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30 Job Mobility\"/>
    </mc:Choice>
  </mc:AlternateContent>
  <xr:revisionPtr revIDLastSave="0" documentId="13_ncr:1_{7977B0F4-D2D1-4C40-B5CD-8DA8497E792B}" xr6:coauthVersionLast="47" xr6:coauthVersionMax="47" xr10:uidLastSave="{00000000-0000-0000-0000-000000000000}"/>
  <bookViews>
    <workbookView xWindow="-120" yWindow="-120" windowWidth="57840" windowHeight="32040" xr2:uid="{00000000-000D-0000-FFFF-FFFF00000000}"/>
  </bookViews>
  <sheets>
    <sheet name="Contents" sheetId="21" r:id="rId1"/>
    <sheet name="Table 7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Data1!$P$1:$P$10,Data1!$P$11:$P$18</definedName>
    <definedName name="A127835578K_Data">Data1!$P$11:$P$18</definedName>
    <definedName name="A127835578K_Latest">Data1!$P$18</definedName>
    <definedName name="A127835582A">Data1!$AC$1:$AC$10,Data1!$AC$11:$AC$18</definedName>
    <definedName name="A127835582A_Data">Data1!$AC$11:$AC$18</definedName>
    <definedName name="A127835582A_Latest">Data1!$AC$18</definedName>
    <definedName name="A127835586K">Data1!$AE$1:$AE$10,Data1!$AE$11:$AE$18</definedName>
    <definedName name="A127835586K_Data">Data1!$AE$11:$AE$18</definedName>
    <definedName name="A127835586K_Latest">Data1!$AE$18</definedName>
    <definedName name="A127835590A">Data1!$E$1:$E$10,Data1!$E$11:$E$18</definedName>
    <definedName name="A127835590A_Data">Data1!$E$11:$E$18</definedName>
    <definedName name="A127835590A_Latest">Data1!$E$18</definedName>
    <definedName name="A127835594K">Data1!$AJ$1:$AJ$10,Data1!$AJ$11:$AJ$18</definedName>
    <definedName name="A127835594K_Data">Data1!$AJ$11:$AJ$18</definedName>
    <definedName name="A127835594K_Latest">Data1!$AJ$18</definedName>
    <definedName name="A127835598V">Data1!$BA$1:$BA$10,Data1!$BA$11:$BA$18</definedName>
    <definedName name="A127835598V_Data">Data1!$BA$11:$BA$18</definedName>
    <definedName name="A127835598V_Latest">Data1!$BA$18</definedName>
    <definedName name="A127835602X">Data1!$BB$1:$BB$10,Data1!$BB$11:$BB$18</definedName>
    <definedName name="A127835602X_Data">Data1!$BB$11:$BB$18</definedName>
    <definedName name="A127835602X_Latest">Data1!$BB$18</definedName>
    <definedName name="A127835606J">Data1!$BD$1:$BD$10,Data1!$BD$11:$BD$18</definedName>
    <definedName name="A127835606J_Data">Data1!$BD$11:$BD$18</definedName>
    <definedName name="A127835606J_Latest">Data1!$BD$18</definedName>
    <definedName name="A127835610X">Data2!$BI$1:$BI$10,Data2!$BI$11:$BI$18</definedName>
    <definedName name="A127835610X_Data">Data2!$BI$11:$BI$18</definedName>
    <definedName name="A127835610X_Latest">Data2!$BI$18</definedName>
    <definedName name="A127835614J">Data2!$CE$1:$CE$10,Data2!$CE$11:$CE$18</definedName>
    <definedName name="A127835614J_Data">Data2!$CE$11:$CE$18</definedName>
    <definedName name="A127835614J_Latest">Data2!$CE$18</definedName>
    <definedName name="A127835618T">Data2!$BK$1:$BK$10,Data2!$BK$11:$BK$18</definedName>
    <definedName name="A127835618T_Data">Data2!$BK$11:$BK$18</definedName>
    <definedName name="A127835618T_Latest">Data2!$BK$18</definedName>
    <definedName name="A127835622J">Data2!$CP$1:$CP$10,Data2!$CP$11:$CP$18</definedName>
    <definedName name="A127835622J_Data">Data2!$CP$11:$CP$18</definedName>
    <definedName name="A127835622J_Latest">Data2!$CP$18</definedName>
    <definedName name="A127835626T">Data2!$DD$1:$DD$10,Data2!$DD$11:$DD$18</definedName>
    <definedName name="A127835626T_Data">Data2!$DD$11:$DD$18</definedName>
    <definedName name="A127835626T_Latest">Data2!$DD$18</definedName>
    <definedName name="A127835630J">Data2!$DF$1:$DF$10,Data2!$DF$11:$DF$18</definedName>
    <definedName name="A127835630J_Data">Data2!$DF$11:$DF$18</definedName>
    <definedName name="A127835630J_Latest">Data2!$DF$18</definedName>
    <definedName name="A127835634T">Data2!$CX$1:$CX$10,Data2!$CX$11:$CX$18</definedName>
    <definedName name="A127835634T_Data">Data2!$CX$11:$CX$18</definedName>
    <definedName name="A127835634T_Latest">Data2!$CX$18</definedName>
    <definedName name="A127835638A">Data2!$DX$1:$DX$10,Data2!$DX$11:$DX$18</definedName>
    <definedName name="A127835638A_Data">Data2!$DX$11:$DX$18</definedName>
    <definedName name="A127835638A_Latest">Data2!$DX$18</definedName>
    <definedName name="A127835642T">Data2!$EH$1:$EH$10,Data2!$EH$11:$EH$18</definedName>
    <definedName name="A127835642T_Data">Data2!$EH$11:$EH$18</definedName>
    <definedName name="A127835642T_Latest">Data2!$EH$18</definedName>
    <definedName name="A127835646A">Data2!$FB$1:$FB$10,Data2!$FB$11:$FB$18</definedName>
    <definedName name="A127835646A_Data">Data2!$FB$11:$FB$18</definedName>
    <definedName name="A127835646A_Latest">Data2!$FB$18</definedName>
    <definedName name="A127835650T">Data2!$FS$1:$FS$10,Data2!$FS$11:$FS$18</definedName>
    <definedName name="A127835650T_Data">Data2!$FS$11:$FS$18</definedName>
    <definedName name="A127835650T_Latest">Data2!$FS$18</definedName>
    <definedName name="A127835654A">Data2!$FV$1:$FV$10,Data2!$FV$11:$FV$18</definedName>
    <definedName name="A127835654A_Data">Data2!$FV$11:$FV$18</definedName>
    <definedName name="A127835654A_Latest">Data2!$FV$18</definedName>
    <definedName name="A127835658K">Data2!$GF$1:$GF$10,Data2!$GF$11:$GF$18</definedName>
    <definedName name="A127835658K_Data">Data2!$GF$11:$GF$18</definedName>
    <definedName name="A127835658K_Latest">Data2!$GF$18</definedName>
    <definedName name="A127835662A">Data2!$GL$1:$GL$10,Data2!$GL$11:$GL$18</definedName>
    <definedName name="A127835662A_Data">Data2!$GL$11:$GL$18</definedName>
    <definedName name="A127835662A_Latest">Data2!$GL$18</definedName>
    <definedName name="A127835666K">Data2!$HC$1:$HC$10,Data2!$HC$11:$HC$18</definedName>
    <definedName name="A127835666K_Data">Data2!$HC$11:$HC$18</definedName>
    <definedName name="A127835666K_Latest">Data2!$HC$18</definedName>
    <definedName name="A127835670A">Data1!$CE$1:$CE$10,Data1!$CE$11:$CE$18</definedName>
    <definedName name="A127835670A_Data">Data1!$CE$11:$CE$18</definedName>
    <definedName name="A127835670A_Latest">Data1!$CE$18</definedName>
    <definedName name="A127835674K">Data1!$CR$1:$CR$10,Data1!$CR$11:$CR$18</definedName>
    <definedName name="A127835674K_Data">Data1!$CR$11:$CR$18</definedName>
    <definedName name="A127835674K_Latest">Data1!$CR$18</definedName>
    <definedName name="A127835678V">Data1!$CS$1:$CS$10,Data1!$CS$11:$CS$18</definedName>
    <definedName name="A127835678V_Data">Data1!$CS$11:$CS$18</definedName>
    <definedName name="A127835678V_Latest">Data1!$CS$18</definedName>
    <definedName name="A127835682K">Data1!$CT$1:$CT$10,Data1!$CT$11:$CT$18</definedName>
    <definedName name="A127835682K_Data">Data1!$CT$11:$CT$18</definedName>
    <definedName name="A127835682K_Latest">Data1!$CT$18</definedName>
    <definedName name="A127835686V">Data1!$CV$1:$CV$10,Data1!$CV$11:$CV$18</definedName>
    <definedName name="A127835686V_Data">Data1!$CV$11:$CV$18</definedName>
    <definedName name="A127835686V_Latest">Data1!$CV$18</definedName>
    <definedName name="A127835690K">Data1!$CW$1:$CW$10,Data1!$CW$11:$CW$18</definedName>
    <definedName name="A127835690K_Data">Data1!$CW$11:$CW$18</definedName>
    <definedName name="A127835690K_Latest">Data1!$CW$18</definedName>
    <definedName name="A127835698C">Data1!$BY$1:$BY$10,Data1!$BY$11:$BY$18</definedName>
    <definedName name="A127835698C_Data">Data1!$BY$11:$BY$18</definedName>
    <definedName name="A127835698C_Latest">Data1!$BY$18</definedName>
    <definedName name="A127835702J">Data1!$DM$1:$DM$10,Data1!$DM$11:$DM$18</definedName>
    <definedName name="A127835702J_Data">Data1!$DM$11:$DM$18</definedName>
    <definedName name="A127835702J_Latest">Data1!$DM$18</definedName>
    <definedName name="A127835706T">Data1!$DO$1:$DO$10,Data1!$DO$11:$DO$18</definedName>
    <definedName name="A127835706T_Data">Data1!$DO$11:$DO$18</definedName>
    <definedName name="A127835706T_Latest">Data1!$DO$18</definedName>
    <definedName name="A127835710J">Data1!$DX$1:$DX$10,Data1!$DX$11:$DX$18</definedName>
    <definedName name="A127835710J_Data">Data1!$DX$11:$DX$18</definedName>
    <definedName name="A127835710J_Latest">Data1!$DX$18</definedName>
    <definedName name="A127835714T">Data1!$EE$1:$EE$10,Data1!$EE$11:$EE$18</definedName>
    <definedName name="A127835714T_Data">Data1!$EE$11:$EE$18</definedName>
    <definedName name="A127835714T_Latest">Data1!$EE$18</definedName>
    <definedName name="A127835718A">Data1!$DE$1:$DE$10,Data1!$DE$11:$DE$18</definedName>
    <definedName name="A127835718A_Data">Data1!$DE$11:$DE$18</definedName>
    <definedName name="A127835718A_Latest">Data1!$DE$18</definedName>
    <definedName name="A127835722T">Data1!$EZ$1:$EZ$10,Data1!$EZ$11:$EZ$18</definedName>
    <definedName name="A127835722T_Data">Data1!$EZ$11:$EZ$18</definedName>
    <definedName name="A127835722T_Latest">Data1!$EZ$18</definedName>
    <definedName name="A127835726A">Data1!$FB$1:$FB$10,Data1!$FB$11:$FB$18</definedName>
    <definedName name="A127835726A_Data">Data1!$FB$11:$FB$18</definedName>
    <definedName name="A127835726A_Latest">Data1!$FB$18</definedName>
    <definedName name="A127835730T">Data1!$FE$1:$FE$10,Data1!$FE$11:$FE$18</definedName>
    <definedName name="A127835730T_Data">Data1!$FE$11:$FE$18</definedName>
    <definedName name="A127835730T_Latest">Data1!$FE$18</definedName>
    <definedName name="A127835734A">Data1!$FH$1:$FH$10,Data1!$FH$11:$FH$18</definedName>
    <definedName name="A127835734A_Data">Data1!$FH$11:$FH$18</definedName>
    <definedName name="A127835734A_Latest">Data1!$FH$18</definedName>
    <definedName name="A127835738K">Data1!$FJ$1:$FJ$10,Data1!$FJ$11:$FJ$18</definedName>
    <definedName name="A127835738K_Data">Data1!$FJ$11:$FJ$18</definedName>
    <definedName name="A127835738K_Latest">Data1!$FJ$18</definedName>
    <definedName name="A127835742A">Data1!$FP$1:$FP$10,Data1!$FP$11:$FP$18</definedName>
    <definedName name="A127835742A_Data">Data1!$FP$11:$FP$18</definedName>
    <definedName name="A127835742A_Latest">Data1!$FP$18</definedName>
    <definedName name="A127835746K">Data1!$GJ$1:$GJ$10,Data1!$GJ$11:$GJ$18</definedName>
    <definedName name="A127835746K_Data">Data1!$GJ$11:$GJ$18</definedName>
    <definedName name="A127835746K_Latest">Data1!$GJ$18</definedName>
    <definedName name="A127835750A">Data1!$GK$1:$GK$10,Data1!$GK$11:$GK$18</definedName>
    <definedName name="A127835750A_Data">Data1!$GK$11:$GK$18</definedName>
    <definedName name="A127835750A_Latest">Data1!$GK$18</definedName>
    <definedName name="A127835754K">Data1!$FX$1:$FX$10,Data1!$FX$11:$FX$18</definedName>
    <definedName name="A127835754K_Data">Data1!$FX$11:$FX$18</definedName>
    <definedName name="A127835754K_Latest">Data1!$FX$18</definedName>
    <definedName name="A127835758V">Data1!$HS$1:$HS$10,Data1!$HS$11:$HS$18</definedName>
    <definedName name="A127835758V_Data">Data1!$HS$11:$HS$18</definedName>
    <definedName name="A127835758V_Latest">Data1!$HS$18</definedName>
    <definedName name="A127835762K">Data1!$HY$1:$HY$10,Data1!$HY$11:$HY$18</definedName>
    <definedName name="A127835762K_Data">Data1!$HY$11:$HY$18</definedName>
    <definedName name="A127835762K_Latest">Data1!$HY$18</definedName>
    <definedName name="A127835766V">Data1!$IB$1:$IB$10,Data1!$IB$11:$IB$18</definedName>
    <definedName name="A127835766V_Data">Data1!$IB$11:$IB$18</definedName>
    <definedName name="A127835766V_Latest">Data1!$IB$18</definedName>
    <definedName name="A127835770K">Data2!$E$1:$E$10,Data2!$E$11:$E$18</definedName>
    <definedName name="A127835770K_Data">Data2!$E$11:$E$18</definedName>
    <definedName name="A127835770K_Latest">Data2!$E$18</definedName>
    <definedName name="A127835774V">Data2!$J$1:$J$10,Data2!$J$11:$J$18</definedName>
    <definedName name="A127835774V_Data">Data2!$J$11:$J$18</definedName>
    <definedName name="A127835774V_Latest">Data2!$J$18</definedName>
    <definedName name="A127835778C">Data2!$P$1:$P$10,Data2!$P$11:$P$18</definedName>
    <definedName name="A127835778C_Data">Data2!$P$11:$P$18</definedName>
    <definedName name="A127835778C_Latest">Data2!$P$18</definedName>
    <definedName name="A127835782V">Data1!$IG$1:$IG$10,Data1!$IG$11:$IG$18</definedName>
    <definedName name="A127835782V_Data">Data1!$IG$11:$IG$18</definedName>
    <definedName name="A127835782V_Latest">Data1!$IG$18</definedName>
    <definedName name="A127835786C">Data1!$IK$1:$IK$10,Data1!$IK$11:$IK$18</definedName>
    <definedName name="A127835786C_Data">Data1!$IK$11:$IK$18</definedName>
    <definedName name="A127835786C_Latest">Data1!$IK$18</definedName>
    <definedName name="A127835790V">Data2!$AO$1:$AO$10,Data2!$AO$11:$AO$18</definedName>
    <definedName name="A127835790V_Data">Data2!$AO$11:$AO$18</definedName>
    <definedName name="A127835790V_Latest">Data2!$AO$18</definedName>
    <definedName name="A127835794C">Data2!$BC$1:$BC$10,Data2!$BC$11:$BC$18</definedName>
    <definedName name="A127835794C_Data">Data2!$BC$11:$BC$18</definedName>
    <definedName name="A127835794C_Latest">Data2!$BC$18</definedName>
    <definedName name="A127835798L">Data2!$AH$1:$AH$10,Data2!$AH$11:$AH$18</definedName>
    <definedName name="A127835798L_Data">Data2!$AH$11:$AH$18</definedName>
    <definedName name="A127835798L_Latest">Data2!$AH$18</definedName>
    <definedName name="A127835810T">Data2!$HU$1:$HU$10,Data2!$HU$11:$HU$18</definedName>
    <definedName name="A127835810T_Data">Data2!$HU$11:$HU$18</definedName>
    <definedName name="A127835810T_Latest">Data2!$HU$18</definedName>
    <definedName name="A127835814A">Data2!$HV$1:$HV$10,Data2!$HV$11:$HV$18</definedName>
    <definedName name="A127835814A_Data">Data2!$HV$11:$HV$18</definedName>
    <definedName name="A127835814A_Latest">Data2!$HV$18</definedName>
    <definedName name="A127835818K">Data2!$HW$1:$HW$10,Data2!$HW$11:$HW$18</definedName>
    <definedName name="A127835818K_Data">Data2!$HW$11:$HW$18</definedName>
    <definedName name="A127835818K_Latest">Data2!$HW$18</definedName>
    <definedName name="A127837054J">Data2!$IK$1:$IK$10,Data2!$IK$11:$IK$18</definedName>
    <definedName name="A127837054J_Data">Data2!$IK$11:$IK$18</definedName>
    <definedName name="A127837054J_Latest">Data2!$IK$18</definedName>
    <definedName name="A127837058T">Data2!$HZ$1:$HZ$10,Data2!$HZ$11:$HZ$18</definedName>
    <definedName name="A127837058T_Data">Data2!$HZ$11:$HZ$18</definedName>
    <definedName name="A127837058T_Latest">Data2!$HZ$18</definedName>
    <definedName name="A127837062J">Data2!$IA$1:$IA$10,Data2!$IA$11:$IA$18</definedName>
    <definedName name="A127837062J_Data">Data2!$IA$11:$IA$18</definedName>
    <definedName name="A127837062J_Latest">Data2!$IA$18</definedName>
    <definedName name="A127837066T">Data2!$HX$1:$HX$10,Data2!$HX$11:$HX$18</definedName>
    <definedName name="A127837066T_Data">Data2!$HX$11:$HX$18</definedName>
    <definedName name="A127837066T_Latest">Data2!$HX$18</definedName>
    <definedName name="A127837070J">Data2!$IE$1:$IE$10,Data2!$IE$11:$IE$18</definedName>
    <definedName name="A127837070J_Data">Data2!$IE$11:$IE$18</definedName>
    <definedName name="A127837070J_Latest">Data2!$IE$18</definedName>
    <definedName name="A127837074T">Data3!$AF$1:$AF$10,Data3!$AF$11:$AF$18</definedName>
    <definedName name="A127837074T_Data">Data3!$AF$11:$AF$18</definedName>
    <definedName name="A127837074T_Latest">Data3!$AF$18</definedName>
    <definedName name="A127837078A">Data3!$AR$1:$AR$10,Data3!$AR$11:$AR$18</definedName>
    <definedName name="A127837078A_Data">Data3!$AR$11:$AR$18</definedName>
    <definedName name="A127837078A_Latest">Data3!$AR$18</definedName>
    <definedName name="A127837082T">Data3!$AT$1:$AT$10,Data3!$AT$11:$AT$18</definedName>
    <definedName name="A127837082T_Data">Data3!$AT$11:$AT$18</definedName>
    <definedName name="A127837082T_Latest">Data3!$AT$18</definedName>
    <definedName name="A127837086A">Data3!$T$1:$T$10,Data3!$T$11:$T$18</definedName>
    <definedName name="A127837086A_Data">Data3!$T$11:$T$18</definedName>
    <definedName name="A127837086A_Latest">Data3!$T$18</definedName>
    <definedName name="A127837090T">Data3!$W$1:$W$10,Data3!$W$11:$W$18</definedName>
    <definedName name="A127837090T_Data">Data3!$W$11:$W$18</definedName>
    <definedName name="A127837090T_Latest">Data3!$W$18</definedName>
    <definedName name="A127837094A">Data4!$AZ$1:$AZ$10,Data4!$AZ$11:$AZ$18</definedName>
    <definedName name="A127837094A_Data">Data4!$AZ$11:$AZ$18</definedName>
    <definedName name="A127837094A_Latest">Data4!$AZ$18</definedName>
    <definedName name="A127837098K">Data4!$BA$1:$BA$10,Data4!$BA$11:$BA$18</definedName>
    <definedName name="A127837098K_Data">Data4!$BA$11:$BA$18</definedName>
    <definedName name="A127837098K_Latest">Data4!$BA$18</definedName>
    <definedName name="A127837102R">Data4!$AO$1:$AO$10,Data4!$AO$11:$AO$18</definedName>
    <definedName name="A127837102R_Data">Data4!$AO$11:$AO$18</definedName>
    <definedName name="A127837102R_Latest">Data4!$AO$18</definedName>
    <definedName name="A127837106X">Data4!$BJ$1:$BJ$10,Data4!$BJ$11:$BJ$18</definedName>
    <definedName name="A127837106X_Data">Data4!$BJ$11:$BJ$18</definedName>
    <definedName name="A127837106X_Latest">Data4!$BJ$18</definedName>
    <definedName name="A127837110R">Data4!$BN$1:$BN$10,Data4!$BN$11:$BN$18</definedName>
    <definedName name="A127837110R_Data">Data4!$BN$11:$BN$18</definedName>
    <definedName name="A127837110R_Latest">Data4!$BN$18</definedName>
    <definedName name="A127837114X">Data4!$BQ$1:$BQ$10,Data4!$BQ$11:$BQ$18</definedName>
    <definedName name="A127837114X_Data">Data4!$BQ$11:$BQ$18</definedName>
    <definedName name="A127837114X_Latest">Data4!$BQ$18</definedName>
    <definedName name="A127837118J">Data4!$AT$1:$AT$10,Data4!$AT$11:$AT$18</definedName>
    <definedName name="A127837118J_Data">Data4!$AT$11:$AT$18</definedName>
    <definedName name="A127837118J_Latest">Data4!$AT$18</definedName>
    <definedName name="A127837122X">Data4!$CM$1:$CM$10,Data4!$CM$11:$CM$18</definedName>
    <definedName name="A127837122X_Data">Data4!$CM$11:$CM$18</definedName>
    <definedName name="A127837122X_Latest">Data4!$CM$18</definedName>
    <definedName name="A127837126J">Data4!$CN$1:$CN$10,Data4!$CN$11:$CN$18</definedName>
    <definedName name="A127837126J_Data">Data4!$CN$11:$CN$18</definedName>
    <definedName name="A127837126J_Latest">Data4!$CN$18</definedName>
    <definedName name="A127837130X">Data4!$CP$1:$CP$10,Data4!$CP$11:$CP$18</definedName>
    <definedName name="A127837130X_Data">Data4!$CP$11:$CP$18</definedName>
    <definedName name="A127837130X_Latest">Data4!$CP$18</definedName>
    <definedName name="A127837138T">Data4!$CA$1:$CA$10,Data4!$CA$11:$CA$18</definedName>
    <definedName name="A127837138T_Data">Data4!$CA$11:$CA$18</definedName>
    <definedName name="A127837138T_Latest">Data4!$CA$18</definedName>
    <definedName name="A127837142J">Data4!$CB$1:$CB$10,Data4!$CB$11:$CB$18</definedName>
    <definedName name="A127837142J_Data">Data4!$CB$11:$CB$18</definedName>
    <definedName name="A127837142J_Latest">Data4!$CB$18</definedName>
    <definedName name="A127837146T">Data4!$DM$1:$DM$10,Data4!$DM$11:$DM$18</definedName>
    <definedName name="A127837146T_Data">Data4!$DM$11:$DM$18</definedName>
    <definedName name="A127837146T_Latest">Data4!$DM$18</definedName>
    <definedName name="A127837150J">Data4!$DW$1:$DW$10,Data4!$DW$11:$DW$18</definedName>
    <definedName name="A127837150J_Data">Data4!$DW$11:$DW$18</definedName>
    <definedName name="A127837150J_Latest">Data4!$DW$18</definedName>
    <definedName name="A127837154T">Data4!$DY$1:$DY$10,Data4!$DY$11:$DY$18</definedName>
    <definedName name="A127837154T_Data">Data4!$DY$11:$DY$18</definedName>
    <definedName name="A127837154T_Latest">Data4!$DY$18</definedName>
    <definedName name="A127837158A">Data4!$EC$1:$EC$10,Data4!$EC$11:$EC$18</definedName>
    <definedName name="A127837158A_Data">Data4!$EC$11:$EC$18</definedName>
    <definedName name="A127837158A_Latest">Data4!$EC$18</definedName>
    <definedName name="A127837162T">Data4!$EJ$1:$EJ$10,Data4!$EJ$11:$EJ$18</definedName>
    <definedName name="A127837162T_Data">Data4!$EJ$11:$EJ$18</definedName>
    <definedName name="A127837162T_Latest">Data4!$EJ$18</definedName>
    <definedName name="A127837166A">Data4!$FD$1:$FD$10,Data4!$FD$11:$FD$18</definedName>
    <definedName name="A127837166A_Data">Data4!$FD$11:$FD$18</definedName>
    <definedName name="A127837166A_Latest">Data4!$FD$18</definedName>
    <definedName name="A127837170T">Data4!$FJ$1:$FJ$10,Data4!$FJ$11:$FJ$18</definedName>
    <definedName name="A127837170T_Data">Data4!$FJ$11:$FJ$18</definedName>
    <definedName name="A127837170T_Latest">Data4!$FJ$18</definedName>
    <definedName name="A127837174A">Data4!$FK$1:$FK$10,Data4!$FK$11:$FK$18</definedName>
    <definedName name="A127837174A_Data">Data4!$FK$11:$FK$18</definedName>
    <definedName name="A127837174A_Latest">Data4!$FK$18</definedName>
    <definedName name="A127837178K">Data4!$FP$1:$FP$10,Data4!$FP$11:$FP$18</definedName>
    <definedName name="A127837178K_Data">Data4!$FP$11:$FP$18</definedName>
    <definedName name="A127837178K_Latest">Data4!$FP$18</definedName>
    <definedName name="A127837182A">Data4!$FQ$1:$FQ$10,Data4!$FQ$11:$FQ$18</definedName>
    <definedName name="A127837182A_Data">Data4!$FQ$11:$FQ$18</definedName>
    <definedName name="A127837182A_Latest">Data4!$FQ$18</definedName>
    <definedName name="A127837186K">Data4!$ER$1:$ER$10,Data4!$ER$11:$ER$18</definedName>
    <definedName name="A127837186K_Data">Data4!$ER$11:$ER$18</definedName>
    <definedName name="A127837186K_Latest">Data4!$ER$18</definedName>
    <definedName name="A127837190A">Data4!$GF$1:$GF$10,Data4!$GF$11:$GF$18</definedName>
    <definedName name="A127837190A_Data">Data4!$GF$11:$GF$18</definedName>
    <definedName name="A127837190A_Latest">Data4!$GF$18</definedName>
    <definedName name="A127837194K">Data4!$GM$1:$GM$10,Data4!$GM$11:$GM$18</definedName>
    <definedName name="A127837194K_Data">Data4!$GM$11:$GM$18</definedName>
    <definedName name="A127837194K_Latest">Data4!$GM$18</definedName>
    <definedName name="A127837198V">Data4!$FV$1:$FV$10,Data4!$FV$11:$FV$18</definedName>
    <definedName name="A127837198V_Data">Data4!$FV$11:$FV$18</definedName>
    <definedName name="A127837198V_Latest">Data4!$FV$18</definedName>
    <definedName name="A127837202X">Data4!$GW$1:$GW$10,Data4!$GW$11:$GW$18</definedName>
    <definedName name="A127837202X_Data">Data4!$GW$11:$GW$18</definedName>
    <definedName name="A127837202X_Latest">Data4!$GW$18</definedName>
    <definedName name="A127837206J">Data4!$GZ$1:$GZ$10,Data4!$GZ$11:$GZ$18</definedName>
    <definedName name="A127837206J_Data">Data4!$GZ$11:$GZ$18</definedName>
    <definedName name="A127837206J_Latest">Data4!$GZ$18</definedName>
    <definedName name="A127837210X">Data3!$AZ$1:$AZ$10,Data3!$AZ$11:$AZ$18</definedName>
    <definedName name="A127837210X_Data">Data3!$AZ$11:$AZ$18</definedName>
    <definedName name="A127837210X_Latest">Data3!$AZ$18</definedName>
    <definedName name="A127837214J">Data3!$BP$1:$BP$10,Data3!$BP$11:$BP$18</definedName>
    <definedName name="A127837214J_Data">Data3!$BP$11:$BP$18</definedName>
    <definedName name="A127837214J_Latest">Data3!$BP$18</definedName>
    <definedName name="A127837218T">Data3!$BW$1:$BW$10,Data3!$BW$11:$BW$18</definedName>
    <definedName name="A127837218T_Data">Data3!$BW$11:$BW$18</definedName>
    <definedName name="A127837218T_Latest">Data3!$BW$18</definedName>
    <definedName name="A127837222J">Data3!$BB$1:$BB$10,Data3!$BB$11:$BB$18</definedName>
    <definedName name="A127837222J_Data">Data3!$BB$11:$BB$18</definedName>
    <definedName name="A127837222J_Latest">Data3!$BB$18</definedName>
    <definedName name="A127837230J">Data3!$BF$1:$BF$10,Data3!$BF$11:$BF$18</definedName>
    <definedName name="A127837230J_Data">Data3!$BF$11:$BF$18</definedName>
    <definedName name="A127837230J_Latest">Data3!$BF$18</definedName>
    <definedName name="A127837234T">Data3!$CZ$1:$CZ$10,Data3!$CZ$11:$CZ$18</definedName>
    <definedName name="A127837234T_Data">Data3!$CZ$11:$CZ$18</definedName>
    <definedName name="A127837234T_Latest">Data3!$CZ$18</definedName>
    <definedName name="A127837238A">Data3!$DA$1:$DA$10,Data3!$DA$11:$DA$18</definedName>
    <definedName name="A127837238A_Data">Data3!$DA$11:$DA$18</definedName>
    <definedName name="A127837238A_Latest">Data3!$DA$18</definedName>
    <definedName name="A127837242T">Data3!$DB$1:$DB$10,Data3!$DB$11:$DB$18</definedName>
    <definedName name="A127837242T_Data">Data3!$DB$11:$DB$18</definedName>
    <definedName name="A127837242T_Latest">Data3!$DB$18</definedName>
    <definedName name="A127837246A">Data3!$DC$1:$DC$10,Data3!$DC$11:$DC$18</definedName>
    <definedName name="A127837246A_Data">Data3!$DC$11:$DC$18</definedName>
    <definedName name="A127837246A_Latest">Data3!$DC$18</definedName>
    <definedName name="A127837250T">Data3!$DD$1:$DD$10,Data3!$DD$11:$DD$18</definedName>
    <definedName name="A127837250T_Data">Data3!$DD$11:$DD$18</definedName>
    <definedName name="A127837250T_Latest">Data3!$DD$18</definedName>
    <definedName name="A127837254A">Data3!$DI$1:$DI$10,Data3!$DI$11:$DI$18</definedName>
    <definedName name="A127837254A_Data">Data3!$DI$11:$DI$18</definedName>
    <definedName name="A127837254A_Latest">Data3!$DI$18</definedName>
    <definedName name="A127837262A">Data3!$EG$1:$EG$10,Data3!$EG$11:$EG$18</definedName>
    <definedName name="A127837262A_Data">Data3!$EG$11:$EG$18</definedName>
    <definedName name="A127837262A_Latest">Data3!$EG$18</definedName>
    <definedName name="A127837266K">Data3!$ES$1:$ES$10,Data3!$ES$11:$ES$18</definedName>
    <definedName name="A127837266K_Data">Data3!$ES$11:$ES$18</definedName>
    <definedName name="A127837266K_Latest">Data3!$ES$18</definedName>
    <definedName name="A127837270A">Data3!$DO$1:$DO$10,Data3!$DO$11:$DO$18</definedName>
    <definedName name="A127837270A_Data">Data3!$DO$11:$DO$18</definedName>
    <definedName name="A127837270A_Latest">Data3!$DO$18</definedName>
    <definedName name="A127837274K">Data3!$FP$1:$FP$10,Data3!$FP$11:$FP$18</definedName>
    <definedName name="A127837274K_Data">Data3!$FP$11:$FP$18</definedName>
    <definedName name="A127837274K_Latest">Data3!$FP$18</definedName>
    <definedName name="A127837278V">Data3!$FX$1:$FX$10,Data3!$FX$11:$FX$18</definedName>
    <definedName name="A127837278V_Data">Data3!$FX$11:$FX$18</definedName>
    <definedName name="A127837278V_Latest">Data3!$FX$18</definedName>
    <definedName name="A127837282K">Data3!$GA$1:$GA$10,Data3!$GA$11:$GA$18</definedName>
    <definedName name="A127837282K_Data">Data3!$GA$11:$GA$18</definedName>
    <definedName name="A127837282K_Latest">Data3!$GA$18</definedName>
    <definedName name="A127837286V">Data3!$GC$1:$GC$10,Data3!$GC$11:$GC$18</definedName>
    <definedName name="A127837286V_Data">Data3!$GC$11:$GC$18</definedName>
    <definedName name="A127837286V_Latest">Data3!$GC$18</definedName>
    <definedName name="A127837290K">Data3!$FE$1:$FE$10,Data3!$FE$11:$FE$18</definedName>
    <definedName name="A127837290K_Data">Data3!$FE$11:$FE$18</definedName>
    <definedName name="A127837290K_Latest">Data3!$FE$18</definedName>
    <definedName name="A127837294V">Data3!$GU$1:$GU$10,Data3!$GU$11:$GU$18</definedName>
    <definedName name="A127837294V_Data">Data3!$GU$11:$GU$18</definedName>
    <definedName name="A127837294V_Latest">Data3!$GU$18</definedName>
    <definedName name="A127837298C">Data3!$GW$1:$GW$10,Data3!$GW$11:$GW$18</definedName>
    <definedName name="A127837298C_Data">Data3!$GW$11:$GW$18</definedName>
    <definedName name="A127837298C_Latest">Data3!$GW$18</definedName>
    <definedName name="A127837302J">Data3!$GX$1:$GX$10,Data3!$GX$11:$GX$18</definedName>
    <definedName name="A127837302J_Data">Data3!$GX$11:$GX$18</definedName>
    <definedName name="A127837302J_Latest">Data3!$GX$18</definedName>
    <definedName name="A127837306T">Data3!$HJ$1:$HJ$10,Data3!$HJ$11:$HJ$18</definedName>
    <definedName name="A127837306T_Data">Data3!$HJ$11:$HJ$18</definedName>
    <definedName name="A127837306T_Latest">Data3!$HJ$18</definedName>
    <definedName name="A127837314T">Data3!$GI$1:$GI$10,Data3!$GI$11:$GI$18</definedName>
    <definedName name="A127837314T_Data">Data3!$GI$11:$GI$18</definedName>
    <definedName name="A127837314T_Latest">Data3!$GI$18</definedName>
    <definedName name="A127837318A">Data3!$HK$1:$HK$10,Data3!$HK$11:$HK$18</definedName>
    <definedName name="A127837318A_Data">Data3!$HK$11:$HK$18</definedName>
    <definedName name="A127837318A_Latest">Data3!$HK$18</definedName>
    <definedName name="A127837322T">Data3!$GL$1:$GL$10,Data3!$GL$11:$GL$18</definedName>
    <definedName name="A127837322T_Data">Data3!$GL$11:$GL$18</definedName>
    <definedName name="A127837322T_Latest">Data3!$GL$18</definedName>
    <definedName name="A127837326A">Data3!$HN$1:$HN$10,Data3!$HN$11:$HN$18</definedName>
    <definedName name="A127837326A_Data">Data3!$HN$11:$HN$18</definedName>
    <definedName name="A127837326A_Latest">Data3!$HN$18</definedName>
    <definedName name="A127837330T">Data3!$HY$1:$HY$10,Data3!$HY$11:$HY$18</definedName>
    <definedName name="A127837330T_Data">Data3!$HY$11:$HY$18</definedName>
    <definedName name="A127837330T_Latest">Data3!$HY$18</definedName>
    <definedName name="A127837334A">Data4!$D$1:$D$10,Data4!$D$11:$D$18</definedName>
    <definedName name="A127837334A_Data">Data4!$D$11:$D$18</definedName>
    <definedName name="A127837334A_Latest">Data4!$D$18</definedName>
    <definedName name="A127837338K">Data3!$HS$1:$HS$10,Data3!$HS$11:$HS$18</definedName>
    <definedName name="A127837338K_Data">Data3!$HS$11:$HS$18</definedName>
    <definedName name="A127837338K_Latest">Data3!$HS$18</definedName>
    <definedName name="A127837342A">Data4!$Q$1:$Q$10,Data4!$Q$11:$Q$18</definedName>
    <definedName name="A127837342A_Data">Data4!$Q$11:$Q$18</definedName>
    <definedName name="A127837342A_Latest">Data4!$Q$18</definedName>
    <definedName name="A127837346K">Data4!$U$1:$U$10,Data4!$U$11:$U$18</definedName>
    <definedName name="A127837346K_Data">Data4!$U$11:$U$18</definedName>
    <definedName name="A127837346K_Latest">Data4!$U$18</definedName>
    <definedName name="A127837350A">Data4!$AC$1:$AC$10,Data4!$AC$11:$AC$18</definedName>
    <definedName name="A127837350A_Data">Data4!$AC$11:$AC$18</definedName>
    <definedName name="A127837350A_Latest">Data4!$AC$18</definedName>
    <definedName name="A127837354K">Data4!$AJ$1:$AJ$10,Data4!$AJ$11:$AJ$18</definedName>
    <definedName name="A127837354K_Data">Data4!$AJ$11:$AJ$18</definedName>
    <definedName name="A127837354K_Latest">Data4!$AJ$18</definedName>
    <definedName name="A127838626W">Data4!$HP$1:$HP$10,Data4!$HP$11:$HP$18</definedName>
    <definedName name="A127838626W_Data">Data4!$HP$11:$HP$18</definedName>
    <definedName name="A127838626W_Latest">Data4!$HP$18</definedName>
    <definedName name="A127838630L">Data4!$HT$1:$HT$10,Data4!$HT$11:$HT$18</definedName>
    <definedName name="A127838630L_Data">Data4!$HT$11:$HT$18</definedName>
    <definedName name="A127838630L_Latest">Data4!$HT$18</definedName>
    <definedName name="A127838634W">Data4!$IB$1:$IB$10,Data4!$IB$11:$IB$18</definedName>
    <definedName name="A127838634W_Data">Data4!$IB$11:$IB$18</definedName>
    <definedName name="A127838634W_Latest">Data4!$IB$18</definedName>
    <definedName name="A127838638F">Data4!$IL$1:$IL$10,Data4!$IL$11:$IL$18</definedName>
    <definedName name="A127838638F_Data">Data4!$IL$11:$IL$18</definedName>
    <definedName name="A127838638F_Latest">Data4!$IL$18</definedName>
    <definedName name="A127838642W">Data5!$H$1:$H$10,Data5!$H$11:$H$18</definedName>
    <definedName name="A127838642W_Data">Data5!$H$11:$H$18</definedName>
    <definedName name="A127838642W_Latest">Data5!$H$18</definedName>
    <definedName name="A127838646F">Data5!$K$1:$K$10,Data5!$K$11:$K$18</definedName>
    <definedName name="A127838646F_Data">Data5!$K$11:$K$18</definedName>
    <definedName name="A127838646F_Latest">Data5!$K$18</definedName>
    <definedName name="A127838650W">Data5!$O$1:$O$10,Data5!$O$11:$O$18</definedName>
    <definedName name="A127838650W_Data">Data5!$O$11:$O$18</definedName>
    <definedName name="A127838650W_Latest">Data5!$O$18</definedName>
    <definedName name="A127838654F">Data4!$IP$1:$IP$10,Data4!$IP$11:$IP$18</definedName>
    <definedName name="A127838654F_Data">Data4!$IP$11:$IP$18</definedName>
    <definedName name="A127838654F_Latest">Data4!$IP$18</definedName>
    <definedName name="A127838662F">Data6!$AO$1:$AO$10,Data6!$AO$11:$AO$18</definedName>
    <definedName name="A127838662F_Data">Data6!$AO$11:$AO$18</definedName>
    <definedName name="A127838662F_Latest">Data6!$AO$18</definedName>
    <definedName name="A127838666R">Data6!$AP$1:$AP$10,Data6!$AP$11:$AP$18</definedName>
    <definedName name="A127838666R_Data">Data6!$AP$11:$AP$18</definedName>
    <definedName name="A127838666R_Latest">Data6!$AP$18</definedName>
    <definedName name="A127838670F">Data6!$AS$1:$AS$10,Data6!$AS$11:$AS$18</definedName>
    <definedName name="A127838670F_Data">Data6!$AS$11:$AS$18</definedName>
    <definedName name="A127838670F_Latest">Data6!$AS$18</definedName>
    <definedName name="A127838674R">Data6!$BN$1:$BN$10,Data6!$BN$11:$BN$18</definedName>
    <definedName name="A127838674R_Data">Data6!$BN$11:$BN$18</definedName>
    <definedName name="A127838674R_Latest">Data6!$BN$18</definedName>
    <definedName name="A127838678X">Data6!$BD$1:$BD$10,Data6!$BD$11:$BD$18</definedName>
    <definedName name="A127838678X_Data">Data6!$BD$11:$BD$18</definedName>
    <definedName name="A127838678X_Latest">Data6!$BD$18</definedName>
    <definedName name="A127838682R">Data6!$BE$1:$BE$10,Data6!$BE$11:$BE$18</definedName>
    <definedName name="A127838682R_Data">Data6!$BE$11:$BE$18</definedName>
    <definedName name="A127838682R_Latest">Data6!$BE$18</definedName>
    <definedName name="A127838686X">Data6!$CV$1:$CV$10,Data6!$CV$11:$CV$18</definedName>
    <definedName name="A127838686X_Data">Data6!$CV$11:$CV$18</definedName>
    <definedName name="A127838686X_Latest">Data6!$CV$18</definedName>
    <definedName name="A127838690R">Data6!$DH$1:$DH$10,Data6!$DH$11:$DH$18</definedName>
    <definedName name="A127838690R_Data">Data6!$DH$11:$DH$18</definedName>
    <definedName name="A127838690R_Latest">Data6!$DH$18</definedName>
    <definedName name="A127838694X">Data6!$CP$1:$CP$10,Data6!$CP$11:$CP$18</definedName>
    <definedName name="A127838694X_Data">Data6!$CP$11:$CP$18</definedName>
    <definedName name="A127838694X_Latest">Data6!$CP$18</definedName>
    <definedName name="A127838698J">Data6!$DR$1:$DR$10,Data6!$DR$11:$DR$18</definedName>
    <definedName name="A127838698J_Data">Data6!$DR$11:$DR$18</definedName>
    <definedName name="A127838698J_Latest">Data6!$DR$18</definedName>
    <definedName name="A127838702L">Data6!$EJ$1:$EJ$10,Data6!$EJ$11:$EJ$18</definedName>
    <definedName name="A127838702L_Data">Data6!$EJ$11:$EJ$18</definedName>
    <definedName name="A127838702L_Latest">Data6!$EJ$18</definedName>
    <definedName name="A127838706W">Data6!$DU$1:$DU$10,Data6!$DU$11:$DU$18</definedName>
    <definedName name="A127838706W_Data">Data6!$DU$11:$DU$18</definedName>
    <definedName name="A127838706W_Latest">Data6!$DU$18</definedName>
    <definedName name="A127838710L">Data6!$DW$1:$DW$10,Data6!$DW$11:$DW$18</definedName>
    <definedName name="A127838710L_Data">Data6!$DW$11:$DW$18</definedName>
    <definedName name="A127838710L_Latest">Data6!$DW$18</definedName>
    <definedName name="A127838714W">Data6!$EZ$1:$EZ$10,Data6!$EZ$11:$EZ$18</definedName>
    <definedName name="A127838714W_Data">Data6!$EZ$11:$EZ$18</definedName>
    <definedName name="A127838714W_Latest">Data6!$EZ$18</definedName>
    <definedName name="A127838718F">Data6!$FM$1:$FM$10,Data6!$FM$11:$FM$18</definedName>
    <definedName name="A127838718F_Data">Data6!$FM$11:$FM$18</definedName>
    <definedName name="A127838718F_Latest">Data6!$FM$18</definedName>
    <definedName name="A127838722W">Data6!$FT$1:$FT$10,Data6!$FT$11:$FT$18</definedName>
    <definedName name="A127838722W_Data">Data6!$FT$11:$FT$18</definedName>
    <definedName name="A127838722W_Latest">Data6!$FT$18</definedName>
    <definedName name="A127838726F">Data6!$FY$1:$FY$10,Data6!$FY$11:$FY$18</definedName>
    <definedName name="A127838726F_Data">Data6!$FY$11:$FY$18</definedName>
    <definedName name="A127838726F_Latest">Data6!$FY$18</definedName>
    <definedName name="A127838730W">Data6!$GA$1:$GA$10,Data6!$GA$11:$GA$18</definedName>
    <definedName name="A127838730W_Data">Data6!$GA$11:$GA$18</definedName>
    <definedName name="A127838730W_Latest">Data6!$GA$18</definedName>
    <definedName name="A127838738R">Data5!$AF$1:$AF$10,Data5!$AF$11:$AF$18</definedName>
    <definedName name="A127838738R_Data">Data5!$AF$11:$AF$18</definedName>
    <definedName name="A127838738R_Latest">Data5!$AF$18</definedName>
    <definedName name="A127838742F">Data5!$AU$1:$AU$10,Data5!$AU$11:$AU$18</definedName>
    <definedName name="A127838742F_Data">Data5!$AU$11:$AU$18</definedName>
    <definedName name="A127838742F_Latest">Data5!$AU$18</definedName>
    <definedName name="A127838746R">Data5!$AG$1:$AG$10,Data5!$AG$11:$AG$18</definedName>
    <definedName name="A127838746R_Data">Data5!$AG$11:$AG$18</definedName>
    <definedName name="A127838746R_Latest">Data5!$AG$18</definedName>
    <definedName name="A127838750F">Data5!$BA$1:$BA$10,Data5!$BA$11:$BA$18</definedName>
    <definedName name="A127838750F_Data">Data5!$BA$11:$BA$18</definedName>
    <definedName name="A127838750F_Latest">Data5!$BA$18</definedName>
    <definedName name="A127838754R">Data5!$CL$1:$CL$10,Data5!$CL$11:$CL$18</definedName>
    <definedName name="A127838754R_Data">Data5!$CL$11:$CL$18</definedName>
    <definedName name="A127838754R_Latest">Data5!$CL$18</definedName>
    <definedName name="A127838758X">Data5!$DV$1:$DV$10,Data5!$DV$11:$DV$18</definedName>
    <definedName name="A127838758X_Data">Data5!$DV$11:$DV$18</definedName>
    <definedName name="A127838758X_Latest">Data5!$DV$18</definedName>
    <definedName name="A127838762R">Data5!$DW$1:$DW$10,Data5!$DW$11:$DW$18</definedName>
    <definedName name="A127838762R_Data">Data5!$DW$11:$DW$18</definedName>
    <definedName name="A127838762R_Latest">Data5!$DW$18</definedName>
    <definedName name="A127838766X">Data5!$CX$1:$CX$10,Data5!$CX$11:$CX$18</definedName>
    <definedName name="A127838766X_Data">Data5!$CX$11:$CX$18</definedName>
    <definedName name="A127838766X_Latest">Data5!$CX$18</definedName>
    <definedName name="A127838770R">Data5!$EV$1:$EV$10,Data5!$EV$11:$EV$18</definedName>
    <definedName name="A127838770R_Data">Data5!$EV$11:$EV$18</definedName>
    <definedName name="A127838770R_Latest">Data5!$EV$18</definedName>
    <definedName name="A127838774X">Data5!$EX$1:$EX$10,Data5!$EX$11:$EX$18</definedName>
    <definedName name="A127838774X_Data">Data5!$EX$11:$EX$18</definedName>
    <definedName name="A127838774X_Latest">Data5!$EX$18</definedName>
    <definedName name="A127838778J">Data5!$FD$1:$FD$10,Data5!$FD$11:$FD$18</definedName>
    <definedName name="A127838778J_Data">Data5!$FD$11:$FD$18</definedName>
    <definedName name="A127838778J_Latest">Data5!$FD$18</definedName>
    <definedName name="A127838782X">Data5!$FW$1:$FW$10,Data5!$FW$11:$FW$18</definedName>
    <definedName name="A127838782X_Data">Data5!$FW$11:$FW$18</definedName>
    <definedName name="A127838782X_Latest">Data5!$FW$18</definedName>
    <definedName name="A127838786J">Data5!$GI$1:$GI$10,Data5!$GI$11:$GI$18</definedName>
    <definedName name="A127838786J_Data">Data5!$GI$11:$GI$18</definedName>
    <definedName name="A127838786J_Latest">Data5!$GI$18</definedName>
    <definedName name="A127838790X">Data5!$GL$1:$GL$10,Data5!$GL$11:$GL$18</definedName>
    <definedName name="A127838790X_Data">Data5!$GL$11:$GL$18</definedName>
    <definedName name="A127838790X_Latest">Data5!$GL$18</definedName>
    <definedName name="A127838798T">Data5!$FO$1:$FO$10,Data5!$FO$11:$FO$18</definedName>
    <definedName name="A127838798T_Data">Data5!$FO$11:$FO$18</definedName>
    <definedName name="A127838798T_Latest">Data5!$FO$18</definedName>
    <definedName name="A127838802W">Data5!$GQ$1:$GQ$10,Data5!$GQ$11:$GQ$18</definedName>
    <definedName name="A127838802W_Data">Data5!$GQ$11:$GQ$18</definedName>
    <definedName name="A127838802W_Latest">Data5!$GQ$18</definedName>
    <definedName name="A127838806F">Data5!$FP$1:$FP$10,Data5!$FP$11:$FP$18</definedName>
    <definedName name="A127838806F_Data">Data5!$FP$11:$FP$18</definedName>
    <definedName name="A127838806F_Latest">Data5!$FP$18</definedName>
    <definedName name="A127838810W">Data5!$HG$1:$HG$10,Data5!$HG$11:$HG$18</definedName>
    <definedName name="A127838810W_Data">Data5!$HG$11:$HG$18</definedName>
    <definedName name="A127838810W_Latest">Data5!$HG$18</definedName>
    <definedName name="A127838814F">Data5!$IL$1:$IL$10,Data5!$IL$11:$IL$18</definedName>
    <definedName name="A127838814F_Data">Data5!$IL$11:$IL$18</definedName>
    <definedName name="A127838814F_Latest">Data5!$IL$18</definedName>
    <definedName name="A127838818R">Data5!$IQ$1:$IQ$10,Data5!$IQ$11:$IQ$18</definedName>
    <definedName name="A127838818R_Data">Data5!$IQ$11:$IQ$18</definedName>
    <definedName name="A127838818R_Latest">Data5!$IQ$18</definedName>
    <definedName name="A127838822F">Data6!$D$1:$D$10,Data6!$D$11:$D$18</definedName>
    <definedName name="A127838822F_Data">Data6!$D$11:$D$18</definedName>
    <definedName name="A127838822F_Latest">Data6!$D$18</definedName>
    <definedName name="A127838826R">Data5!$II$1:$II$10,Data5!$II$11:$II$18</definedName>
    <definedName name="A127838826R_Data">Data5!$II$11:$II$18</definedName>
    <definedName name="A127838826R_Latest">Data5!$II$18</definedName>
    <definedName name="A127840066A">Data6!$GV$1:$GV$10,Data6!$GV$11:$GV$18</definedName>
    <definedName name="A127840066A_Data">Data6!$GV$11:$GV$18</definedName>
    <definedName name="A127840066A_Latest">Data6!$GV$18</definedName>
    <definedName name="A127840070T">Data6!$HO$1:$HO$10,Data6!$HO$11:$HO$18</definedName>
    <definedName name="A127840070T_Data">Data6!$HO$11:$HO$18</definedName>
    <definedName name="A127840070T_Latest">Data6!$HO$18</definedName>
    <definedName name="A127840074A">Data6!$GN$1:$GN$10,Data6!$GN$11:$GN$18</definedName>
    <definedName name="A127840074A_Data">Data6!$GN$11:$GN$18</definedName>
    <definedName name="A127840074A_Latest">Data6!$GN$18</definedName>
    <definedName name="A127840078K">Data6!$HR$1:$HR$10,Data6!$HR$11:$HR$18</definedName>
    <definedName name="A127840078K_Data">Data6!$HR$11:$HR$18</definedName>
    <definedName name="A127840078K_Latest">Data6!$HR$18</definedName>
    <definedName name="A127840082A">Data6!$IL$1:$IL$10,Data6!$IL$11:$IL$18</definedName>
    <definedName name="A127840082A_Data">Data6!$IL$11:$IL$18</definedName>
    <definedName name="A127840082A_Latest">Data6!$IL$18</definedName>
    <definedName name="A127840086K">Data6!$IP$1:$IP$10,Data6!$IP$11:$IP$18</definedName>
    <definedName name="A127840086K_Data">Data6!$IP$11:$IP$18</definedName>
    <definedName name="A127840086K_Latest">Data6!$IP$18</definedName>
    <definedName name="A127840090A">Data8!$L$1:$L$10,Data8!$L$11:$L$18</definedName>
    <definedName name="A127840090A_Data">Data8!$L$11:$L$18</definedName>
    <definedName name="A127840090A_Latest">Data8!$L$18</definedName>
    <definedName name="A127840094K">Data8!$P$1:$P$10,Data8!$P$11:$P$18</definedName>
    <definedName name="A127840094K_Data">Data8!$P$11:$P$18</definedName>
    <definedName name="A127840094K_Latest">Data8!$P$18</definedName>
    <definedName name="A127840098V">Data8!$AA$1:$AA$10,Data8!$AA$11:$AA$18</definedName>
    <definedName name="A127840098V_Data">Data8!$AA$11:$AA$18</definedName>
    <definedName name="A127840098V_Latest">Data8!$AA$18</definedName>
    <definedName name="A127840102X">Data8!$AE$1:$AE$10,Data8!$AE$11:$AE$18</definedName>
    <definedName name="A127840102X_Data">Data8!$AE$11:$AE$18</definedName>
    <definedName name="A127840102X_Latest">Data8!$AE$18</definedName>
    <definedName name="A127840106J">Data8!$AI$1:$AI$10,Data8!$AI$11:$AI$18</definedName>
    <definedName name="A127840106J_Data">Data8!$AI$11:$AI$18</definedName>
    <definedName name="A127840106J_Latest">Data8!$AI$18</definedName>
    <definedName name="A127840110X">Data8!$AM$1:$AM$10,Data8!$AM$11:$AM$18</definedName>
    <definedName name="A127840110X_Data">Data8!$AM$11:$AM$18</definedName>
    <definedName name="A127840110X_Latest">Data8!$AM$18</definedName>
    <definedName name="A127840114J">Data8!$CI$1:$CI$10,Data8!$CI$11:$CI$18</definedName>
    <definedName name="A127840114J_Data">Data8!$CI$11:$CI$18</definedName>
    <definedName name="A127840114J_Latest">Data8!$CI$18</definedName>
    <definedName name="A127840118T">Data8!$CJ$1:$CJ$10,Data8!$CJ$11:$CJ$18</definedName>
    <definedName name="A127840118T_Data">Data8!$CJ$11:$CJ$18</definedName>
    <definedName name="A127840118T_Latest">Data8!$CJ$18</definedName>
    <definedName name="A127840122J">Data8!$CM$1:$CM$10,Data8!$CM$11:$CM$18</definedName>
    <definedName name="A127840122J_Data">Data8!$CM$11:$CM$18</definedName>
    <definedName name="A127840122J_Latest">Data8!$CM$18</definedName>
    <definedName name="A127840126T">Data8!$BR$1:$BR$10,Data8!$BR$11:$BR$18</definedName>
    <definedName name="A127840126T_Data">Data8!$BR$11:$BR$18</definedName>
    <definedName name="A127840126T_Latest">Data8!$BR$18</definedName>
    <definedName name="A127840134T">Data8!$CV$1:$CV$10,Data8!$CV$11:$CV$18</definedName>
    <definedName name="A127840134T_Data">Data8!$CV$11:$CV$18</definedName>
    <definedName name="A127840134T_Latest">Data8!$CV$18</definedName>
    <definedName name="A127840138A">Data8!$DH$1:$DH$10,Data8!$DH$11:$DH$18</definedName>
    <definedName name="A127840138A_Data">Data8!$DH$11:$DH$18</definedName>
    <definedName name="A127840138A_Latest">Data8!$DH$18</definedName>
    <definedName name="A127840142T">Data8!$DL$1:$DL$10,Data8!$DL$11:$DL$18</definedName>
    <definedName name="A127840142T_Data">Data8!$DL$11:$DL$18</definedName>
    <definedName name="A127840142T_Latest">Data8!$DL$18</definedName>
    <definedName name="A127840146A">Data8!$DM$1:$DM$10,Data8!$DM$11:$DM$18</definedName>
    <definedName name="A127840146A_Data">Data8!$DM$11:$DM$18</definedName>
    <definedName name="A127840146A_Latest">Data8!$DM$18</definedName>
    <definedName name="A127840150T">Data8!$DP$1:$DP$10,Data8!$DP$11:$DP$18</definedName>
    <definedName name="A127840150T_Data">Data8!$DP$11:$DP$18</definedName>
    <definedName name="A127840150T_Latest">Data8!$DP$18</definedName>
    <definedName name="A127840154A">Data8!$DU$1:$DU$10,Data8!$DU$11:$DU$18</definedName>
    <definedName name="A127840154A_Data">Data8!$DU$11:$DU$18</definedName>
    <definedName name="A127840154A_Latest">Data8!$DU$18</definedName>
    <definedName name="A127840158K">Data8!$DY$1:$DY$10,Data8!$DY$11:$DY$18</definedName>
    <definedName name="A127840158K_Data">Data8!$DY$11:$DY$18</definedName>
    <definedName name="A127840158K_Latest">Data8!$DY$18</definedName>
    <definedName name="A127840162A">Data8!$EG$1:$EG$10,Data8!$EG$11:$EG$18</definedName>
    <definedName name="A127840162A_Data">Data8!$EG$11:$EG$18</definedName>
    <definedName name="A127840162A_Latest">Data8!$EG$18</definedName>
    <definedName name="A127840166K">Data8!$EZ$1:$EZ$10,Data8!$EZ$11:$EZ$18</definedName>
    <definedName name="A127840166K_Data">Data8!$EZ$11:$EZ$18</definedName>
    <definedName name="A127840166K_Latest">Data8!$EZ$18</definedName>
    <definedName name="A127840170A">Data8!$EJ$1:$EJ$10,Data8!$EJ$11:$EJ$18</definedName>
    <definedName name="A127840170A_Data">Data8!$EJ$11:$EJ$18</definedName>
    <definedName name="A127840170A_Latest">Data8!$EJ$18</definedName>
    <definedName name="A127840174K">Data8!$EK$1:$EK$10,Data8!$EK$11:$EK$18</definedName>
    <definedName name="A127840174K_Data">Data8!$EK$11:$EK$18</definedName>
    <definedName name="A127840174K_Latest">Data8!$EK$18</definedName>
    <definedName name="A127840178V">Data7!$V$1:$V$10,Data7!$V$11:$V$18</definedName>
    <definedName name="A127840178V_Data">Data7!$V$11:$V$18</definedName>
    <definedName name="A127840178V_Latest">Data7!$V$18</definedName>
    <definedName name="A127840182K">Data7!$AE$1:$AE$10,Data7!$AE$11:$AE$18</definedName>
    <definedName name="A127840182K_Data">Data7!$AE$11:$AE$18</definedName>
    <definedName name="A127840182K_Latest">Data7!$AE$18</definedName>
    <definedName name="A127840186V">Data7!$AG$1:$AG$10,Data7!$AG$11:$AG$18</definedName>
    <definedName name="A127840186V_Data">Data7!$AG$11:$AG$18</definedName>
    <definedName name="A127840186V_Latest">Data7!$AG$18</definedName>
    <definedName name="A127840190K">Data7!$AI$1:$AI$10,Data7!$AI$11:$AI$18</definedName>
    <definedName name="A127840190K_Data">Data7!$AI$11:$AI$18</definedName>
    <definedName name="A127840190K_Latest">Data7!$AI$18</definedName>
    <definedName name="A127840194V">Data7!$AJ$1:$AJ$10,Data7!$AJ$11:$AJ$18</definedName>
    <definedName name="A127840194V_Data">Data7!$AJ$11:$AJ$18</definedName>
    <definedName name="A127840194V_Latest">Data7!$AJ$18</definedName>
    <definedName name="A127840198C">Data7!$N$1:$N$10,Data7!$N$11:$N$18</definedName>
    <definedName name="A127840198C_Data">Data7!$N$11:$N$18</definedName>
    <definedName name="A127840198C_Latest">Data7!$N$18</definedName>
    <definedName name="A127840202J">Data7!$BC$1:$BC$10,Data7!$BC$11:$BC$18</definedName>
    <definedName name="A127840202J_Data">Data7!$BC$11:$BC$18</definedName>
    <definedName name="A127840202J_Latest">Data7!$BC$18</definedName>
    <definedName name="A127840206T">Data7!$BH$1:$BH$10,Data7!$BH$11:$BH$18</definedName>
    <definedName name="A127840206T_Data">Data7!$BH$11:$BH$18</definedName>
    <definedName name="A127840206T_Latest">Data7!$BH$18</definedName>
    <definedName name="A127840210J">Data7!$BM$1:$BM$10,Data7!$BM$11:$BM$18</definedName>
    <definedName name="A127840210J_Data">Data7!$BM$11:$BM$18</definedName>
    <definedName name="A127840210J_Latest">Data7!$BM$18</definedName>
    <definedName name="A127840214T">Data7!$AW$1:$AW$10,Data7!$AW$11:$AW$18</definedName>
    <definedName name="A127840214T_Data">Data7!$AW$11:$AW$18</definedName>
    <definedName name="A127840214T_Latest">Data7!$AW$18</definedName>
    <definedName name="A127840218A">Data7!$BA$1:$BA$10,Data7!$BA$11:$BA$18</definedName>
    <definedName name="A127840218A_Data">Data7!$BA$11:$BA$18</definedName>
    <definedName name="A127840218A_Latest">Data7!$BA$18</definedName>
    <definedName name="A127840222T">Data7!$CO$1:$CO$10,Data7!$CO$11:$CO$18</definedName>
    <definedName name="A127840222T_Data">Data7!$CO$11:$CO$18</definedName>
    <definedName name="A127840222T_Latest">Data7!$CO$18</definedName>
    <definedName name="A127840226A">Data7!$CP$1:$CP$10,Data7!$CP$11:$CP$18</definedName>
    <definedName name="A127840226A_Data">Data7!$CP$11:$CP$18</definedName>
    <definedName name="A127840226A_Latest">Data7!$CP$18</definedName>
    <definedName name="A127840230T">Data7!$CV$1:$CV$10,Data7!$CV$11:$CV$18</definedName>
    <definedName name="A127840230T_Data">Data7!$CV$11:$CV$18</definedName>
    <definedName name="A127840230T_Latest">Data7!$CV$18</definedName>
    <definedName name="A127840234A">Data7!$DD$1:$DD$10,Data7!$DD$11:$DD$18</definedName>
    <definedName name="A127840234A_Data">Data7!$DD$11:$DD$18</definedName>
    <definedName name="A127840234A_Latest">Data7!$DD$18</definedName>
    <definedName name="A127840242A">Data7!$CF$1:$CF$10,Data7!$CF$11:$CF$18</definedName>
    <definedName name="A127840242A_Data">Data7!$CF$11:$CF$18</definedName>
    <definedName name="A127840242A_Latest">Data7!$CF$18</definedName>
    <definedName name="A127840246K">Data7!$DY$1:$DY$10,Data7!$DY$11:$DY$18</definedName>
    <definedName name="A127840246K_Data">Data7!$DY$11:$DY$18</definedName>
    <definedName name="A127840246K_Latest">Data7!$DY$18</definedName>
    <definedName name="A127840254K">Data7!$FG$1:$FG$10,Data7!$FG$11:$FG$18</definedName>
    <definedName name="A127840254K_Data">Data7!$FG$11:$FG$18</definedName>
    <definedName name="A127840254K_Latest">Data7!$FG$18</definedName>
    <definedName name="A127840258V">Data7!$FM$1:$FM$10,Data7!$FM$11:$FM$18</definedName>
    <definedName name="A127840258V_Data">Data7!$FM$11:$FM$18</definedName>
    <definedName name="A127840258V_Latest">Data7!$FM$18</definedName>
    <definedName name="A127840262K">Data7!$FX$1:$FX$10,Data7!$FX$11:$FX$18</definedName>
    <definedName name="A127840262K_Data">Data7!$FX$11:$FX$18</definedName>
    <definedName name="A127840262K_Latest">Data7!$FX$18</definedName>
    <definedName name="A127840266V">Data7!$GP$1:$GP$10,Data7!$GP$11:$GP$18</definedName>
    <definedName name="A127840266V_Data">Data7!$GP$11:$GP$18</definedName>
    <definedName name="A127840266V_Latest">Data7!$GP$18</definedName>
    <definedName name="A127840270K">Data7!$GS$1:$GS$10,Data7!$GS$11:$GS$18</definedName>
    <definedName name="A127840270K_Data">Data7!$GS$11:$GS$18</definedName>
    <definedName name="A127840270K_Latest">Data7!$GS$18</definedName>
    <definedName name="A127840274V">Data7!$IC$1:$IC$10,Data7!$IC$11:$IC$18</definedName>
    <definedName name="A127840274V_Data">Data7!$IC$11:$IC$18</definedName>
    <definedName name="A127840274V_Latest">Data7!$IC$18</definedName>
    <definedName name="A127840278C">Data7!$IG$1:$IG$10,Data7!$IG$11:$IG$18</definedName>
    <definedName name="A127840278C_Data">Data7!$IG$11:$IG$18</definedName>
    <definedName name="A127840278C_Latest">Data7!$IG$18</definedName>
    <definedName name="A127840282V">Data7!$II$1:$II$10,Data7!$II$11:$II$18</definedName>
    <definedName name="A127840282V_Data">Data7!$II$11:$II$18</definedName>
    <definedName name="A127840282V_Latest">Data7!$II$18</definedName>
    <definedName name="A127841614W">Data8!$GC$1:$GC$10,Data8!$GC$11:$GC$18</definedName>
    <definedName name="A127841614W_Data">Data8!$GC$11:$GC$18</definedName>
    <definedName name="A127841614W_Latest">Data8!$GC$18</definedName>
    <definedName name="A127841618F">Data8!$GO$1:$GO$10,Data8!$GO$11:$GO$18</definedName>
    <definedName name="A127841618F_Data">Data8!$GO$11:$GO$18</definedName>
    <definedName name="A127841618F_Latest">Data8!$GO$18</definedName>
    <definedName name="A127841622W">Data8!$GS$1:$GS$10,Data8!$GS$11:$GS$18</definedName>
    <definedName name="A127841622W_Data">Data8!$GS$11:$GS$18</definedName>
    <definedName name="A127841622W_Latest">Data8!$GS$18</definedName>
    <definedName name="A127841626F">Data8!$HI$1:$HI$10,Data8!$HI$11:$HI$18</definedName>
    <definedName name="A127841626F_Data">Data8!$HI$11:$HI$18</definedName>
    <definedName name="A127841626F_Latest">Data8!$HI$18</definedName>
    <definedName name="A127841630W">Data8!$HA$1:$HA$10,Data8!$HA$11:$HA$18</definedName>
    <definedName name="A127841630W_Data">Data8!$HA$11:$HA$18</definedName>
    <definedName name="A127841630W_Latest">Data8!$HA$18</definedName>
    <definedName name="A127841634F">Data8!$HB$1:$HB$10,Data8!$HB$11:$HB$18</definedName>
    <definedName name="A127841634F_Data">Data8!$HB$11:$HB$18</definedName>
    <definedName name="A127841634F_Latest">Data8!$HB$18</definedName>
    <definedName name="A127841638R">Data8!$IC$1:$IC$10,Data8!$IC$11:$IC$18</definedName>
    <definedName name="A127841638R_Data">Data8!$IC$11:$IC$18</definedName>
    <definedName name="A127841638R_Latest">Data8!$IC$18</definedName>
    <definedName name="A127841642F">Data8!$HD$1:$HD$10,Data8!$HD$11:$HD$18</definedName>
    <definedName name="A127841642F_Data">Data8!$HD$11:$HD$18</definedName>
    <definedName name="A127841642F_Latest">Data8!$HD$18</definedName>
    <definedName name="A127841646R">Data8!$HE$1:$HE$10,Data8!$HE$11:$HE$18</definedName>
    <definedName name="A127841646R_Data">Data8!$HE$11:$HE$18</definedName>
    <definedName name="A127841646R_Latest">Data8!$HE$18</definedName>
    <definedName name="A127841650F">Data8!$HH$1:$HH$10,Data8!$HH$11:$HH$18</definedName>
    <definedName name="A127841650F_Data">Data8!$HH$11:$HH$18</definedName>
    <definedName name="A127841650F_Latest">Data8!$HH$18</definedName>
    <definedName name="A127841654R">Data9!$IG$1:$IG$10,Data9!$IG$11:$IG$18</definedName>
    <definedName name="A127841654R_Data">Data9!$IG$11:$IG$18</definedName>
    <definedName name="A127841654R_Latest">Data9!$IG$18</definedName>
    <definedName name="A127841658X">Data9!$HW$1:$HW$10,Data9!$HW$11:$HW$18</definedName>
    <definedName name="A127841658X_Data">Data9!$HW$11:$HW$18</definedName>
    <definedName name="A127841658X_Latest">Data9!$HW$18</definedName>
    <definedName name="A127841662R">Data9!$IQ$1:$IQ$10,Data9!$IQ$11:$IQ$18</definedName>
    <definedName name="A127841662R_Data">Data9!$IQ$11:$IQ$18</definedName>
    <definedName name="A127841662R_Latest">Data9!$IQ$18</definedName>
    <definedName name="A127841666X">Data10!$B$1:$B$10,Data10!$B$11:$B$18</definedName>
    <definedName name="A127841666X_Data">Data10!$B$11:$B$18</definedName>
    <definedName name="A127841666X_Latest">Data10!$B$18</definedName>
    <definedName name="A127841670R">Data10!$J$1:$J$10,Data10!$J$11:$J$18</definedName>
    <definedName name="A127841670R_Data">Data10!$J$11:$J$18</definedName>
    <definedName name="A127841670R_Latest">Data10!$J$18</definedName>
    <definedName name="A127841674X">Data9!$HY$1:$HY$10,Data9!$HY$11:$HY$18</definedName>
    <definedName name="A127841674X_Data">Data9!$HY$11:$HY$18</definedName>
    <definedName name="A127841674X_Latest">Data9!$HY$18</definedName>
    <definedName name="A127841678J">Data9!$HZ$1:$HZ$10,Data9!$HZ$11:$HZ$18</definedName>
    <definedName name="A127841678J_Data">Data9!$HZ$11:$HZ$18</definedName>
    <definedName name="A127841678J_Latest">Data9!$HZ$18</definedName>
    <definedName name="A127841682X">Data10!$AH$1:$AH$10,Data10!$AH$11:$AH$18</definedName>
    <definedName name="A127841682X_Data">Data10!$AH$11:$AH$18</definedName>
    <definedName name="A127841682X_Latest">Data10!$AH$18</definedName>
    <definedName name="A127841686J">Data10!$AK$1:$AK$10,Data10!$AK$11:$AK$18</definedName>
    <definedName name="A127841686J_Data">Data10!$AK$11:$AK$18</definedName>
    <definedName name="A127841686J_Latest">Data10!$AK$18</definedName>
    <definedName name="A127841690X">Data10!$BH$1:$BH$10,Data10!$BH$11:$BH$18</definedName>
    <definedName name="A127841690X_Data">Data10!$BH$11:$BH$18</definedName>
    <definedName name="A127841690X_Latest">Data10!$BH$18</definedName>
    <definedName name="A127841694J">Data10!$BP$1:$BP$10,Data10!$BP$11:$BP$18</definedName>
    <definedName name="A127841694J_Data">Data10!$BP$11:$BP$18</definedName>
    <definedName name="A127841694J_Latest">Data10!$BP$18</definedName>
    <definedName name="A127841698T">Data10!$BV$1:$BV$10,Data10!$BV$11:$BV$18</definedName>
    <definedName name="A127841698T_Data">Data10!$BV$11:$BV$18</definedName>
    <definedName name="A127841698T_Latest">Data10!$BV$18</definedName>
    <definedName name="A127841702W">Data10!$AU$1:$AU$10,Data10!$AU$11:$AU$18</definedName>
    <definedName name="A127841702W_Data">Data10!$AU$11:$AU$18</definedName>
    <definedName name="A127841702W_Latest">Data10!$AU$18</definedName>
    <definedName name="A127841706F">Data10!$AY$1:$AY$10,Data10!$AY$11:$AY$18</definedName>
    <definedName name="A127841706F_Data">Data10!$AY$11:$AY$18</definedName>
    <definedName name="A127841706F_Latest">Data10!$AY$18</definedName>
    <definedName name="A127841710W">Data10!$CB$1:$CB$10,Data10!$CB$11:$CB$18</definedName>
    <definedName name="A127841710W_Data">Data10!$CB$11:$CB$18</definedName>
    <definedName name="A127841710W_Latest">Data10!$CB$18</definedName>
    <definedName name="A127841714F">Data10!$CQ$1:$CQ$10,Data10!$CQ$11:$CQ$18</definedName>
    <definedName name="A127841714F_Data">Data10!$CQ$11:$CQ$18</definedName>
    <definedName name="A127841714F_Latest">Data10!$CQ$18</definedName>
    <definedName name="A127841718R">Data10!$CR$1:$CR$10,Data10!$CR$11:$CR$18</definedName>
    <definedName name="A127841718R_Data">Data10!$CR$11:$CR$18</definedName>
    <definedName name="A127841718R_Latest">Data10!$CR$18</definedName>
    <definedName name="A127841722F">Data10!$CX$1:$CX$10,Data10!$CX$11:$CX$18</definedName>
    <definedName name="A127841722F_Data">Data10!$CX$11:$CX$18</definedName>
    <definedName name="A127841722F_Latest">Data10!$CX$18</definedName>
    <definedName name="A127841726R">Data10!$DC$1:$DC$10,Data10!$DC$11:$DC$18</definedName>
    <definedName name="A127841726R_Data">Data10!$DC$11:$DC$18</definedName>
    <definedName name="A127841726R_Latest">Data10!$DC$18</definedName>
    <definedName name="A127841730F">Data10!$DI$1:$DI$10,Data10!$DI$11:$DI$18</definedName>
    <definedName name="A127841730F_Data">Data10!$DI$11:$DI$18</definedName>
    <definedName name="A127841730F_Latest">Data10!$DI$18</definedName>
    <definedName name="A127841734R">Data10!$EM$1:$EM$10,Data10!$EM$11:$EM$18</definedName>
    <definedName name="A127841734R_Data">Data10!$EM$11:$EM$18</definedName>
    <definedName name="A127841734R_Latest">Data10!$EM$18</definedName>
    <definedName name="A127841738X">Data10!$DN$1:$DN$10,Data10!$DN$11:$DN$18</definedName>
    <definedName name="A127841738X_Data">Data10!$DN$11:$DN$18</definedName>
    <definedName name="A127841738X_Latest">Data10!$DN$18</definedName>
    <definedName name="A127841742R">Data8!$IH$1:$IH$10,Data8!$IH$11:$IH$18</definedName>
    <definedName name="A127841742R_Data">Data8!$IH$11:$IH$18</definedName>
    <definedName name="A127841742R_Latest">Data8!$IH$18</definedName>
    <definedName name="A127841746X">Data9!$C$1:$C$10,Data9!$C$11:$C$18</definedName>
    <definedName name="A127841746X_Data">Data9!$C$11:$C$18</definedName>
    <definedName name="A127841746X_Latest">Data9!$C$18</definedName>
    <definedName name="A127841750R">Data9!$D$1:$D$10,Data9!$D$11:$D$18</definedName>
    <definedName name="A127841750R_Data">Data9!$D$11:$D$18</definedName>
    <definedName name="A127841750R_Latest">Data9!$D$18</definedName>
    <definedName name="A127841754X">Data9!$L$1:$L$10,Data9!$L$11:$L$18</definedName>
    <definedName name="A127841754X_Data">Data9!$L$11:$L$18</definedName>
    <definedName name="A127841754X_Latest">Data9!$L$18</definedName>
    <definedName name="A127841758J">Data9!$U$1:$U$10,Data9!$U$11:$U$18</definedName>
    <definedName name="A127841758J_Data">Data9!$U$11:$U$18</definedName>
    <definedName name="A127841758J_Latest">Data9!$U$18</definedName>
    <definedName name="A127841762X">Data9!$V$1:$V$10,Data9!$V$11:$V$18</definedName>
    <definedName name="A127841762X_Data">Data9!$V$11:$V$18</definedName>
    <definedName name="A127841762X_Latest">Data9!$V$18</definedName>
    <definedName name="A127841766J">Data8!$IM$1:$IM$10,Data8!$IM$11:$IM$18</definedName>
    <definedName name="A127841766J_Data">Data8!$IM$11:$IM$18</definedName>
    <definedName name="A127841766J_Latest">Data8!$IM$18</definedName>
    <definedName name="A127841770X">Data8!$IN$1:$IN$10,Data8!$IN$11:$IN$18</definedName>
    <definedName name="A127841770X_Data">Data8!$IN$11:$IN$18</definedName>
    <definedName name="A127841770X_Latest">Data8!$IN$18</definedName>
    <definedName name="A127841774J">Data9!$AR$1:$AR$10,Data9!$AR$11:$AR$18</definedName>
    <definedName name="A127841774J_Data">Data9!$AR$11:$AR$18</definedName>
    <definedName name="A127841774J_Latest">Data9!$AR$18</definedName>
    <definedName name="A127841778T">Data9!$AV$1:$AV$10,Data9!$AV$11:$AV$18</definedName>
    <definedName name="A127841778T_Data">Data9!$AV$11:$AV$18</definedName>
    <definedName name="A127841778T_Latest">Data9!$AV$18</definedName>
    <definedName name="A127841782J">Data9!$AZ$1:$AZ$10,Data9!$AZ$11:$AZ$18</definedName>
    <definedName name="A127841782J_Data">Data9!$AZ$11:$AZ$18</definedName>
    <definedName name="A127841782J_Latest">Data9!$AZ$18</definedName>
    <definedName name="A127841786T">Data9!$AD$1:$AD$10,Data9!$AD$11:$AD$18</definedName>
    <definedName name="A127841786T_Data">Data9!$AD$11:$AD$18</definedName>
    <definedName name="A127841786T_Latest">Data9!$AD$18</definedName>
    <definedName name="A127841790J">Data9!$BQ$1:$BQ$10,Data9!$BQ$11:$BQ$18</definedName>
    <definedName name="A127841790J_Data">Data9!$BQ$11:$BQ$18</definedName>
    <definedName name="A127841790J_Latest">Data9!$BQ$18</definedName>
    <definedName name="A127841794T">Data9!$BI$1:$BI$10,Data9!$BI$11:$BI$18</definedName>
    <definedName name="A127841794T_Data">Data9!$BI$11:$BI$18</definedName>
    <definedName name="A127841794T_Latest">Data9!$BI$18</definedName>
    <definedName name="A127841798A">Data9!$BJ$1:$BJ$10,Data9!$BJ$11:$BJ$18</definedName>
    <definedName name="A127841798A_Data">Data9!$BJ$11:$BJ$18</definedName>
    <definedName name="A127841798A_Latest">Data9!$BJ$18</definedName>
    <definedName name="A127841802F">Data9!$BG$1:$BG$10,Data9!$BG$11:$BG$18</definedName>
    <definedName name="A127841802F_Data">Data9!$BG$11:$BG$18</definedName>
    <definedName name="A127841802F_Latest">Data9!$BG$18</definedName>
    <definedName name="A127841806R">Data9!$CM$1:$CM$10,Data9!$CM$11:$CM$18</definedName>
    <definedName name="A127841806R_Data">Data9!$CM$11:$CM$18</definedName>
    <definedName name="A127841806R_Latest">Data9!$CM$18</definedName>
    <definedName name="A127841810F">Data9!$BO$1:$BO$10,Data9!$BO$11:$BO$18</definedName>
    <definedName name="A127841810F_Data">Data9!$BO$11:$BO$18</definedName>
    <definedName name="A127841810F_Latest">Data9!$BO$18</definedName>
    <definedName name="A127841814R">Data9!$CY$1:$CY$10,Data9!$CY$11:$CY$18</definedName>
    <definedName name="A127841814R_Data">Data9!$CY$11:$CY$18</definedName>
    <definedName name="A127841814R_Latest">Data9!$CY$18</definedName>
    <definedName name="A127841818X">Data9!$DC$1:$DC$10,Data9!$DC$11:$DC$18</definedName>
    <definedName name="A127841818X_Data">Data9!$DC$11:$DC$18</definedName>
    <definedName name="A127841818X_Latest">Data9!$DC$18</definedName>
    <definedName name="A127841822R">Data9!$CQ$1:$CQ$10,Data9!$CQ$11:$CQ$18</definedName>
    <definedName name="A127841822R_Data">Data9!$CQ$11:$CQ$18</definedName>
    <definedName name="A127841822R_Latest">Data9!$CQ$18</definedName>
    <definedName name="A127841826X">Data9!$EJ$1:$EJ$10,Data9!$EJ$11:$EJ$18</definedName>
    <definedName name="A127841826X_Data">Data9!$EJ$11:$EJ$18</definedName>
    <definedName name="A127841826X_Latest">Data9!$EJ$18</definedName>
    <definedName name="A127841830R">Data9!$ER$1:$ER$10,Data9!$ER$11:$ER$18</definedName>
    <definedName name="A127841830R_Data">Data9!$ER$11:$ER$18</definedName>
    <definedName name="A127841830R_Latest">Data9!$ER$18</definedName>
    <definedName name="A127841834X">Data9!$FC$1:$FC$10,Data9!$FC$11:$FC$18</definedName>
    <definedName name="A127841834X_Data">Data9!$FC$11:$FC$18</definedName>
    <definedName name="A127841834X_Latest">Data9!$FC$18</definedName>
    <definedName name="A127841838J">Data9!$FX$1:$FX$10,Data9!$FX$11:$FX$18</definedName>
    <definedName name="A127841838J_Data">Data9!$FX$11:$FX$18</definedName>
    <definedName name="A127841838J_Latest">Data9!$FX$18</definedName>
    <definedName name="A127841842X">Data9!$FG$1:$FG$10,Data9!$FG$11:$FG$18</definedName>
    <definedName name="A127841842X_Data">Data9!$FG$11:$FG$18</definedName>
    <definedName name="A127841842X_Latest">Data9!$FG$18</definedName>
    <definedName name="A127841846J">Data9!$GI$1:$GI$10,Data9!$GI$11:$GI$18</definedName>
    <definedName name="A127841846J_Data">Data9!$GI$11:$GI$18</definedName>
    <definedName name="A127841846J_Latest">Data9!$GI$18</definedName>
    <definedName name="A127841850X">Data9!$FI$1:$FI$10,Data9!$FI$11:$FI$18</definedName>
    <definedName name="A127841850X_Data">Data9!$FI$11:$FI$18</definedName>
    <definedName name="A127841850X_Latest">Data9!$FI$18</definedName>
    <definedName name="A127841854J">Data9!$GL$1:$GL$10,Data9!$GL$11:$GL$18</definedName>
    <definedName name="A127841854J_Data">Data9!$GL$11:$GL$18</definedName>
    <definedName name="A127841854J_Latest">Data9!$GL$18</definedName>
    <definedName name="A127841858T">Data9!$HA$1:$HA$10,Data9!$HA$11:$HA$18</definedName>
    <definedName name="A127841858T_Data">Data9!$HA$11:$HA$18</definedName>
    <definedName name="A127841858T_Latest">Data9!$HA$18</definedName>
    <definedName name="A127843170F">Data10!$FJ$1:$FJ$10,Data10!$FJ$11:$FJ$18</definedName>
    <definedName name="A127843170F_Data">Data10!$FJ$11:$FJ$18</definedName>
    <definedName name="A127843170F_Latest">Data10!$FJ$18</definedName>
    <definedName name="A127843174R">Data10!$FR$1:$FR$10,Data10!$FR$11:$FR$18</definedName>
    <definedName name="A127843174R_Data">Data10!$FR$11:$FR$18</definedName>
    <definedName name="A127843174R_Latest">Data10!$FR$18</definedName>
    <definedName name="A127843178X">Data10!$EY$1:$EY$10,Data10!$EY$11:$EY$18</definedName>
    <definedName name="A127843178X_Data">Data10!$EY$11:$EY$18</definedName>
    <definedName name="A127843178X_Latest">Data10!$EY$18</definedName>
    <definedName name="A127843182R">Data10!$FZ$1:$FZ$10,Data10!$FZ$11:$FZ$18</definedName>
    <definedName name="A127843182R_Data">Data10!$FZ$11:$FZ$18</definedName>
    <definedName name="A127843182R_Latest">Data10!$FZ$18</definedName>
    <definedName name="A127843186X">Data10!$FE$1:$FE$10,Data10!$FE$11:$FE$18</definedName>
    <definedName name="A127843186X_Data">Data10!$FE$11:$FE$18</definedName>
    <definedName name="A127843186X_Latest">Data10!$FE$18</definedName>
    <definedName name="A127843190R">Data10!$GR$1:$GR$10,Data10!$GR$11:$GR$18</definedName>
    <definedName name="A127843190R_Data">Data10!$GR$11:$GR$18</definedName>
    <definedName name="A127843190R_Latest">Data10!$GR$18</definedName>
    <definedName name="A127843194X">Data10!$GI$1:$GI$10,Data10!$GI$11:$GI$18</definedName>
    <definedName name="A127843194X_Data">Data10!$GI$11:$GI$18</definedName>
    <definedName name="A127843194X_Latest">Data10!$GI$18</definedName>
    <definedName name="A127843198J">Data10!$HK$1:$HK$10,Data10!$HK$11:$HK$18</definedName>
    <definedName name="A127843198J_Data">Data10!$HK$11:$HK$18</definedName>
    <definedName name="A127843198J_Latest">Data10!$HK$18</definedName>
    <definedName name="A127843202L">Data11!$HL$1:$HL$10,Data11!$HL$11:$HL$18</definedName>
    <definedName name="A127843202L_Data">Data11!$HL$11:$HL$18</definedName>
    <definedName name="A127843202L_Latest">Data11!$HL$18</definedName>
    <definedName name="A127843206W">Data11!$HT$1:$HT$10,Data11!$HT$11:$HT$18</definedName>
    <definedName name="A127843206W_Data">Data11!$HT$11:$HT$18</definedName>
    <definedName name="A127843206W_Latest">Data11!$HT$18</definedName>
    <definedName name="A127843210L">Data12!$E$1:$E$10,Data12!$E$11:$E$18</definedName>
    <definedName name="A127843210L_Data">Data12!$E$11:$E$18</definedName>
    <definedName name="A127843210L_Latest">Data12!$E$18</definedName>
    <definedName name="A127843214W">Data12!$H$1:$H$10,Data12!$H$11:$H$18</definedName>
    <definedName name="A127843214W_Data">Data12!$H$11:$H$18</definedName>
    <definedName name="A127843214W_Latest">Data12!$H$18</definedName>
    <definedName name="A127843218F">Data11!$IL$1:$IL$10,Data11!$IL$11:$IL$18</definedName>
    <definedName name="A127843218F_Data">Data11!$IL$11:$IL$18</definedName>
    <definedName name="A127843218F_Latest">Data11!$IL$18</definedName>
    <definedName name="A127843222W">Data11!$IO$1:$IO$10,Data11!$IO$11:$IO$18</definedName>
    <definedName name="A127843222W_Data">Data11!$IO$11:$IO$18</definedName>
    <definedName name="A127843222W_Latest">Data11!$IO$18</definedName>
    <definedName name="A127843226F">Data11!$IQ$1:$IQ$10,Data11!$IQ$11:$IQ$18</definedName>
    <definedName name="A127843226F_Data">Data11!$IQ$11:$IQ$18</definedName>
    <definedName name="A127843226F_Latest">Data11!$IQ$18</definedName>
    <definedName name="A127843230W">Data12!$AP$1:$AP$10,Data12!$AP$11:$AP$18</definedName>
    <definedName name="A127843230W_Data">Data12!$AP$11:$AP$18</definedName>
    <definedName name="A127843230W_Latest">Data12!$AP$18</definedName>
    <definedName name="A127843234F">Data12!$AD$1:$AD$10,Data12!$AD$11:$AD$18</definedName>
    <definedName name="A127843234F_Data">Data12!$AD$11:$AD$18</definedName>
    <definedName name="A127843234F_Latest">Data12!$AD$18</definedName>
    <definedName name="A127843238R">Data12!$AE$1:$AE$10,Data12!$AE$11:$AE$18</definedName>
    <definedName name="A127843238R_Data">Data12!$AE$11:$AE$18</definedName>
    <definedName name="A127843238R_Latest">Data12!$AE$18</definedName>
    <definedName name="A127843242F">Data12!$BW$1:$BW$10,Data12!$BW$11:$BW$18</definedName>
    <definedName name="A127843242F_Data">Data12!$BW$11:$BW$18</definedName>
    <definedName name="A127843242F_Latest">Data12!$BW$18</definedName>
    <definedName name="A127843246R">Data12!$CL$1:$CL$10,Data12!$CL$11:$CL$18</definedName>
    <definedName name="A127843246R_Data">Data12!$CL$11:$CL$18</definedName>
    <definedName name="A127843246R_Latest">Data12!$CL$18</definedName>
    <definedName name="A127843250F">Data12!$CM$1:$CM$10,Data12!$CM$11:$CM$18</definedName>
    <definedName name="A127843250F_Data">Data12!$CM$11:$CM$18</definedName>
    <definedName name="A127843250F_Latest">Data12!$CM$18</definedName>
    <definedName name="A127843254R">Data12!$CN$1:$CN$10,Data12!$CN$11:$CN$18</definedName>
    <definedName name="A127843254R_Data">Data12!$CN$11:$CN$18</definedName>
    <definedName name="A127843254R_Latest">Data12!$CN$18</definedName>
    <definedName name="A127843258X">Data12!$CS$1:$CS$10,Data12!$CS$11:$CS$18</definedName>
    <definedName name="A127843258X_Data">Data12!$CS$11:$CS$18</definedName>
    <definedName name="A127843258X_Latest">Data12!$CS$18</definedName>
    <definedName name="A127843262R">Data12!$DK$1:$DK$10,Data12!$DK$11:$DK$18</definedName>
    <definedName name="A127843262R_Data">Data12!$DK$11:$DK$18</definedName>
    <definedName name="A127843262R_Latest">Data12!$DK$18</definedName>
    <definedName name="A127843266X">Data12!$DL$1:$DL$10,Data12!$DL$11:$DL$18</definedName>
    <definedName name="A127843266X_Data">Data12!$DL$11:$DL$18</definedName>
    <definedName name="A127843266X_Latest">Data12!$DL$18</definedName>
    <definedName name="A127843270R">Data12!$DQ$1:$DQ$10,Data12!$DQ$11:$DQ$18</definedName>
    <definedName name="A127843270R_Data">Data12!$DQ$11:$DQ$18</definedName>
    <definedName name="A127843270R_Latest">Data12!$DQ$18</definedName>
    <definedName name="A127843274X">Data12!$DX$1:$DX$10,Data12!$DX$11:$DX$18</definedName>
    <definedName name="A127843274X_Data">Data12!$DX$11:$DX$18</definedName>
    <definedName name="A127843274X_Latest">Data12!$DX$18</definedName>
    <definedName name="A127843278J">Data12!$CZ$1:$CZ$10,Data12!$CZ$11:$CZ$18</definedName>
    <definedName name="A127843278J_Data">Data12!$CZ$11:$CZ$18</definedName>
    <definedName name="A127843278J_Latest">Data12!$CZ$18</definedName>
    <definedName name="A127843282X">Data10!$IL$1:$IL$10,Data10!$IL$11:$IL$18</definedName>
    <definedName name="A127843282X_Data">Data10!$IL$11:$IL$18</definedName>
    <definedName name="A127843282X_Latest">Data10!$IL$18</definedName>
    <definedName name="A127843286J">Data10!$IM$1:$IM$10,Data10!$IM$11:$IM$18</definedName>
    <definedName name="A127843286J_Data">Data10!$IM$11:$IM$18</definedName>
    <definedName name="A127843286J_Latest">Data10!$IM$18</definedName>
    <definedName name="A127843290X">Data10!$IO$1:$IO$10,Data10!$IO$11:$IO$18</definedName>
    <definedName name="A127843290X_Data">Data10!$IO$11:$IO$18</definedName>
    <definedName name="A127843290X_Latest">Data10!$IO$18</definedName>
    <definedName name="A127843294J">Data10!$HM$1:$HM$10,Data10!$HM$11:$HM$18</definedName>
    <definedName name="A127843294J_Data">Data10!$HM$11:$HM$18</definedName>
    <definedName name="A127843294J_Latest">Data10!$HM$18</definedName>
    <definedName name="A127843298T">Data11!$AC$1:$AC$10,Data11!$AC$11:$AC$18</definedName>
    <definedName name="A127843298T_Data">Data11!$AC$11:$AC$18</definedName>
    <definedName name="A127843298T_Latest">Data11!$AC$18</definedName>
    <definedName name="A127843302W">Data11!$AE$1:$AE$10,Data11!$AE$11:$AE$18</definedName>
    <definedName name="A127843302W_Data">Data11!$AE$11:$AE$18</definedName>
    <definedName name="A127843302W_Latest">Data11!$AE$18</definedName>
    <definedName name="A127843306F">Data11!$E$1:$E$10,Data11!$E$11:$E$18</definedName>
    <definedName name="A127843306F_Data">Data11!$E$11:$E$18</definedName>
    <definedName name="A127843306F_Latest">Data11!$E$18</definedName>
    <definedName name="A127843310W">Data11!$AN$1:$AN$10,Data11!$AN$11:$AN$18</definedName>
    <definedName name="A127843310W_Data">Data11!$AN$11:$AN$18</definedName>
    <definedName name="A127843310W_Latest">Data11!$AN$18</definedName>
    <definedName name="A127843314F">Data11!$AZ$1:$AZ$10,Data11!$AZ$11:$AZ$18</definedName>
    <definedName name="A127843314F_Data">Data11!$AZ$11:$AZ$18</definedName>
    <definedName name="A127843314F_Latest">Data11!$AZ$18</definedName>
    <definedName name="A127843318R">Data11!$AO$1:$AO$10,Data11!$AO$11:$AO$18</definedName>
    <definedName name="A127843318R_Data">Data11!$AO$11:$AO$18</definedName>
    <definedName name="A127843318R_Latest">Data11!$AO$18</definedName>
    <definedName name="A127843322F">Data11!$CO$1:$CO$10,Data11!$CO$11:$CO$18</definedName>
    <definedName name="A127843322F_Data">Data11!$CO$11:$CO$18</definedName>
    <definedName name="A127843322F_Latest">Data11!$CO$18</definedName>
    <definedName name="A127843326R">Data11!$CP$1:$CP$10,Data11!$CP$11:$CP$18</definedName>
    <definedName name="A127843326R_Data">Data11!$CP$11:$CP$18</definedName>
    <definedName name="A127843326R_Latest">Data11!$CP$18</definedName>
    <definedName name="A127843330F">Data11!$DM$1:$DM$10,Data11!$DM$11:$DM$18</definedName>
    <definedName name="A127843330F_Data">Data11!$DM$11:$DM$18</definedName>
    <definedName name="A127843330F_Latest">Data11!$DM$18</definedName>
    <definedName name="A127843334R">Data11!$DP$1:$DP$10,Data11!$DP$11:$DP$18</definedName>
    <definedName name="A127843334R_Data">Data11!$DP$11:$DP$18</definedName>
    <definedName name="A127843334R_Latest">Data11!$DP$18</definedName>
    <definedName name="A127843338X">Data11!$DE$1:$DE$10,Data11!$DE$11:$DE$18</definedName>
    <definedName name="A127843338X_Data">Data11!$DE$11:$DE$18</definedName>
    <definedName name="A127843338X_Latest">Data11!$DE$18</definedName>
    <definedName name="A127843342R">Data11!$EB$1:$EB$10,Data11!$EB$11:$EB$18</definedName>
    <definedName name="A127843342R_Data">Data11!$EB$11:$EB$18</definedName>
    <definedName name="A127843342R_Latest">Data11!$EB$18</definedName>
    <definedName name="A127843346X">Data11!$ED$1:$ED$10,Data11!$ED$11:$ED$18</definedName>
    <definedName name="A127843346X_Data">Data11!$ED$11:$ED$18</definedName>
    <definedName name="A127843346X_Latest">Data11!$ED$18</definedName>
    <definedName name="A127843350R">Data11!$FG$1:$FG$10,Data11!$FG$11:$FG$18</definedName>
    <definedName name="A127843350R_Data">Data11!$FG$11:$FG$18</definedName>
    <definedName name="A127843350R_Latest">Data11!$FG$18</definedName>
    <definedName name="A127843354X">Data11!$FM$1:$FM$10,Data11!$FM$11:$FM$18</definedName>
    <definedName name="A127843354X_Data">Data11!$FM$11:$FM$18</definedName>
    <definedName name="A127843354X_Latest">Data11!$FM$18</definedName>
    <definedName name="A127843362X">Data11!$EP$1:$EP$10,Data11!$EP$11:$EP$18</definedName>
    <definedName name="A127843362X_Data">Data11!$EP$11:$EP$18</definedName>
    <definedName name="A127843362X_Latest">Data11!$EP$18</definedName>
    <definedName name="A127843366J">Data11!$EQ$1:$EQ$10,Data11!$EQ$11:$EQ$18</definedName>
    <definedName name="A127843366J_Data">Data11!$EQ$11:$EQ$18</definedName>
    <definedName name="A127843366J_Latest">Data11!$EQ$18</definedName>
    <definedName name="A127843370X">Data11!$GL$1:$GL$10,Data11!$GL$11:$GL$18</definedName>
    <definedName name="A127843370X_Data">Data11!$GL$11:$GL$18</definedName>
    <definedName name="A127843370X_Latest">Data11!$GL$18</definedName>
    <definedName name="A127843374J">Data11!$GQ$1:$GQ$10,Data11!$GQ$11:$GQ$18</definedName>
    <definedName name="A127843374J_Data">Data11!$GQ$11:$GQ$18</definedName>
    <definedName name="A127843374J_Latest">Data11!$GQ$18</definedName>
    <definedName name="A127843378T">Data11!$GB$1:$GB$10,Data11!$GB$11:$GB$18</definedName>
    <definedName name="A127843378T_Data">Data11!$GB$11:$GB$18</definedName>
    <definedName name="A127843378T_Latest">Data11!$GB$18</definedName>
    <definedName name="A127844690C">Data12!$EQ$1:$EQ$10,Data12!$EQ$11:$EQ$18</definedName>
    <definedName name="A127844690C_Data">Data12!$EQ$11:$EQ$18</definedName>
    <definedName name="A127844690C_Latest">Data12!$EQ$18</definedName>
    <definedName name="A127844694L">Data12!$EY$1:$EY$10,Data12!$EY$11:$EY$18</definedName>
    <definedName name="A127844694L_Data">Data12!$EY$11:$EY$18</definedName>
    <definedName name="A127844694L_Latest">Data12!$EY$18</definedName>
    <definedName name="A127844698W">Data12!$FA$1:$FA$10,Data12!$FA$11:$FA$18</definedName>
    <definedName name="A127844698W_Data">Data12!$FA$11:$FA$18</definedName>
    <definedName name="A127844698W_Latest">Data12!$FA$18</definedName>
    <definedName name="A127844702A">Data12!$FB$1:$FB$10,Data12!$FB$11:$FB$18</definedName>
    <definedName name="A127844702A_Data">Data12!$FB$11:$FB$18</definedName>
    <definedName name="A127844702A_Latest">Data12!$FB$18</definedName>
    <definedName name="A127844706K">Data12!$GA$1:$GA$10,Data12!$GA$11:$GA$18</definedName>
    <definedName name="A127844706K_Data">Data12!$GA$11:$GA$18</definedName>
    <definedName name="A127844706K_Latest">Data12!$GA$18</definedName>
    <definedName name="A127844710A">Data12!$GE$1:$GE$10,Data12!$GE$11:$GE$18</definedName>
    <definedName name="A127844710A_Data">Data12!$GE$11:$GE$18</definedName>
    <definedName name="A127844710A_Latest">Data12!$GE$18</definedName>
    <definedName name="A127844714K">Data12!$FK$1:$FK$10,Data12!$FK$11:$FK$18</definedName>
    <definedName name="A127844714K_Data">Data12!$FK$11:$FK$18</definedName>
    <definedName name="A127844714K_Latest">Data12!$FK$18</definedName>
    <definedName name="A127844718V">Data13!$HI$1:$HI$10,Data13!$HI$11:$HI$18</definedName>
    <definedName name="A127844718V_Data">Data13!$HI$11:$HI$18</definedName>
    <definedName name="A127844718V_Latest">Data13!$HI$18</definedName>
    <definedName name="A127844722K">Data13!$HJ$1:$HJ$10,Data13!$HJ$11:$HJ$18</definedName>
    <definedName name="A127844722K_Data">Data13!$HJ$11:$HJ$18</definedName>
    <definedName name="A127844722K_Latest">Data13!$HJ$18</definedName>
    <definedName name="A127844726V">Data13!$IJ$1:$IJ$10,Data13!$IJ$11:$IJ$18</definedName>
    <definedName name="A127844726V_Data">Data13!$IJ$11:$IJ$18</definedName>
    <definedName name="A127844726V_Latest">Data13!$IJ$18</definedName>
    <definedName name="A127844730K">Data13!$HS$1:$HS$10,Data13!$HS$11:$HS$18</definedName>
    <definedName name="A127844730K_Data">Data13!$HS$11:$HS$18</definedName>
    <definedName name="A127844730K_Latest">Data13!$HS$18</definedName>
    <definedName name="A127844734V">Data14!$F$1:$F$10,Data14!$F$11:$F$18</definedName>
    <definedName name="A127844734V_Data">Data14!$F$11:$F$18</definedName>
    <definedName name="A127844734V_Latest">Data14!$F$18</definedName>
    <definedName name="A127844738C">Data14!$T$1:$T$10,Data14!$T$11:$T$18</definedName>
    <definedName name="A127844738C_Data">Data14!$T$11:$T$18</definedName>
    <definedName name="A127844738C_Latest">Data14!$T$18</definedName>
    <definedName name="A127844742V">Data14!$AD$1:$AD$10,Data14!$AD$11:$AD$18</definedName>
    <definedName name="A127844742V_Data">Data14!$AD$11:$AD$18</definedName>
    <definedName name="A127844742V_Latest">Data14!$AD$18</definedName>
    <definedName name="A127844746C">Data14!$J$1:$J$10,Data14!$J$11:$J$18</definedName>
    <definedName name="A127844746C_Data">Data14!$J$11:$J$18</definedName>
    <definedName name="A127844746C_Latest">Data14!$J$18</definedName>
    <definedName name="A127844750V">Data14!$K$1:$K$10,Data14!$K$11:$K$18</definedName>
    <definedName name="A127844750V_Data">Data14!$K$11:$K$18</definedName>
    <definedName name="A127844750V_Latest">Data14!$K$18</definedName>
    <definedName name="A127844754C">Data14!$AN$1:$AN$10,Data14!$AN$11:$AN$18</definedName>
    <definedName name="A127844754C_Data">Data14!$AN$11:$AN$18</definedName>
    <definedName name="A127844754C_Latest">Data14!$AN$18</definedName>
    <definedName name="A127844758L">Data14!$O$1:$O$10,Data14!$O$11:$O$18</definedName>
    <definedName name="A127844758L_Data">Data14!$O$11:$O$18</definedName>
    <definedName name="A127844758L_Latest">Data14!$O$18</definedName>
    <definedName name="A127844762C">Data14!$BT$1:$BT$10,Data14!$BT$11:$BT$18</definedName>
    <definedName name="A127844762C_Data">Data14!$BT$11:$BT$18</definedName>
    <definedName name="A127844762C_Latest">Data14!$BT$18</definedName>
    <definedName name="A127844766L">Data14!$BX$1:$BX$10,Data14!$BX$11:$BX$18</definedName>
    <definedName name="A127844766L_Data">Data14!$BX$11:$BX$18</definedName>
    <definedName name="A127844766L_Latest">Data14!$BX$18</definedName>
    <definedName name="A127844770C">Data14!$CI$1:$CI$10,Data14!$CI$11:$CI$18</definedName>
    <definedName name="A127844770C_Data">Data14!$CI$11:$CI$18</definedName>
    <definedName name="A127844770C_Latest">Data14!$CI$18</definedName>
    <definedName name="A127844774L">Data14!$CR$1:$CR$10,Data14!$CR$11:$CR$18</definedName>
    <definedName name="A127844774L_Data">Data14!$CR$11:$CR$18</definedName>
    <definedName name="A127844774L_Latest">Data14!$CR$18</definedName>
    <definedName name="A127844778W">Data14!$CX$1:$CX$10,Data14!$CX$11:$CX$18</definedName>
    <definedName name="A127844778W_Data">Data14!$CX$11:$CX$18</definedName>
    <definedName name="A127844778W_Latest">Data14!$CX$18</definedName>
    <definedName name="A127844782L">Data14!$CZ$1:$CZ$10,Data14!$CZ$11:$CZ$18</definedName>
    <definedName name="A127844782L_Data">Data14!$CZ$11:$CZ$18</definedName>
    <definedName name="A127844782L_Latest">Data14!$CZ$18</definedName>
    <definedName name="A127844786W">Data12!$HJ$1:$HJ$10,Data12!$HJ$11:$HJ$18</definedName>
    <definedName name="A127844786W_Data">Data12!$HJ$11:$HJ$18</definedName>
    <definedName name="A127844786W_Latest">Data12!$HJ$18</definedName>
    <definedName name="A127844790L">Data12!$HO$1:$HO$10,Data12!$HO$11:$HO$18</definedName>
    <definedName name="A127844790L_Data">Data12!$HO$11:$HO$18</definedName>
    <definedName name="A127844790L_Latest">Data12!$HO$18</definedName>
    <definedName name="A127844794W">Data12!$HS$1:$HS$10,Data12!$HS$11:$HS$18</definedName>
    <definedName name="A127844794W_Data">Data12!$HS$11:$HS$18</definedName>
    <definedName name="A127844794W_Latest">Data12!$HS$18</definedName>
    <definedName name="A127844798F">Data12!$GZ$1:$GZ$10,Data12!$GZ$11:$GZ$18</definedName>
    <definedName name="A127844798F_Data">Data12!$GZ$11:$GZ$18</definedName>
    <definedName name="A127844798F_Latest">Data12!$GZ$18</definedName>
    <definedName name="A127844802K">Data12!$HB$1:$HB$10,Data12!$HB$11:$HB$18</definedName>
    <definedName name="A127844802K_Data">Data12!$HB$11:$HB$18</definedName>
    <definedName name="A127844802K_Latest">Data12!$HB$18</definedName>
    <definedName name="A127844806V">Data12!$IK$1:$IK$10,Data12!$IK$11:$IK$18</definedName>
    <definedName name="A127844806V_Data">Data12!$IK$11:$IK$18</definedName>
    <definedName name="A127844806V_Latest">Data12!$IK$18</definedName>
    <definedName name="A127844810K">Data13!$C$1:$C$10,Data13!$C$11:$C$18</definedName>
    <definedName name="A127844810K_Data">Data13!$C$11:$C$18</definedName>
    <definedName name="A127844810K_Latest">Data13!$C$18</definedName>
    <definedName name="A127844814V">Data13!$E$1:$E$10,Data13!$E$11:$E$18</definedName>
    <definedName name="A127844814V_Data">Data13!$E$11:$E$18</definedName>
    <definedName name="A127844814V_Latest">Data13!$E$18</definedName>
    <definedName name="A127844818C">Data13!$M$1:$M$10,Data13!$M$11:$M$18</definedName>
    <definedName name="A127844818C_Data">Data13!$M$11:$M$18</definedName>
    <definedName name="A127844818C_Latest">Data13!$M$18</definedName>
    <definedName name="A127844826C">Data13!$W$1:$W$10,Data13!$W$11:$W$18</definedName>
    <definedName name="A127844826C_Data">Data13!$W$11:$W$18</definedName>
    <definedName name="A127844826C_Latest">Data13!$W$18</definedName>
    <definedName name="A127844830V">Data13!$Z$1:$Z$10,Data13!$Z$11:$Z$18</definedName>
    <definedName name="A127844830V_Data">Data13!$Z$11:$Z$18</definedName>
    <definedName name="A127844830V_Latest">Data13!$Z$18</definedName>
    <definedName name="A127844834C">Data13!$BK$1:$BK$10,Data13!$BK$11:$BK$18</definedName>
    <definedName name="A127844834C_Data">Data13!$BK$11:$BK$18</definedName>
    <definedName name="A127844834C_Latest">Data13!$BK$18</definedName>
    <definedName name="A127844838L">Data13!$BM$1:$BM$10,Data13!$BM$11:$BM$18</definedName>
    <definedName name="A127844838L_Data">Data13!$BM$11:$BM$18</definedName>
    <definedName name="A127844838L_Latest">Data13!$BM$18</definedName>
    <definedName name="A127844842C">Data13!$BT$1:$BT$10,Data13!$BT$11:$BT$18</definedName>
    <definedName name="A127844842C_Data">Data13!$BT$11:$BT$18</definedName>
    <definedName name="A127844842C_Latest">Data13!$BT$18</definedName>
    <definedName name="A127844846L">Data13!$BF$1:$BF$10,Data13!$BF$11:$BF$18</definedName>
    <definedName name="A127844846L_Data">Data13!$BF$11:$BF$18</definedName>
    <definedName name="A127844846L_Latest">Data13!$BF$18</definedName>
    <definedName name="A127844850C">Data13!$BH$1:$BH$10,Data13!$BH$11:$BH$18</definedName>
    <definedName name="A127844850C_Data">Data13!$BH$11:$BH$18</definedName>
    <definedName name="A127844850C_Latest">Data13!$BH$18</definedName>
    <definedName name="A127844854L">Data13!$DE$1:$DE$10,Data13!$DE$11:$DE$18</definedName>
    <definedName name="A127844854L_Data">Data13!$DE$11:$DE$18</definedName>
    <definedName name="A127844854L_Latest">Data13!$DE$18</definedName>
    <definedName name="A127844858W">Data13!$DG$1:$DG$10,Data13!$DG$11:$DG$18</definedName>
    <definedName name="A127844858W_Data">Data13!$DG$11:$DG$18</definedName>
    <definedName name="A127844858W_Latest">Data13!$DG$18</definedName>
    <definedName name="A127844862L">Data13!$DK$1:$DK$10,Data13!$DK$11:$DK$18</definedName>
    <definedName name="A127844862L_Data">Data13!$DK$11:$DK$18</definedName>
    <definedName name="A127844862L_Latest">Data13!$DK$18</definedName>
    <definedName name="A127844866W">Data13!$DP$1:$DP$10,Data13!$DP$11:$DP$18</definedName>
    <definedName name="A127844866W_Data">Data13!$DP$11:$DP$18</definedName>
    <definedName name="A127844866W_Latest">Data13!$DP$18</definedName>
    <definedName name="A127844870L">Data13!$EA$1:$EA$10,Data13!$EA$11:$EA$18</definedName>
    <definedName name="A127844870L_Data">Data13!$EA$11:$EA$18</definedName>
    <definedName name="A127844870L_Latest">Data13!$EA$18</definedName>
    <definedName name="A127844874W">Data13!$EF$1:$EF$10,Data13!$EF$11:$EF$18</definedName>
    <definedName name="A127844874W_Data">Data13!$EF$11:$EF$18</definedName>
    <definedName name="A127844874W_Latest">Data13!$EF$18</definedName>
    <definedName name="A127844878F">Data13!$EJ$1:$EJ$10,Data13!$EJ$11:$EJ$18</definedName>
    <definedName name="A127844878F_Data">Data13!$EJ$11:$EJ$18</definedName>
    <definedName name="A127844878F_Latest">Data13!$EJ$18</definedName>
    <definedName name="A127844882W">Data13!$DS$1:$DS$10,Data13!$DS$11:$DS$18</definedName>
    <definedName name="A127844882W_Data">Data13!$DS$11:$DS$18</definedName>
    <definedName name="A127844882W_Latest">Data13!$DS$18</definedName>
    <definedName name="A127844886F">Data13!$ET$1:$ET$10,Data13!$ET$11:$ET$18</definedName>
    <definedName name="A127844886F_Data">Data13!$ET$11:$ET$18</definedName>
    <definedName name="A127844886F_Latest">Data13!$ET$18</definedName>
    <definedName name="A127844890W">Data13!$EX$1:$EX$10,Data13!$EX$11:$EX$18</definedName>
    <definedName name="A127844890W_Data">Data13!$EX$11:$EX$18</definedName>
    <definedName name="A127844890W_Latest">Data13!$EX$18</definedName>
    <definedName name="A127844894F">Data13!$DY$1:$DY$10,Data13!$DY$11:$DY$18</definedName>
    <definedName name="A127844894F_Data">Data13!$DY$11:$DY$18</definedName>
    <definedName name="A127844894F_Latest">Data13!$DY$18</definedName>
    <definedName name="A127844898R">Data13!$EZ$1:$EZ$10,Data13!$EZ$11:$EZ$18</definedName>
    <definedName name="A127844898R_Data">Data13!$EZ$11:$EZ$18</definedName>
    <definedName name="A127844898R_Latest">Data13!$EZ$18</definedName>
    <definedName name="A127844902V">Data13!$GB$1:$GB$10,Data13!$GB$11:$GB$18</definedName>
    <definedName name="A127844902V_Data">Data13!$GB$11:$GB$18</definedName>
    <definedName name="A127844902V_Latest">Data13!$GB$18</definedName>
    <definedName name="A127846222A">Data14!$EB$1:$EB$10,Data14!$EB$11:$EB$18</definedName>
    <definedName name="A127846222A_Data">Data14!$EB$11:$EB$18</definedName>
    <definedName name="A127846222A_Latest">Data14!$EB$18</definedName>
    <definedName name="A127846226K">Data14!$EH$1:$EH$10,Data14!$EH$11:$EH$18</definedName>
    <definedName name="A127846226K_Data">Data14!$EH$11:$EH$18</definedName>
    <definedName name="A127846226K_Latest">Data14!$EH$18</definedName>
    <definedName name="A127846230A">Data14!$EJ$1:$EJ$10,Data14!$EJ$11:$EJ$18</definedName>
    <definedName name="A127846230A_Data">Data14!$EJ$11:$EJ$18</definedName>
    <definedName name="A127846230A_Latest">Data14!$EJ$18</definedName>
    <definedName name="A127846234K">Data14!$EL$1:$EL$10,Data14!$EL$11:$EL$18</definedName>
    <definedName name="A127846234K_Data">Data14!$EL$11:$EL$18</definedName>
    <definedName name="A127846234K_Latest">Data14!$EL$18</definedName>
    <definedName name="A127846238V">Data14!$DP$1:$DP$10,Data14!$DP$11:$DP$18</definedName>
    <definedName name="A127846238V_Data">Data14!$DP$11:$DP$18</definedName>
    <definedName name="A127846238V_Latest">Data14!$DP$18</definedName>
    <definedName name="A127846242K">Data14!$DQ$1:$DQ$10,Data14!$DQ$11:$DQ$18</definedName>
    <definedName name="A127846242K_Data">Data14!$DQ$11:$DQ$18</definedName>
    <definedName name="A127846242K_Latest">Data14!$DQ$18</definedName>
    <definedName name="A127846246V">Data14!$FI$1:$FI$10,Data14!$FI$11:$FI$18</definedName>
    <definedName name="A127846246V_Data">Data14!$FI$11:$FI$18</definedName>
    <definedName name="A127846246V_Latest">Data14!$FI$18</definedName>
    <definedName name="A127846250K">Data14!$FJ$1:$FJ$10,Data14!$FJ$11:$FJ$18</definedName>
    <definedName name="A127846250K_Data">Data14!$FJ$11:$FJ$18</definedName>
    <definedName name="A127846250K_Latest">Data14!$FJ$18</definedName>
    <definedName name="A127846254V">Data14!$FT$1:$FT$10,Data14!$FT$11:$FT$18</definedName>
    <definedName name="A127846254V_Data">Data14!$FT$11:$FT$18</definedName>
    <definedName name="A127846254V_Latest">Data14!$FT$18</definedName>
    <definedName name="A127846258C">Data14!$FV$1:$FV$10,Data14!$FV$11:$FV$18</definedName>
    <definedName name="A127846258C_Data">Data14!$FV$11:$FV$18</definedName>
    <definedName name="A127846258C_Latest">Data14!$FV$18</definedName>
    <definedName name="A127846262V">Data14!$FX$1:$FX$10,Data14!$FX$11:$FX$18</definedName>
    <definedName name="A127846262V_Data">Data14!$FX$11:$FX$18</definedName>
    <definedName name="A127846262V_Latest">Data14!$FX$18</definedName>
    <definedName name="A127846266C">Data14!$EX$1:$EX$10,Data14!$EX$11:$EX$18</definedName>
    <definedName name="A127846266C_Data">Data14!$EX$11:$EX$18</definedName>
    <definedName name="A127846266C_Latest">Data14!$EX$18</definedName>
    <definedName name="A127846270V">Data15!$FX$1:$FX$10,Data15!$FX$11:$FX$18</definedName>
    <definedName name="A127846270V_Data">Data15!$FX$11:$FX$18</definedName>
    <definedName name="A127846270V_Latest">Data15!$FX$18</definedName>
    <definedName name="A127846274C">Data15!$GD$1:$GD$10,Data15!$GD$11:$GD$18</definedName>
    <definedName name="A127846274C_Data">Data15!$GD$11:$GD$18</definedName>
    <definedName name="A127846274C_Latest">Data15!$GD$18</definedName>
    <definedName name="A127846278L">Data15!$GO$1:$GO$10,Data15!$GO$11:$GO$18</definedName>
    <definedName name="A127846278L_Data">Data15!$GO$11:$GO$18</definedName>
    <definedName name="A127846278L_Latest">Data15!$GO$18</definedName>
    <definedName name="A127846282C">Data15!$FR$1:$FR$10,Data15!$FR$11:$FR$18</definedName>
    <definedName name="A127846282C_Data">Data15!$FR$11:$FR$18</definedName>
    <definedName name="A127846282C_Latest">Data15!$FR$18</definedName>
    <definedName name="A127846286L">Data15!$HY$1:$HY$10,Data15!$HY$11:$HY$18</definedName>
    <definedName name="A127846286L_Data">Data15!$HY$11:$HY$18</definedName>
    <definedName name="A127846286L_Latest">Data15!$HY$18</definedName>
    <definedName name="A127846290C">Data15!$ID$1:$ID$10,Data15!$ID$11:$ID$18</definedName>
    <definedName name="A127846290C_Data">Data15!$ID$11:$ID$18</definedName>
    <definedName name="A127846290C_Latest">Data15!$ID$18</definedName>
    <definedName name="A127846294L">Data16!$K$1:$K$10,Data16!$K$11:$K$18</definedName>
    <definedName name="A127846294L_Data">Data16!$K$11:$K$18</definedName>
    <definedName name="A127846294L_Latest">Data16!$K$18</definedName>
    <definedName name="A127846302A">Data15!$IK$1:$IK$10,Data15!$IK$11:$IK$18</definedName>
    <definedName name="A127846302A_Data">Data15!$IK$11:$IK$18</definedName>
    <definedName name="A127846302A_Latest">Data15!$IK$18</definedName>
    <definedName name="A127846306K">Data16!$AV$1:$AV$10,Data16!$AV$11:$AV$18</definedName>
    <definedName name="A127846306K_Data">Data16!$AV$11:$AV$18</definedName>
    <definedName name="A127846306K_Latest">Data16!$AV$18</definedName>
    <definedName name="A127846310A">Data16!$AX$1:$AX$10,Data16!$AX$11:$AX$18</definedName>
    <definedName name="A127846310A_Data">Data16!$AX$11:$AX$18</definedName>
    <definedName name="A127846310A_Latest">Data16!$AX$18</definedName>
    <definedName name="A127846314K">Data16!$BQ$1:$BQ$10,Data16!$BQ$11:$BQ$18</definedName>
    <definedName name="A127846314K_Data">Data16!$BQ$11:$BQ$18</definedName>
    <definedName name="A127846314K_Latest">Data16!$BQ$18</definedName>
    <definedName name="A127846318V">Data16!$BT$1:$BT$10,Data16!$BT$11:$BT$18</definedName>
    <definedName name="A127846318V_Data">Data16!$BT$11:$BT$18</definedName>
    <definedName name="A127846318V_Latest">Data16!$BT$18</definedName>
    <definedName name="A127846322K">Data16!$BE$1:$BE$10,Data16!$BE$11:$BE$18</definedName>
    <definedName name="A127846322K_Data">Data16!$BE$11:$BE$18</definedName>
    <definedName name="A127846322K_Latest">Data16!$BE$18</definedName>
    <definedName name="A127846326V">Data16!$BC$1:$BC$10,Data16!$BC$11:$BC$18</definedName>
    <definedName name="A127846326V_Data">Data16!$BC$11:$BC$18</definedName>
    <definedName name="A127846326V_Latest">Data16!$BC$18</definedName>
    <definedName name="A127846330K">Data14!$HZ$1:$HZ$10,Data14!$HZ$11:$HZ$18</definedName>
    <definedName name="A127846330K_Data">Data14!$HZ$11:$HZ$18</definedName>
    <definedName name="A127846330K_Latest">Data14!$HZ$18</definedName>
    <definedName name="A127846334V">Data14!$IB$1:$IB$10,Data14!$IB$11:$IB$18</definedName>
    <definedName name="A127846334V_Data">Data14!$IB$11:$IB$18</definedName>
    <definedName name="A127846334V_Latest">Data14!$IB$18</definedName>
    <definedName name="A127846342V">Data14!$IM$1:$IM$10,Data14!$IM$11:$IM$18</definedName>
    <definedName name="A127846342V_Data">Data14!$IM$11:$IM$18</definedName>
    <definedName name="A127846342V_Latest">Data14!$IM$18</definedName>
    <definedName name="A127846346C">Data14!$IP$1:$IP$10,Data14!$IP$11:$IP$18</definedName>
    <definedName name="A127846346C_Data">Data14!$IP$11:$IP$18</definedName>
    <definedName name="A127846346C_Latest">Data14!$IP$18</definedName>
    <definedName name="A127846350V">Data15!$I$1:$I$10,Data15!$I$11:$I$18</definedName>
    <definedName name="A127846350V_Data">Data15!$I$11:$I$18</definedName>
    <definedName name="A127846350V_Latest">Data15!$I$18</definedName>
    <definedName name="A127846354C">Data15!$D$1:$D$10,Data15!$D$11:$D$18</definedName>
    <definedName name="A127846354C_Data">Data15!$D$11:$D$18</definedName>
    <definedName name="A127846354C_Latest">Data15!$D$18</definedName>
    <definedName name="A127846358L">Data15!$F$1:$F$10,Data15!$F$11:$F$18</definedName>
    <definedName name="A127846358L_Data">Data15!$F$11:$F$18</definedName>
    <definedName name="A127846358L_Latest">Data15!$F$18</definedName>
    <definedName name="A127846362C">Data15!$AS$1:$AS$10,Data15!$AS$11:$AS$18</definedName>
    <definedName name="A127846362C_Data">Data15!$AS$11:$AS$18</definedName>
    <definedName name="A127846362C_Latest">Data15!$AS$18</definedName>
    <definedName name="A127846366L">Data15!$AX$1:$AX$10,Data15!$AX$11:$AX$18</definedName>
    <definedName name="A127846366L_Data">Data15!$AX$11:$AX$18</definedName>
    <definedName name="A127846366L_Latest">Data15!$AX$18</definedName>
    <definedName name="A127846370C">Data15!$BC$1:$BC$10,Data15!$BC$11:$BC$18</definedName>
    <definedName name="A127846370C_Data">Data15!$BC$11:$BC$18</definedName>
    <definedName name="A127846370C_Latest">Data15!$BC$18</definedName>
    <definedName name="A127846374L">Data15!$CJ$1:$CJ$10,Data15!$CJ$11:$CJ$18</definedName>
    <definedName name="A127846374L_Data">Data15!$CJ$11:$CJ$18</definedName>
    <definedName name="A127846374L_Latest">Data15!$CJ$18</definedName>
    <definedName name="A127846378W">Data15!$CL$1:$CL$10,Data15!$CL$11:$CL$18</definedName>
    <definedName name="A127846378W_Data">Data15!$CL$11:$CL$18</definedName>
    <definedName name="A127846378W_Latest">Data15!$CL$18</definedName>
    <definedName name="A127846382L">Data15!$CM$1:$CM$10,Data15!$CM$11:$CM$18</definedName>
    <definedName name="A127846382L_Data">Data15!$CM$11:$CM$18</definedName>
    <definedName name="A127846382L_Latest">Data15!$CM$18</definedName>
    <definedName name="A127846390L">Data15!$BO$1:$BO$10,Data15!$BO$11:$BO$18</definedName>
    <definedName name="A127846390L_Data">Data15!$BO$11:$BO$18</definedName>
    <definedName name="A127846390L_Latest">Data15!$BO$18</definedName>
    <definedName name="A127846394W">Data15!$CU$1:$CU$10,Data15!$CU$11:$CU$18</definedName>
    <definedName name="A127846394W_Data">Data15!$CU$11:$CU$18</definedName>
    <definedName name="A127846394W_Latest">Data15!$CU$18</definedName>
    <definedName name="A127846398F">Data15!$CV$1:$CV$10,Data15!$CV$11:$CV$18</definedName>
    <definedName name="A127846398F_Data">Data15!$CV$11:$CV$18</definedName>
    <definedName name="A127846398F_Latest">Data15!$CV$18</definedName>
    <definedName name="A127846402K">Data15!$BU$1:$BU$10,Data15!$BU$11:$BU$18</definedName>
    <definedName name="A127846402K_Data">Data15!$BU$11:$BU$18</definedName>
    <definedName name="A127846402K_Latest">Data15!$BU$18</definedName>
    <definedName name="A127846406V">Data15!$DK$1:$DK$10,Data15!$DK$11:$DK$18</definedName>
    <definedName name="A127846406V_Data">Data15!$DK$11:$DK$18</definedName>
    <definedName name="A127846406V_Latest">Data15!$DK$18</definedName>
    <definedName name="A127846410K">Data15!$DT$1:$DT$10,Data15!$DT$11:$DT$18</definedName>
    <definedName name="A127846410K_Data">Data15!$DT$11:$DT$18</definedName>
    <definedName name="A127846410K_Latest">Data15!$DT$18</definedName>
    <definedName name="A127846414V">Data15!$DZ$1:$DZ$10,Data15!$DZ$11:$DZ$18</definedName>
    <definedName name="A127846414V_Data">Data15!$DZ$11:$DZ$18</definedName>
    <definedName name="A127846414V_Latest">Data15!$DZ$18</definedName>
    <definedName name="A127846418C">Data15!$CZ$1:$CZ$10,Data15!$CZ$11:$CZ$18</definedName>
    <definedName name="A127846418C_Data">Data15!$CZ$11:$CZ$18</definedName>
    <definedName name="A127846418C_Latest">Data15!$CZ$18</definedName>
    <definedName name="A127846422V">Data15!$EB$1:$EB$10,Data15!$EB$11:$EB$18</definedName>
    <definedName name="A127846422V_Data">Data15!$EB$11:$EB$18</definedName>
    <definedName name="A127846422V_Latest">Data15!$EB$18</definedName>
    <definedName name="A127846426C">Data15!$DB$1:$DB$10,Data15!$DB$11:$DB$18</definedName>
    <definedName name="A127846426C_Data">Data15!$DB$11:$DB$18</definedName>
    <definedName name="A127846426C_Latest">Data15!$DB$18</definedName>
    <definedName name="A127846430V">Data15!$DC$1:$DC$10,Data15!$DC$11:$DC$18</definedName>
    <definedName name="A127846430V_Data">Data15!$DC$11:$DC$18</definedName>
    <definedName name="A127846430V_Latest">Data15!$DC$18</definedName>
    <definedName name="A127846434C">Data15!$EQ$1:$EQ$10,Data15!$EQ$11:$EQ$18</definedName>
    <definedName name="A127846434C_Data">Data15!$EQ$11:$EQ$18</definedName>
    <definedName name="A127846434C_Latest">Data15!$EQ$18</definedName>
    <definedName name="A127846438L">Data15!$ER$1:$ER$10,Data15!$ER$11:$ER$18</definedName>
    <definedName name="A127846438L_Data">Data15!$ER$11:$ER$18</definedName>
    <definedName name="A127846438L_Latest">Data15!$ER$18</definedName>
    <definedName name="A127846442C">Data15!$FF$1:$FF$10,Data15!$FF$11:$FF$18</definedName>
    <definedName name="A127846442C_Data">Data15!$FF$11:$FF$18</definedName>
    <definedName name="A127846442C_Latest">Data15!$FF$18</definedName>
    <definedName name="A127846446L">Data15!$EJ$1:$EJ$10,Data15!$EJ$11:$EJ$18</definedName>
    <definedName name="A127846446L_Data">Data15!$EJ$11:$EJ$18</definedName>
    <definedName name="A127846446L_Latest">Data15!$EJ$18</definedName>
    <definedName name="A127846450C">Data15!$EL$1:$EL$10,Data15!$EL$11:$EL$18</definedName>
    <definedName name="A127846450C_Data">Data15!$EL$11:$EL$18</definedName>
    <definedName name="A127846450C_Latest">Data15!$EL$18</definedName>
    <definedName name="A127847734X">Data16!$DU$1:$DU$10,Data16!$DU$11:$DU$18</definedName>
    <definedName name="A127847734X_Data">Data16!$DU$11:$DU$18</definedName>
    <definedName name="A127847734X_Latest">Data16!$DU$18</definedName>
    <definedName name="A127847738J">Data16!$EI$1:$EI$10,Data16!$EI$11:$EI$18</definedName>
    <definedName name="A127847738J_Data">Data16!$EI$11:$EI$18</definedName>
    <definedName name="A127847738J_Latest">Data16!$EI$18</definedName>
    <definedName name="A127847742X">Data16!$EL$1:$EL$10,Data16!$EL$11:$EL$18</definedName>
    <definedName name="A127847742X_Data">Data16!$EL$11:$EL$18</definedName>
    <definedName name="A127847742X_Latest">Data16!$EL$18</definedName>
    <definedName name="A127847746J">Data16!$DZ$1:$DZ$10,Data16!$DZ$11:$DZ$18</definedName>
    <definedName name="A127847746J_Data">Data16!$DZ$11:$DZ$18</definedName>
    <definedName name="A127847746J_Latest">Data16!$DZ$18</definedName>
    <definedName name="A127847750X">Data16!$FC$1:$FC$10,Data16!$FC$11:$FC$18</definedName>
    <definedName name="A127847750X_Data">Data16!$FC$11:$FC$18</definedName>
    <definedName name="A127847750X_Latest">Data16!$FC$18</definedName>
    <definedName name="A127847754J">Data16!$FD$1:$FD$10,Data16!$FD$11:$FD$18</definedName>
    <definedName name="A127847754J_Data">Data16!$FD$11:$FD$18</definedName>
    <definedName name="A127847754J_Latest">Data16!$FD$18</definedName>
    <definedName name="A127847758T">Data16!$ED$1:$ED$10,Data16!$ED$11:$ED$18</definedName>
    <definedName name="A127847758T_Data">Data16!$ED$11:$ED$18</definedName>
    <definedName name="A127847758T_Latest">Data16!$ED$18</definedName>
    <definedName name="A127847762J">Data16!$EF$1:$EF$10,Data16!$EF$11:$EF$18</definedName>
    <definedName name="A127847762J_Data">Data16!$EF$11:$EF$18</definedName>
    <definedName name="A127847762J_Latest">Data16!$EF$18</definedName>
    <definedName name="A127847766T">Data17!$FF$1:$FF$10,Data17!$FF$11:$FF$18</definedName>
    <definedName name="A127847766T_Data">Data17!$FF$11:$FF$18</definedName>
    <definedName name="A127847766T_Latest">Data17!$FF$18</definedName>
    <definedName name="A127847770J">Data17!$FJ$1:$FJ$10,Data17!$FJ$11:$FJ$18</definedName>
    <definedName name="A127847770J_Data">Data17!$FJ$11:$FJ$18</definedName>
    <definedName name="A127847770J_Latest">Data17!$FJ$18</definedName>
    <definedName name="A127847774T">Data17!$EU$1:$EU$10,Data17!$EU$11:$EU$18</definedName>
    <definedName name="A127847774T_Data">Data17!$EU$11:$EU$18</definedName>
    <definedName name="A127847774T_Latest">Data17!$EU$18</definedName>
    <definedName name="A127847778A">Data17!$FU$1:$FU$10,Data17!$FU$11:$FU$18</definedName>
    <definedName name="A127847778A_Data">Data17!$FU$11:$FU$18</definedName>
    <definedName name="A127847778A_Latest">Data17!$FU$18</definedName>
    <definedName name="A127847782T">Data17!$EV$1:$EV$10,Data17!$EV$11:$EV$18</definedName>
    <definedName name="A127847782T_Data">Data17!$EV$11:$EV$18</definedName>
    <definedName name="A127847782T_Latest">Data17!$EV$18</definedName>
    <definedName name="A127847786A">Data17!$EW$1:$EW$10,Data17!$EW$11:$EW$18</definedName>
    <definedName name="A127847786A_Data">Data17!$EW$11:$EW$18</definedName>
    <definedName name="A127847786A_Latest">Data17!$EW$18</definedName>
    <definedName name="A127847790T">Data17!$EZ$1:$EZ$10,Data17!$EZ$11:$EZ$18</definedName>
    <definedName name="A127847790T_Data">Data17!$EZ$11:$EZ$18</definedName>
    <definedName name="A127847790T_Latest">Data17!$EZ$18</definedName>
    <definedName name="A127847794A">Data17!$GB$1:$GB$10,Data17!$GB$11:$GB$18</definedName>
    <definedName name="A127847794A_Data">Data17!$GB$11:$GB$18</definedName>
    <definedName name="A127847794A_Latest">Data17!$GB$18</definedName>
    <definedName name="A127847798K">Data17!$GN$1:$GN$10,Data17!$GN$11:$GN$18</definedName>
    <definedName name="A127847798K_Data">Data17!$GN$11:$GN$18</definedName>
    <definedName name="A127847798K_Latest">Data17!$GN$18</definedName>
    <definedName name="A127847802R">Data17!$GY$1:$GY$10,Data17!$GY$11:$GY$18</definedName>
    <definedName name="A127847802R_Data">Data17!$GY$11:$GY$18</definedName>
    <definedName name="A127847802R_Latest">Data17!$GY$18</definedName>
    <definedName name="A127847806X">Data17!$GZ$1:$GZ$10,Data17!$GZ$11:$GZ$18</definedName>
    <definedName name="A127847806X_Data">Data17!$GZ$11:$GZ$18</definedName>
    <definedName name="A127847806X_Latest">Data17!$GZ$18</definedName>
    <definedName name="A127847810R">Data17!$HE$1:$HE$10,Data17!$HE$11:$HE$18</definedName>
    <definedName name="A127847810R_Data">Data17!$HE$11:$HE$18</definedName>
    <definedName name="A127847810R_Latest">Data17!$HE$18</definedName>
    <definedName name="A127847814X">Data17!$GG$1:$GG$10,Data17!$GG$11:$GG$18</definedName>
    <definedName name="A127847814X_Data">Data17!$GG$11:$GG$18</definedName>
    <definedName name="A127847814X_Latest">Data17!$GG$18</definedName>
    <definedName name="A127847818J">Data17!$GJ$1:$GJ$10,Data17!$GJ$11:$GJ$18</definedName>
    <definedName name="A127847818J_Data">Data17!$GJ$11:$GJ$18</definedName>
    <definedName name="A127847818J_Latest">Data17!$GJ$18</definedName>
    <definedName name="A127847822X">Data17!$HV$1:$HV$10,Data17!$HV$11:$HV$18</definedName>
    <definedName name="A127847822X_Data">Data17!$HV$11:$HV$18</definedName>
    <definedName name="A127847822X_Latest">Data17!$HV$18</definedName>
    <definedName name="A127847826J">Data17!$IA$1:$IA$10,Data17!$IA$11:$IA$18</definedName>
    <definedName name="A127847826J_Data">Data17!$IA$11:$IA$18</definedName>
    <definedName name="A127847826J_Latest">Data17!$IA$18</definedName>
    <definedName name="A127847830X">Data17!$ID$1:$ID$10,Data17!$ID$11:$ID$18</definedName>
    <definedName name="A127847830X_Data">Data17!$ID$11:$ID$18</definedName>
    <definedName name="A127847830X_Latest">Data17!$ID$18</definedName>
    <definedName name="A127847834J">Data17!$IL$1:$IL$10,Data17!$IL$11:$IL$18</definedName>
    <definedName name="A127847834J_Data">Data17!$IL$11:$IL$18</definedName>
    <definedName name="A127847834J_Latest">Data17!$IL$18</definedName>
    <definedName name="A127847838T">Data17!$HP$1:$HP$10,Data17!$HP$11:$HP$18</definedName>
    <definedName name="A127847838T_Data">Data17!$HP$11:$HP$18</definedName>
    <definedName name="A127847838T_Latest">Data17!$HP$18</definedName>
    <definedName name="A127847842J">Data18!$B$1:$B$10,Data18!$B$11:$B$18</definedName>
    <definedName name="A127847842J_Data">Data18!$B$11:$B$18</definedName>
    <definedName name="A127847842J_Latest">Data18!$B$18</definedName>
    <definedName name="A127847846T">Data18!$R$1:$R$10,Data18!$R$11:$R$18</definedName>
    <definedName name="A127847846T_Data">Data18!$R$11:$R$18</definedName>
    <definedName name="A127847846T_Latest">Data18!$R$18</definedName>
    <definedName name="A127847850J">Data18!$AA$1:$AA$10,Data18!$AA$11:$AA$18</definedName>
    <definedName name="A127847850J_Data">Data18!$AA$11:$AA$18</definedName>
    <definedName name="A127847850J_Latest">Data18!$AA$18</definedName>
    <definedName name="A127847854T">Data18!$AC$1:$AC$10,Data18!$AC$11:$AC$18</definedName>
    <definedName name="A127847854T_Data">Data18!$AC$11:$AC$18</definedName>
    <definedName name="A127847854T_Latest">Data18!$AC$18</definedName>
    <definedName name="A127847858A">Data18!$AF$1:$AF$10,Data18!$AF$11:$AF$18</definedName>
    <definedName name="A127847858A_Data">Data18!$AF$11:$AF$18</definedName>
    <definedName name="A127847858A_Latest">Data18!$AF$18</definedName>
    <definedName name="A127847862T">Data18!$AW$1:$AW$10,Data18!$AW$11:$AW$18</definedName>
    <definedName name="A127847862T_Data">Data18!$AW$11:$AW$18</definedName>
    <definedName name="A127847862T_Latest">Data18!$AW$18</definedName>
    <definedName name="A127847866A">Data18!$BC$1:$BC$10,Data18!$BC$11:$BC$18</definedName>
    <definedName name="A127847866A_Data">Data18!$BC$11:$BC$18</definedName>
    <definedName name="A127847866A_Latest">Data18!$BC$18</definedName>
    <definedName name="A127847870T">Data18!$BJ$1:$BJ$10,Data18!$BJ$11:$BJ$18</definedName>
    <definedName name="A127847870T_Data">Data18!$BJ$11:$BJ$18</definedName>
    <definedName name="A127847870T_Latest">Data18!$BJ$18</definedName>
    <definedName name="A127847874A">Data18!$AM$1:$AM$10,Data18!$AM$11:$AM$18</definedName>
    <definedName name="A127847874A_Data">Data18!$AM$11:$AM$18</definedName>
    <definedName name="A127847874A_Latest">Data18!$AM$18</definedName>
    <definedName name="A127847878K">Data18!$BO$1:$BO$10,Data18!$BO$11:$BO$18</definedName>
    <definedName name="A127847878K_Data">Data18!$BO$11:$BO$18</definedName>
    <definedName name="A127847878K_Latest">Data18!$BO$18</definedName>
    <definedName name="A127847882A">Data16!$FO$1:$FO$10,Data16!$FO$11:$FO$18</definedName>
    <definedName name="A127847882A_Data">Data16!$FO$11:$FO$18</definedName>
    <definedName name="A127847882A_Latest">Data16!$FO$18</definedName>
    <definedName name="A127847886K">Data16!$FP$1:$FP$10,Data16!$FP$11:$FP$18</definedName>
    <definedName name="A127847886K_Data">Data16!$FP$11:$FP$18</definedName>
    <definedName name="A127847886K_Latest">Data16!$FP$18</definedName>
    <definedName name="A127847890A">Data16!$GG$1:$GG$10,Data16!$GG$11:$GG$18</definedName>
    <definedName name="A127847890A_Data">Data16!$GG$11:$GG$18</definedName>
    <definedName name="A127847890A_Latest">Data16!$GG$18</definedName>
    <definedName name="A127847894K">Data16!$GK$1:$GK$10,Data16!$GK$11:$GK$18</definedName>
    <definedName name="A127847894K_Data">Data16!$GK$11:$GK$18</definedName>
    <definedName name="A127847894K_Latest">Data16!$GK$18</definedName>
    <definedName name="A127847898V">Data16!$HE$1:$HE$10,Data16!$HE$11:$HE$18</definedName>
    <definedName name="A127847898V_Data">Data16!$HE$11:$HE$18</definedName>
    <definedName name="A127847898V_Latest">Data16!$HE$18</definedName>
    <definedName name="A127847902X">Data16!$HV$1:$HV$10,Data16!$HV$11:$HV$18</definedName>
    <definedName name="A127847902X_Data">Data16!$HV$11:$HV$18</definedName>
    <definedName name="A127847902X_Latest">Data16!$HV$18</definedName>
    <definedName name="A127847906J">Data16!$IE$1:$IE$10,Data16!$IE$11:$IE$18</definedName>
    <definedName name="A127847906J_Data">Data16!$IE$11:$IE$18</definedName>
    <definedName name="A127847906J_Latest">Data16!$IE$18</definedName>
    <definedName name="A127847910X">Data16!$IN$1:$IN$10,Data16!$IN$11:$IN$18</definedName>
    <definedName name="A127847910X_Data">Data16!$IN$11:$IN$18</definedName>
    <definedName name="A127847910X_Latest">Data16!$IN$18</definedName>
    <definedName name="A127847914J">Data17!$H$1:$H$10,Data17!$H$11:$H$18</definedName>
    <definedName name="A127847914J_Data">Data17!$H$11:$H$18</definedName>
    <definedName name="A127847914J_Latest">Data17!$H$18</definedName>
    <definedName name="A127847918T">Data16!$HX$1:$HX$10,Data16!$HX$11:$HX$18</definedName>
    <definedName name="A127847918T_Data">Data16!$HX$11:$HX$18</definedName>
    <definedName name="A127847918T_Latest">Data16!$HX$18</definedName>
    <definedName name="A127847922J">Data17!$I$1:$I$10,Data17!$I$11:$I$18</definedName>
    <definedName name="A127847922J_Data">Data17!$I$11:$I$18</definedName>
    <definedName name="A127847922J_Latest">Data17!$I$18</definedName>
    <definedName name="A127847926T">Data17!$AF$1:$AF$10,Data17!$AF$11:$AF$18</definedName>
    <definedName name="A127847926T_Data">Data17!$AF$11:$AF$18</definedName>
    <definedName name="A127847926T_Latest">Data17!$AF$18</definedName>
    <definedName name="A127847930J">Data17!$AL$1:$AL$10,Data17!$AL$11:$AL$18</definedName>
    <definedName name="A127847930J_Data">Data17!$AL$11:$AL$18</definedName>
    <definedName name="A127847930J_Latest">Data17!$AL$18</definedName>
    <definedName name="A127847934T">Data17!$AN$1:$AN$10,Data17!$AN$11:$AN$18</definedName>
    <definedName name="A127847934T_Data">Data17!$AN$11:$AN$18</definedName>
    <definedName name="A127847934T_Latest">Data17!$AN$18</definedName>
    <definedName name="A127847938A">Data17!$BE$1:$BE$10,Data17!$BE$11:$BE$18</definedName>
    <definedName name="A127847938A_Data">Data17!$BE$11:$BE$18</definedName>
    <definedName name="A127847938A_Latest">Data17!$BE$18</definedName>
    <definedName name="A127847942T">Data17!$BV$1:$BV$10,Data17!$BV$11:$BV$18</definedName>
    <definedName name="A127847942T_Data">Data17!$BV$11:$BV$18</definedName>
    <definedName name="A127847942T_Latest">Data17!$BV$18</definedName>
    <definedName name="A127847950T">Data17!$AZ$1:$AZ$10,Data17!$AZ$11:$AZ$18</definedName>
    <definedName name="A127847950T_Data">Data17!$AZ$11:$AZ$18</definedName>
    <definedName name="A127847950T_Latest">Data17!$AZ$18</definedName>
    <definedName name="A127847954A">Data17!$BD$1:$BD$10,Data17!$BD$11:$BD$18</definedName>
    <definedName name="A127847954A_Data">Data17!$BD$11:$BD$18</definedName>
    <definedName name="A127847954A_Latest">Data17!$BD$18</definedName>
    <definedName name="A127847958K">Data17!$CO$1:$CO$10,Data17!$CO$11:$CO$18</definedName>
    <definedName name="A127847958K_Data">Data17!$CO$11:$CO$18</definedName>
    <definedName name="A127847958K_Latest">Data17!$CO$18</definedName>
    <definedName name="A127847962A">Data17!$CP$1:$CP$10,Data17!$CP$11:$CP$18</definedName>
    <definedName name="A127847962A_Data">Data17!$CP$11:$CP$18</definedName>
    <definedName name="A127847962A_Latest">Data17!$CP$18</definedName>
    <definedName name="A127847966K">Data17!$CS$1:$CS$10,Data17!$CS$11:$CS$18</definedName>
    <definedName name="A127847966K_Data">Data17!$CS$11:$CS$18</definedName>
    <definedName name="A127847966K_Latest">Data17!$CS$18</definedName>
    <definedName name="A127847970A">Data17!$CT$1:$CT$10,Data17!$CT$11:$CT$18</definedName>
    <definedName name="A127847970A_Data">Data17!$CT$11:$CT$18</definedName>
    <definedName name="A127847970A_Latest">Data17!$CT$18</definedName>
    <definedName name="A127847974K">Data17!$CU$1:$CU$10,Data17!$CU$11:$CU$18</definedName>
    <definedName name="A127847974K_Data">Data17!$CU$11:$CU$18</definedName>
    <definedName name="A127847974K_Latest">Data17!$CU$18</definedName>
    <definedName name="A127847978V">Data17!$CY$1:$CY$10,Data17!$CY$11:$CY$18</definedName>
    <definedName name="A127847978V_Data">Data17!$CY$11:$CY$18</definedName>
    <definedName name="A127847978V_Latest">Data17!$CY$18</definedName>
    <definedName name="A127847982K">Data17!$DE$1:$DE$10,Data17!$DE$11:$DE$18</definedName>
    <definedName name="A127847982K_Data">Data17!$DE$11:$DE$18</definedName>
    <definedName name="A127847982K_Latest">Data17!$DE$18</definedName>
    <definedName name="A127847986V">Data17!$DJ$1:$DJ$10,Data17!$DJ$11:$DJ$18</definedName>
    <definedName name="A127847986V_Data">Data17!$DJ$11:$DJ$18</definedName>
    <definedName name="A127847986V_Latest">Data17!$DJ$18</definedName>
    <definedName name="A127847990K">Data17!$CH$1:$CH$10,Data17!$CH$11:$CH$18</definedName>
    <definedName name="A127847990K_Data">Data17!$CH$11:$CH$18</definedName>
    <definedName name="A127847990K_Latest">Data17!$CH$18</definedName>
    <definedName name="A127847994V">Data17!$CI$1:$CI$10,Data17!$CI$11:$CI$18</definedName>
    <definedName name="A127847994V_Data">Data17!$CI$11:$CI$18</definedName>
    <definedName name="A127847994V_Latest">Data17!$CI$18</definedName>
    <definedName name="A127847998C">Data17!$DX$1:$DX$10,Data17!$DX$11:$DX$18</definedName>
    <definedName name="A127847998C_Data">Data17!$DX$11:$DX$18</definedName>
    <definedName name="A127847998C_Latest">Data17!$DX$18</definedName>
    <definedName name="A127848002K">Data17!$EJ$1:$EJ$10,Data17!$EJ$11:$EJ$18</definedName>
    <definedName name="A127848002K_Data">Data17!$EJ$11:$EJ$18</definedName>
    <definedName name="A127848002K_Latest">Data17!$EJ$18</definedName>
    <definedName name="A127848006V">Data17!$EK$1:$EK$10,Data17!$EK$11:$EK$18</definedName>
    <definedName name="A127848006V_Data">Data17!$EK$11:$EK$18</definedName>
    <definedName name="A127848006V_Latest">Data17!$EK$18</definedName>
    <definedName name="A127848010K">Data17!$EL$1:$EL$10,Data17!$EL$11:$EL$18</definedName>
    <definedName name="A127848010K_Data">Data17!$EL$11:$EL$18</definedName>
    <definedName name="A127848010K_Latest">Data17!$EL$18</definedName>
    <definedName name="A127848014V">Data17!$DP$1:$DP$10,Data17!$DP$11:$DP$18</definedName>
    <definedName name="A127848014V_Data">Data17!$DP$11:$DP$18</definedName>
    <definedName name="A127848014V_Latest">Data17!$DP$18</definedName>
    <definedName name="A127849334X">Data1!$AA$1:$AA$10,Data1!$AA$11:$AA$18</definedName>
    <definedName name="A127849334X_Data">Data1!$AA$11:$AA$18</definedName>
    <definedName name="A127849334X_Latest">Data1!$AA$18</definedName>
    <definedName name="A127849338J">Data1!$K$1:$K$10,Data1!$K$11:$K$18</definedName>
    <definedName name="A127849338J_Data">Data1!$K$11:$K$18</definedName>
    <definedName name="A127849338J_Latest">Data1!$K$18</definedName>
    <definedName name="A127849342X">Data1!$AU$1:$AU$10,Data1!$AU$11:$AU$18</definedName>
    <definedName name="A127849342X_Data">Data1!$AU$11:$AU$18</definedName>
    <definedName name="A127849342X_Latest">Data1!$AU$18</definedName>
    <definedName name="A127849346J">Data1!$AX$1:$AX$10,Data1!$AX$11:$AX$18</definedName>
    <definedName name="A127849346J_Data">Data1!$AX$11:$AX$18</definedName>
    <definedName name="A127849346J_Latest">Data1!$AX$18</definedName>
    <definedName name="A127849350X">Data1!$BC$1:$BC$10,Data1!$BC$11:$BC$18</definedName>
    <definedName name="A127849350X_Data">Data1!$BC$11:$BC$18</definedName>
    <definedName name="A127849350X_Latest">Data1!$BC$18</definedName>
    <definedName name="A127849354J">Data1!$BH$1:$BH$10,Data1!$BH$11:$BH$18</definedName>
    <definedName name="A127849354J_Data">Data1!$BH$11:$BH$18</definedName>
    <definedName name="A127849354J_Latest">Data1!$BH$18</definedName>
    <definedName name="A127849358T">Data1!$BK$1:$BK$10,Data1!$BK$11:$BK$18</definedName>
    <definedName name="A127849358T_Data">Data1!$BK$11:$BK$18</definedName>
    <definedName name="A127849358T_Latest">Data1!$BK$18</definedName>
    <definedName name="A127849366T">Data1!$BR$1:$BR$10,Data1!$BR$11:$BR$18</definedName>
    <definedName name="A127849366T_Data">Data1!$BR$11:$BR$18</definedName>
    <definedName name="A127849366T_Latest">Data1!$BR$18</definedName>
    <definedName name="A127849370J">Data2!$BQ$1:$BQ$10,Data2!$BQ$11:$BQ$18</definedName>
    <definedName name="A127849370J_Data">Data2!$BQ$11:$BQ$18</definedName>
    <definedName name="A127849370J_Latest">Data2!$BQ$18</definedName>
    <definedName name="A127849374T">Data2!$CA$1:$CA$10,Data2!$CA$11:$CA$18</definedName>
    <definedName name="A127849374T_Data">Data2!$CA$11:$CA$18</definedName>
    <definedName name="A127849374T_Latest">Data2!$CA$18</definedName>
    <definedName name="A127849378A">Data2!$CB$1:$CB$10,Data2!$CB$11:$CB$18</definedName>
    <definedName name="A127849378A_Data">Data2!$CB$11:$CB$18</definedName>
    <definedName name="A127849378A_Latest">Data2!$CB$18</definedName>
    <definedName name="A127849382T">Data2!$CG$1:$CG$10,Data2!$CG$11:$CG$18</definedName>
    <definedName name="A127849382T_Data">Data2!$CG$11:$CG$18</definedName>
    <definedName name="A127849382T_Latest">Data2!$CG$18</definedName>
    <definedName name="A127849386A">Data2!$BM$1:$BM$10,Data2!$BM$11:$BM$18</definedName>
    <definedName name="A127849386A_Data">Data2!$BM$11:$BM$18</definedName>
    <definedName name="A127849386A_Latest">Data2!$BM$18</definedName>
    <definedName name="A127849390T">Data2!$BO$1:$BO$10,Data2!$BO$11:$BO$18</definedName>
    <definedName name="A127849390T_Data">Data2!$BO$11:$BO$18</definedName>
    <definedName name="A127849390T_Latest">Data2!$BO$18</definedName>
    <definedName name="A127849394A">Data2!$DJ$1:$DJ$10,Data2!$DJ$11:$DJ$18</definedName>
    <definedName name="A127849394A_Data">Data2!$DJ$11:$DJ$18</definedName>
    <definedName name="A127849394A_Latest">Data2!$DJ$18</definedName>
    <definedName name="A127849398K">Data2!$DL$1:$DL$10,Data2!$DL$11:$DL$18</definedName>
    <definedName name="A127849398K_Data">Data2!$DL$11:$DL$18</definedName>
    <definedName name="A127849398K_Latest">Data2!$DL$18</definedName>
    <definedName name="A127849406X">Data2!$DU$1:$DU$10,Data2!$DU$11:$DU$18</definedName>
    <definedName name="A127849406X_Data">Data2!$DU$11:$DU$18</definedName>
    <definedName name="A127849406X_Latest">Data2!$DU$18</definedName>
    <definedName name="A127849410R">Data2!$EI$1:$EI$10,Data2!$EI$11:$EI$18</definedName>
    <definedName name="A127849410R_Data">Data2!$EI$11:$EI$18</definedName>
    <definedName name="A127849410R_Latest">Data2!$EI$18</definedName>
    <definedName name="A127849414X">Data2!$DZ$1:$DZ$10,Data2!$DZ$11:$DZ$18</definedName>
    <definedName name="A127849414X_Data">Data2!$DZ$11:$DZ$18</definedName>
    <definedName name="A127849414X_Latest">Data2!$DZ$18</definedName>
    <definedName name="A127849418J">Data2!$FA$1:$FA$10,Data2!$FA$11:$FA$18</definedName>
    <definedName name="A127849418J_Data">Data2!$FA$11:$FA$18</definedName>
    <definedName name="A127849418J_Latest">Data2!$FA$18</definedName>
    <definedName name="A127849422X">Data2!$GE$1:$GE$10,Data2!$GE$11:$GE$18</definedName>
    <definedName name="A127849422X_Data">Data2!$GE$11:$GE$18</definedName>
    <definedName name="A127849422X_Latest">Data2!$GE$18</definedName>
    <definedName name="A127849426J">Data2!$GG$1:$GG$10,Data2!$GG$11:$GG$18</definedName>
    <definedName name="A127849426J_Data">Data2!$GG$11:$GG$18</definedName>
    <definedName name="A127849426J_Latest">Data2!$GG$18</definedName>
    <definedName name="A127849430X">Data2!$FH$1:$FH$10,Data2!$FH$11:$FH$18</definedName>
    <definedName name="A127849430X_Data">Data2!$FH$11:$FH$18</definedName>
    <definedName name="A127849430X_Latest">Data2!$FH$18</definedName>
    <definedName name="A127849434J">Data2!$GI$1:$GI$10,Data2!$GI$11:$GI$18</definedName>
    <definedName name="A127849434J_Data">Data2!$GI$11:$GI$18</definedName>
    <definedName name="A127849434J_Latest">Data2!$GI$18</definedName>
    <definedName name="A127849438T">Data2!$FJ$1:$FJ$10,Data2!$FJ$11:$FJ$18</definedName>
    <definedName name="A127849438T_Data">Data2!$FJ$11:$FJ$18</definedName>
    <definedName name="A127849438T_Latest">Data2!$FJ$18</definedName>
    <definedName name="A127849442J">Data2!$HD$1:$HD$10,Data2!$HD$11:$HD$18</definedName>
    <definedName name="A127849442J_Data">Data2!$HD$11:$HD$18</definedName>
    <definedName name="A127849442J_Latest">Data2!$HD$18</definedName>
    <definedName name="A127849446T">Data2!$GO$1:$GO$10,Data2!$GO$11:$GO$18</definedName>
    <definedName name="A127849446T_Data">Data2!$GO$11:$GO$18</definedName>
    <definedName name="A127849446T_Latest">Data2!$GO$18</definedName>
    <definedName name="A127849450J">Data2!$HQ$1:$HQ$10,Data2!$HQ$11:$HQ$18</definedName>
    <definedName name="A127849450J_Data">Data2!$HQ$11:$HQ$18</definedName>
    <definedName name="A127849450J_Latest">Data2!$HQ$18</definedName>
    <definedName name="A127849454T">Data2!$HR$1:$HR$10,Data2!$HR$11:$HR$18</definedName>
    <definedName name="A127849454T_Data">Data2!$HR$11:$HR$18</definedName>
    <definedName name="A127849454T_Latest">Data2!$HR$18</definedName>
    <definedName name="A127849458A">Data2!$GM$1:$GM$10,Data2!$GM$11:$GM$18</definedName>
    <definedName name="A127849458A_Data">Data2!$GM$11:$GM$18</definedName>
    <definedName name="A127849458A_Latest">Data2!$GM$18</definedName>
    <definedName name="A127849462T">Data1!$CD$1:$CD$10,Data1!$CD$11:$CD$18</definedName>
    <definedName name="A127849462T_Data">Data1!$CD$11:$CD$18</definedName>
    <definedName name="A127849462T_Latest">Data1!$CD$18</definedName>
    <definedName name="A127849466A">Data1!$CN$1:$CN$10,Data1!$CN$11:$CN$18</definedName>
    <definedName name="A127849466A_Data">Data1!$CN$11:$CN$18</definedName>
    <definedName name="A127849466A_Latest">Data1!$CN$18</definedName>
    <definedName name="A127849470T">Data1!$BV$1:$BV$10,Data1!$BV$11:$BV$18</definedName>
    <definedName name="A127849470T_Data">Data1!$BV$11:$BV$18</definedName>
    <definedName name="A127849470T_Latest">Data1!$BV$18</definedName>
    <definedName name="A127849474A">Data1!$DU$1:$DU$10,Data1!$DU$11:$DU$18</definedName>
    <definedName name="A127849474A_Data">Data1!$DU$11:$DU$18</definedName>
    <definedName name="A127849474A_Latest">Data1!$DU$18</definedName>
    <definedName name="A127849478K">Data1!$DH$1:$DH$10,Data1!$DH$11:$DH$18</definedName>
    <definedName name="A127849478K_Data">Data1!$DH$11:$DH$18</definedName>
    <definedName name="A127849478K_Latest">Data1!$DH$18</definedName>
    <definedName name="A127849482A">Data1!$ES$1:$ES$10,Data1!$ES$11:$ES$18</definedName>
    <definedName name="A127849482A_Data">Data1!$ES$11:$ES$18</definedName>
    <definedName name="A127849482A_Latest">Data1!$ES$18</definedName>
    <definedName name="A127849486K">Data1!$EX$1:$EX$10,Data1!$EX$11:$EX$18</definedName>
    <definedName name="A127849486K_Data">Data1!$EX$11:$EX$18</definedName>
    <definedName name="A127849486K_Latest">Data1!$EX$18</definedName>
    <definedName name="A127849490A">Data1!$FD$1:$FD$10,Data1!$FD$11:$FD$18</definedName>
    <definedName name="A127849490A_Data">Data1!$FD$11:$FD$18</definedName>
    <definedName name="A127849490A_Latest">Data1!$FD$18</definedName>
    <definedName name="A127849494K">Data1!$FN$1:$FN$10,Data1!$FN$11:$FN$18</definedName>
    <definedName name="A127849494K_Data">Data1!$FN$11:$FN$18</definedName>
    <definedName name="A127849494K_Latest">Data1!$FN$18</definedName>
    <definedName name="A127849498V">Data1!$FO$1:$FO$10,Data1!$FO$11:$FO$18</definedName>
    <definedName name="A127849498V_Data">Data1!$FO$11:$FO$18</definedName>
    <definedName name="A127849498V_Latest">Data1!$FO$18</definedName>
    <definedName name="A127849502X">Data1!$EN$1:$EN$10,Data1!$EN$11:$EN$18</definedName>
    <definedName name="A127849502X_Data">Data1!$EN$11:$EN$18</definedName>
    <definedName name="A127849502X_Latest">Data1!$EN$18</definedName>
    <definedName name="A127849506J">Data1!$GC$1:$GC$10,Data1!$GC$11:$GC$18</definedName>
    <definedName name="A127849506J_Data">Data1!$GC$11:$GC$18</definedName>
    <definedName name="A127849506J_Latest">Data1!$GC$18</definedName>
    <definedName name="A127849510X">Data1!$GH$1:$GH$10,Data1!$GH$11:$GH$18</definedName>
    <definedName name="A127849510X_Data">Data1!$GH$11:$GH$18</definedName>
    <definedName name="A127849510X_Latest">Data1!$GH$18</definedName>
    <definedName name="A127849514J">Data1!$GM$1:$GM$10,Data1!$GM$11:$GM$18</definedName>
    <definedName name="A127849514J_Data">Data1!$GM$11:$GM$18</definedName>
    <definedName name="A127849514J_Latest">Data1!$GM$18</definedName>
    <definedName name="A127849518T">Data1!$GO$1:$GO$10,Data1!$GO$11:$GO$18</definedName>
    <definedName name="A127849518T_Data">Data1!$GO$11:$GO$18</definedName>
    <definedName name="A127849518T_Latest">Data1!$GO$18</definedName>
    <definedName name="A127849522J">Data1!$GP$1:$GP$10,Data1!$GP$11:$GP$18</definedName>
    <definedName name="A127849522J_Data">Data1!$GP$11:$GP$18</definedName>
    <definedName name="A127849522J_Latest">Data1!$GP$18</definedName>
    <definedName name="A127849526T">Data1!$GU$1:$GU$10,Data1!$GU$11:$GU$18</definedName>
    <definedName name="A127849526T_Data">Data1!$GU$11:$GU$18</definedName>
    <definedName name="A127849526T_Latest">Data1!$GU$18</definedName>
    <definedName name="A127849530J">Data1!$GV$1:$GV$10,Data1!$GV$11:$GV$18</definedName>
    <definedName name="A127849530J_Data">Data1!$GV$11:$GV$18</definedName>
    <definedName name="A127849530J_Latest">Data1!$GV$18</definedName>
    <definedName name="A127849534T">Data1!$FQ$1:$FQ$10,Data1!$FQ$11:$FQ$18</definedName>
    <definedName name="A127849534T_Data">Data1!$FQ$11:$FQ$18</definedName>
    <definedName name="A127849534T_Latest">Data1!$FQ$18</definedName>
    <definedName name="A127849538A">Data1!$FW$1:$FW$10,Data1!$FW$11:$FW$18</definedName>
    <definedName name="A127849538A_Data">Data1!$FW$11:$FW$18</definedName>
    <definedName name="A127849538A_Latest">Data1!$FW$18</definedName>
    <definedName name="A127849542T">Data1!$IA$1:$IA$10,Data1!$IA$11:$IA$18</definedName>
    <definedName name="A127849542T_Data">Data1!$IA$11:$IA$18</definedName>
    <definedName name="A127849542T_Latest">Data1!$IA$18</definedName>
    <definedName name="A127849546A">Data1!$IE$1:$IE$10,Data1!$IE$11:$IE$18</definedName>
    <definedName name="A127849546A_Data">Data1!$IE$11:$IE$18</definedName>
    <definedName name="A127849546A_Latest">Data1!$IE$18</definedName>
    <definedName name="A127849550T">Data1!$HG$1:$HG$10,Data1!$HG$11:$HG$18</definedName>
    <definedName name="A127849550T_Data">Data1!$HG$11:$HG$18</definedName>
    <definedName name="A127849550T_Latest">Data1!$HG$18</definedName>
    <definedName name="A127849554A">Data1!$HH$1:$HH$10,Data1!$HH$11:$HH$18</definedName>
    <definedName name="A127849554A_Data">Data1!$HH$11:$HH$18</definedName>
    <definedName name="A127849554A_Latest">Data1!$HH$18</definedName>
    <definedName name="A127849558K">Data2!$O$1:$O$10,Data2!$O$11:$O$18</definedName>
    <definedName name="A127849558K_Data">Data2!$O$11:$O$18</definedName>
    <definedName name="A127849558K_Latest">Data2!$O$18</definedName>
    <definedName name="A127849562A">Data2!$R$1:$R$10,Data2!$R$11:$R$18</definedName>
    <definedName name="A127849562A_Data">Data2!$R$11:$R$18</definedName>
    <definedName name="A127849562A_Latest">Data2!$R$18</definedName>
    <definedName name="A127849566K">Data2!$S$1:$S$10,Data2!$S$11:$S$18</definedName>
    <definedName name="A127849566K_Data">Data2!$S$11:$S$18</definedName>
    <definedName name="A127849566K_Latest">Data2!$S$18</definedName>
    <definedName name="A127849570A">Data1!$IO$1:$IO$10,Data1!$IO$11:$IO$18</definedName>
    <definedName name="A127849570A_Data">Data1!$IO$11:$IO$18</definedName>
    <definedName name="A127849570A_Latest">Data1!$IO$18</definedName>
    <definedName name="A127849574K">Data2!$AR$1:$AR$10,Data2!$AR$11:$AR$18</definedName>
    <definedName name="A127849574K_Data">Data2!$AR$11:$AR$18</definedName>
    <definedName name="A127849574K_Latest">Data2!$AR$18</definedName>
    <definedName name="A127849578V">Data2!$AB$1:$AB$10,Data2!$AB$11:$AB$18</definedName>
    <definedName name="A127849578V_Data">Data2!$AB$11:$AB$18</definedName>
    <definedName name="A127849578V_Latest">Data2!$AB$18</definedName>
    <definedName name="A127849582K">Data2!$AF$1:$AF$10,Data2!$AF$11:$AF$18</definedName>
    <definedName name="A127849582K_Data">Data2!$AF$11:$AF$18</definedName>
    <definedName name="A127849582K_Latest">Data2!$AF$18</definedName>
    <definedName name="A127850858K">Data2!$II$1:$II$10,Data2!$II$11:$II$18</definedName>
    <definedName name="A127850858K_Data">Data2!$II$11:$II$18</definedName>
    <definedName name="A127850858K_Latest">Data2!$II$18</definedName>
    <definedName name="A127850862A">Data3!$J$1:$J$10,Data3!$J$11:$J$18</definedName>
    <definedName name="A127850862A_Data">Data3!$J$11:$J$18</definedName>
    <definedName name="A127850862A_Latest">Data3!$J$18</definedName>
    <definedName name="A127850866K">Data3!$M$1:$M$10,Data3!$M$11:$M$18</definedName>
    <definedName name="A127850866K_Data">Data3!$M$11:$M$18</definedName>
    <definedName name="A127850866K_Latest">Data3!$M$18</definedName>
    <definedName name="A127850870A">Data3!$P$1:$P$10,Data3!$P$11:$P$18</definedName>
    <definedName name="A127850870A_Data">Data3!$P$11:$P$18</definedName>
    <definedName name="A127850870A_Latest">Data3!$P$18</definedName>
    <definedName name="A127850874K">Data3!$AE$1:$AE$10,Data3!$AE$11:$AE$18</definedName>
    <definedName name="A127850874K_Data">Data3!$AE$11:$AE$18</definedName>
    <definedName name="A127850874K_Latest">Data3!$AE$18</definedName>
    <definedName name="A127850878V">Data3!$Q$1:$Q$10,Data3!$Q$11:$Q$18</definedName>
    <definedName name="A127850878V_Data">Data3!$Q$11:$Q$18</definedName>
    <definedName name="A127850878V_Latest">Data3!$Q$18</definedName>
    <definedName name="A127850882K">Data4!$AX$1:$AX$10,Data4!$AX$11:$AX$18</definedName>
    <definedName name="A127850882K_Data">Data4!$AX$11:$AX$18</definedName>
    <definedName name="A127850882K_Latest">Data4!$AX$18</definedName>
    <definedName name="A127850886V">Data4!$AY$1:$AY$10,Data4!$AY$11:$AY$18</definedName>
    <definedName name="A127850886V_Data">Data4!$AY$11:$AY$18</definedName>
    <definedName name="A127850886V_Latest">Data4!$AY$18</definedName>
    <definedName name="A127850890K">Data4!$BE$1:$BE$10,Data4!$BE$11:$BE$18</definedName>
    <definedName name="A127850890K_Data">Data4!$BE$11:$BE$18</definedName>
    <definedName name="A127850890K_Latest">Data4!$BE$18</definedName>
    <definedName name="A127850894V">Data4!$BS$1:$BS$10,Data4!$BS$11:$BS$18</definedName>
    <definedName name="A127850894V_Data">Data4!$BS$11:$BS$18</definedName>
    <definedName name="A127850894V_Latest">Data4!$BS$18</definedName>
    <definedName name="A127850898C">Data4!$AS$1:$AS$10,Data4!$AS$11:$AS$18</definedName>
    <definedName name="A127850898C_Data">Data4!$AS$11:$AS$18</definedName>
    <definedName name="A127850898C_Latest">Data4!$AS$18</definedName>
    <definedName name="A127850902J">Data4!$CE$1:$CE$10,Data4!$CE$11:$CE$18</definedName>
    <definedName name="A127850902J_Data">Data4!$CE$11:$CE$18</definedName>
    <definedName name="A127850902J_Latest">Data4!$CE$18</definedName>
    <definedName name="A127850906T">Data4!$BW$1:$BW$10,Data4!$BW$11:$BW$18</definedName>
    <definedName name="A127850906T_Data">Data4!$BW$11:$BW$18</definedName>
    <definedName name="A127850906T_Latest">Data4!$BW$18</definedName>
    <definedName name="A127850910J">Data4!$CR$1:$CR$10,Data4!$CR$11:$CR$18</definedName>
    <definedName name="A127850910J_Data">Data4!$CR$11:$CR$18</definedName>
    <definedName name="A127850910J_Latest">Data4!$CR$18</definedName>
    <definedName name="A127850914T">Data4!$CT$1:$CT$10,Data4!$CT$11:$CT$18</definedName>
    <definedName name="A127850914T_Data">Data4!$CT$11:$CT$18</definedName>
    <definedName name="A127850914T_Latest">Data4!$CT$18</definedName>
    <definedName name="A127850918A">Data4!$CW$1:$CW$10,Data4!$CW$11:$CW$18</definedName>
    <definedName name="A127850918A_Data">Data4!$CW$11:$CW$18</definedName>
    <definedName name="A127850918A_Latest">Data4!$CW$18</definedName>
    <definedName name="A127850922T">Data4!$BU$1:$BU$10,Data4!$BU$11:$BU$18</definedName>
    <definedName name="A127850922T_Data">Data4!$BU$11:$BU$18</definedName>
    <definedName name="A127850922T_Latest">Data4!$BU$18</definedName>
    <definedName name="A127850926A">Data4!$BY$1:$BY$10,Data4!$BY$11:$BY$18</definedName>
    <definedName name="A127850926A_Data">Data4!$BY$11:$BY$18</definedName>
    <definedName name="A127850926A_Latest">Data4!$BY$18</definedName>
    <definedName name="A127850930T">Data4!$DR$1:$DR$10,Data4!$DR$11:$DR$18</definedName>
    <definedName name="A127850930T_Data">Data4!$DR$11:$DR$18</definedName>
    <definedName name="A127850930T_Latest">Data4!$DR$18</definedName>
    <definedName name="A127850934A">Data4!$DU$1:$DU$10,Data4!$DU$11:$DU$18</definedName>
    <definedName name="A127850934A_Data">Data4!$DU$11:$DU$18</definedName>
    <definedName name="A127850934A_Latest">Data4!$DU$18</definedName>
    <definedName name="A127850938K">Data4!$DX$1:$DX$10,Data4!$DX$11:$DX$18</definedName>
    <definedName name="A127850938K_Data">Data4!$DX$11:$DX$18</definedName>
    <definedName name="A127850938K_Latest">Data4!$DX$18</definedName>
    <definedName name="A127850942A">Data4!$ED$1:$ED$10,Data4!$ED$11:$ED$18</definedName>
    <definedName name="A127850942A_Data">Data4!$ED$11:$ED$18</definedName>
    <definedName name="A127850942A_Latest">Data4!$ED$18</definedName>
    <definedName name="A127850946K">Data4!$DG$1:$DG$10,Data4!$DG$11:$DG$18</definedName>
    <definedName name="A127850946K_Data">Data4!$DG$11:$DG$18</definedName>
    <definedName name="A127850946K_Latest">Data4!$DG$18</definedName>
    <definedName name="A127850950A">Data4!$DK$1:$DK$10,Data4!$DK$11:$DK$18</definedName>
    <definedName name="A127850950A_Data">Data4!$DK$11:$DK$18</definedName>
    <definedName name="A127850950A_Latest">Data4!$DK$18</definedName>
    <definedName name="A127850954K">Data4!$EV$1:$EV$10,Data4!$EV$11:$EV$18</definedName>
    <definedName name="A127850954K_Data">Data4!$EV$11:$EV$18</definedName>
    <definedName name="A127850954K_Latest">Data4!$EV$18</definedName>
    <definedName name="A127850958V">Data4!$EW$1:$EW$10,Data4!$EW$11:$EW$18</definedName>
    <definedName name="A127850958V_Data">Data4!$EW$11:$EW$18</definedName>
    <definedName name="A127850958V_Latest">Data4!$EW$18</definedName>
    <definedName name="A127850962K">Data4!$EZ$1:$EZ$10,Data4!$EZ$11:$EZ$18</definedName>
    <definedName name="A127850962K_Data">Data4!$EZ$11:$EZ$18</definedName>
    <definedName name="A127850962K_Latest">Data4!$EZ$18</definedName>
    <definedName name="A127850966V">Data4!$FB$1:$FB$10,Data4!$FB$11:$FB$18</definedName>
    <definedName name="A127850966V_Data">Data4!$FB$11:$FB$18</definedName>
    <definedName name="A127850966V_Latest">Data4!$FB$18</definedName>
    <definedName name="A127850970K">Data4!$FO$1:$FO$10,Data4!$FO$11:$FO$18</definedName>
    <definedName name="A127850970K_Data">Data4!$FO$11:$FO$18</definedName>
    <definedName name="A127850970K_Latest">Data4!$FO$18</definedName>
    <definedName name="A127850974V">Data4!$ES$1:$ES$10,Data4!$ES$11:$ES$18</definedName>
    <definedName name="A127850974V_Data">Data4!$ES$11:$ES$18</definedName>
    <definedName name="A127850974V_Latest">Data4!$ES$18</definedName>
    <definedName name="A127850978C">Data4!$GC$1:$GC$10,Data4!$GC$11:$GC$18</definedName>
    <definedName name="A127850978C_Data">Data4!$GC$11:$GC$18</definedName>
    <definedName name="A127850978C_Latest">Data4!$GC$18</definedName>
    <definedName name="A127850982V">Data4!$GI$1:$GI$10,Data4!$GI$11:$GI$18</definedName>
    <definedName name="A127850982V_Data">Data4!$GI$11:$GI$18</definedName>
    <definedName name="A127850982V_Latest">Data4!$GI$18</definedName>
    <definedName name="A127850986C">Data4!$GX$1:$GX$10,Data4!$GX$11:$GX$18</definedName>
    <definedName name="A127850986C_Data">Data4!$GX$11:$GX$18</definedName>
    <definedName name="A127850986C_Latest">Data4!$GX$18</definedName>
    <definedName name="A127850990V">Data3!$BL$1:$BL$10,Data3!$BL$11:$BL$18</definedName>
    <definedName name="A127850990V_Data">Data3!$BL$11:$BL$18</definedName>
    <definedName name="A127850990V_Latest">Data3!$BL$18</definedName>
    <definedName name="A127850994C">Data3!$BT$1:$BT$10,Data3!$BT$11:$BT$18</definedName>
    <definedName name="A127850994C_Data">Data3!$BT$11:$BT$18</definedName>
    <definedName name="A127850994C_Latest">Data3!$BT$18</definedName>
    <definedName name="A127850998L">Data3!$BX$1:$BX$10,Data3!$BX$11:$BX$18</definedName>
    <definedName name="A127850998L_Data">Data3!$BX$11:$BX$18</definedName>
    <definedName name="A127850998L_Latest">Data3!$BX$18</definedName>
    <definedName name="A127851002V">Data3!$BZ$1:$BZ$10,Data3!$BZ$11:$BZ$18</definedName>
    <definedName name="A127851002V_Data">Data3!$BZ$11:$BZ$18</definedName>
    <definedName name="A127851002V_Latest">Data3!$BZ$18</definedName>
    <definedName name="A127851006C">Data3!$CF$1:$CF$10,Data3!$CF$11:$CF$18</definedName>
    <definedName name="A127851006C_Data">Data3!$CF$11:$CF$18</definedName>
    <definedName name="A127851006C_Latest">Data3!$CF$18</definedName>
    <definedName name="A127851010V">Data3!$BG$1:$BG$10,Data3!$BG$11:$BG$18</definedName>
    <definedName name="A127851010V_Data">Data3!$BG$11:$BG$18</definedName>
    <definedName name="A127851010V_Latest">Data3!$BG$18</definedName>
    <definedName name="A127851014C">Data3!$CH$1:$CH$10,Data3!$CH$11:$CH$18</definedName>
    <definedName name="A127851014C_Data">Data3!$CH$11:$CH$18</definedName>
    <definedName name="A127851014C_Latest">Data3!$CH$18</definedName>
    <definedName name="A127851018L">Data3!$DF$1:$DF$10,Data3!$DF$11:$DF$18</definedName>
    <definedName name="A127851018L_Data">Data3!$DF$11:$DF$18</definedName>
    <definedName name="A127851018L_Latest">Data3!$DF$18</definedName>
    <definedName name="A127851022C">Data3!$CM$1:$CM$10,Data3!$CM$11:$CM$18</definedName>
    <definedName name="A127851022C_Data">Data3!$CM$11:$CM$18</definedName>
    <definedName name="A127851022C_Latest">Data3!$CM$18</definedName>
    <definedName name="A127851026L">Data3!$CN$1:$CN$10,Data3!$CN$11:$CN$18</definedName>
    <definedName name="A127851026L_Data">Data3!$CN$11:$CN$18</definedName>
    <definedName name="A127851026L_Latest">Data3!$CN$18</definedName>
    <definedName name="A127851030C">Data3!$EI$1:$EI$10,Data3!$EI$11:$EI$18</definedName>
    <definedName name="A127851030C_Data">Data3!$EI$11:$EI$18</definedName>
    <definedName name="A127851030C_Latest">Data3!$EI$18</definedName>
    <definedName name="A127851034L">Data3!$EL$1:$EL$10,Data3!$EL$11:$EL$18</definedName>
    <definedName name="A127851034L_Data">Data3!$EL$11:$EL$18</definedName>
    <definedName name="A127851034L_Latest">Data3!$EL$18</definedName>
    <definedName name="A127851042L">Data3!$DW$1:$DW$10,Data3!$DW$11:$DW$18</definedName>
    <definedName name="A127851042L_Data">Data3!$DW$11:$DW$18</definedName>
    <definedName name="A127851042L_Latest">Data3!$DW$18</definedName>
    <definedName name="A127851046W">Data3!$FI$1:$FI$10,Data3!$FI$11:$FI$18</definedName>
    <definedName name="A127851046W_Data">Data3!$FI$11:$FI$18</definedName>
    <definedName name="A127851046W_Latest">Data3!$FI$18</definedName>
    <definedName name="A127851050L">Data3!$FM$1:$FM$10,Data3!$FM$11:$FM$18</definedName>
    <definedName name="A127851050L_Data">Data3!$FM$11:$FM$18</definedName>
    <definedName name="A127851050L_Latest">Data3!$FM$18</definedName>
    <definedName name="A127851054W">Data3!$FU$1:$FU$10,Data3!$FU$11:$FU$18</definedName>
    <definedName name="A127851054W_Data">Data3!$FU$11:$FU$18</definedName>
    <definedName name="A127851054W_Latest">Data3!$FU$18</definedName>
    <definedName name="A127851058F">Data3!$FV$1:$FV$10,Data3!$FV$11:$FV$18</definedName>
    <definedName name="A127851058F_Data">Data3!$FV$11:$FV$18</definedName>
    <definedName name="A127851058F_Latest">Data3!$FV$18</definedName>
    <definedName name="A127851062W">Data3!$FW$1:$FW$10,Data3!$FW$11:$FW$18</definedName>
    <definedName name="A127851062W_Data">Data3!$FW$11:$FW$18</definedName>
    <definedName name="A127851062W_Latest">Data3!$FW$18</definedName>
    <definedName name="A127851066F">Data3!$FY$1:$FY$10,Data3!$FY$11:$FY$18</definedName>
    <definedName name="A127851066F_Data">Data3!$FY$11:$FY$18</definedName>
    <definedName name="A127851066F_Latest">Data3!$FY$18</definedName>
    <definedName name="A127851070W">Data3!$GF$1:$GF$10,Data3!$GF$11:$GF$18</definedName>
    <definedName name="A127851070W_Data">Data3!$GF$11:$GF$18</definedName>
    <definedName name="A127851070W_Latest">Data3!$GF$18</definedName>
    <definedName name="A127851074F">Data3!$GJ$1:$GJ$10,Data3!$GJ$11:$GJ$18</definedName>
    <definedName name="A127851074F_Data">Data3!$GJ$11:$GJ$18</definedName>
    <definedName name="A127851074F_Latest">Data3!$GJ$18</definedName>
    <definedName name="A127851078R">Data3!$HP$1:$HP$10,Data3!$HP$11:$HP$18</definedName>
    <definedName name="A127851078R_Data">Data3!$HP$11:$HP$18</definedName>
    <definedName name="A127851078R_Latest">Data3!$HP$18</definedName>
    <definedName name="A127851082F">Data3!$HR$1:$HR$10,Data3!$HR$11:$HR$18</definedName>
    <definedName name="A127851082F_Data">Data3!$HR$11:$HR$18</definedName>
    <definedName name="A127851082F_Latest">Data3!$HR$18</definedName>
    <definedName name="A127851086R">Data4!$W$1:$W$10,Data4!$W$11:$W$18</definedName>
    <definedName name="A127851086R_Data">Data4!$W$11:$W$18</definedName>
    <definedName name="A127851086R_Latest">Data4!$W$18</definedName>
    <definedName name="A127851090F">Data4!$AG$1:$AG$10,Data4!$AG$11:$AG$18</definedName>
    <definedName name="A127851090F_Data">Data4!$AG$11:$AG$18</definedName>
    <definedName name="A127851090F_Latest">Data4!$AG$18</definedName>
    <definedName name="A127851094R">Data4!$K$1:$K$10,Data4!$K$11:$K$18</definedName>
    <definedName name="A127851094R_Data">Data4!$K$11:$K$18</definedName>
    <definedName name="A127851094R_Latest">Data4!$K$18</definedName>
    <definedName name="A127852302R">Data4!$HU$1:$HU$10,Data4!$HU$11:$HU$18</definedName>
    <definedName name="A127852302R_Data">Data4!$HU$11:$HU$18</definedName>
    <definedName name="A127852302R_Latest">Data4!$HU$18</definedName>
    <definedName name="A127852306X">Data4!$HF$1:$HF$10,Data4!$HF$11:$HF$18</definedName>
    <definedName name="A127852306X_Data">Data4!$HF$11:$HF$18</definedName>
    <definedName name="A127852306X_Latest">Data4!$HF$18</definedName>
    <definedName name="A127852310R">Data4!$HZ$1:$HZ$10,Data4!$HZ$11:$HZ$18</definedName>
    <definedName name="A127852310R_Data">Data4!$HZ$11:$HZ$18</definedName>
    <definedName name="A127852310R_Latest">Data4!$HZ$18</definedName>
    <definedName name="A127852314X">Data5!$J$1:$J$10,Data5!$J$11:$J$18</definedName>
    <definedName name="A127852314X_Data">Data5!$J$11:$J$18</definedName>
    <definedName name="A127852314X_Latest">Data5!$J$18</definedName>
    <definedName name="A127852318J">Data5!$P$1:$P$10,Data5!$P$11:$P$18</definedName>
    <definedName name="A127852318J_Data">Data5!$P$11:$P$18</definedName>
    <definedName name="A127852318J_Latest">Data5!$P$18</definedName>
    <definedName name="A127852322X">Data5!$T$1:$T$10,Data5!$T$11:$T$18</definedName>
    <definedName name="A127852322X_Data">Data5!$T$11:$T$18</definedName>
    <definedName name="A127852322X_Latest">Data5!$T$18</definedName>
    <definedName name="A127852326J">Data5!$U$1:$U$10,Data5!$U$11:$U$18</definedName>
    <definedName name="A127852326J_Data">Data5!$U$11:$U$18</definedName>
    <definedName name="A127852326J_Latest">Data5!$U$18</definedName>
    <definedName name="A127852330X">Data4!$IQ$1:$IQ$10,Data4!$IQ$11:$IQ$18</definedName>
    <definedName name="A127852330X_Data">Data4!$IQ$11:$IQ$18</definedName>
    <definedName name="A127852330X_Latest">Data4!$IQ$18</definedName>
    <definedName name="A127852334J">Data6!$U$1:$U$10,Data6!$U$11:$U$18</definedName>
    <definedName name="A127852334J_Data">Data6!$U$11:$U$18</definedName>
    <definedName name="A127852334J_Latest">Data6!$U$18</definedName>
    <definedName name="A127852338T">Data6!$AQ$1:$AQ$10,Data6!$AQ$11:$AQ$18</definedName>
    <definedName name="A127852338T_Data">Data6!$AQ$11:$AQ$18</definedName>
    <definedName name="A127852338T_Latest">Data6!$AQ$18</definedName>
    <definedName name="A127852342J">Data6!$V$1:$V$10,Data6!$V$11:$V$18</definedName>
    <definedName name="A127852342J_Data">Data6!$V$11:$V$18</definedName>
    <definedName name="A127852342J_Latest">Data6!$V$18</definedName>
    <definedName name="A127852346T">Data6!$BW$1:$BW$10,Data6!$BW$11:$BW$18</definedName>
    <definedName name="A127852346T_Data">Data6!$BW$11:$BW$18</definedName>
    <definedName name="A127852346T_Latest">Data6!$BW$18</definedName>
    <definedName name="A127852350J">Data6!$CC$1:$CC$10,Data6!$CC$11:$CC$18</definedName>
    <definedName name="A127852350J_Data">Data6!$CC$11:$CC$18</definedName>
    <definedName name="A127852350J_Latest">Data6!$CC$18</definedName>
    <definedName name="A127852354T">Data6!$BG$1:$BG$10,Data6!$BG$11:$BG$18</definedName>
    <definedName name="A127852354T_Data">Data6!$BG$11:$BG$18</definedName>
    <definedName name="A127852354T_Latest">Data6!$BG$18</definedName>
    <definedName name="A127852358A">Data6!$BI$1:$BI$10,Data6!$BI$11:$BI$18</definedName>
    <definedName name="A127852358A_Data">Data6!$BI$11:$BI$18</definedName>
    <definedName name="A127852358A_Latest">Data6!$BI$18</definedName>
    <definedName name="A127852362T">Data6!$CS$1:$CS$10,Data6!$CS$11:$CS$18</definedName>
    <definedName name="A127852362T_Data">Data6!$CS$11:$CS$18</definedName>
    <definedName name="A127852362T_Latest">Data6!$CS$18</definedName>
    <definedName name="A127852366A">Data6!$CW$1:$CW$10,Data6!$CW$11:$CW$18</definedName>
    <definedName name="A127852366A_Data">Data6!$CW$11:$CW$18</definedName>
    <definedName name="A127852366A_Latest">Data6!$CW$18</definedName>
    <definedName name="A127852370T">Data6!$CX$1:$CX$10,Data6!$CX$11:$CX$18</definedName>
    <definedName name="A127852370T_Data">Data6!$CX$11:$CX$18</definedName>
    <definedName name="A127852370T_Latest">Data6!$CX$18</definedName>
    <definedName name="A127852374A">Data6!$CL$1:$CL$10,Data6!$CL$11:$CL$18</definedName>
    <definedName name="A127852374A_Data">Data6!$CL$11:$CL$18</definedName>
    <definedName name="A127852374A_Latest">Data6!$CL$18</definedName>
    <definedName name="A127852382A">Data6!$DO$1:$DO$10,Data6!$DO$11:$DO$18</definedName>
    <definedName name="A127852382A_Data">Data6!$DO$11:$DO$18</definedName>
    <definedName name="A127852382A_Latest">Data6!$DO$18</definedName>
    <definedName name="A127852386K">Data6!$CO$1:$CO$10,Data6!$CO$11:$CO$18</definedName>
    <definedName name="A127852386K_Data">Data6!$CO$11:$CO$18</definedName>
    <definedName name="A127852386K_Latest">Data6!$CO$18</definedName>
    <definedName name="A127852390A">Data6!$EA$1:$EA$10,Data6!$EA$11:$EA$18</definedName>
    <definedName name="A127852390A_Data">Data6!$EA$11:$EA$18</definedName>
    <definedName name="A127852390A_Latest">Data6!$EA$18</definedName>
    <definedName name="A127852394K">Data6!$EE$1:$EE$10,Data6!$EE$11:$EE$18</definedName>
    <definedName name="A127852394K_Data">Data6!$EE$11:$EE$18</definedName>
    <definedName name="A127852394K_Latest">Data6!$EE$18</definedName>
    <definedName name="A127852398V">Data6!$EK$1:$EK$10,Data6!$EK$11:$EK$18</definedName>
    <definedName name="A127852398V_Data">Data6!$EK$11:$EK$18</definedName>
    <definedName name="A127852398V_Latest">Data6!$EK$18</definedName>
    <definedName name="A127852402X">Data6!$EW$1:$EW$10,Data6!$EW$11:$EW$18</definedName>
    <definedName name="A127852402X_Data">Data6!$EW$11:$EW$18</definedName>
    <definedName name="A127852402X_Latest">Data6!$EW$18</definedName>
    <definedName name="A127852406J">Data6!$DV$1:$DV$10,Data6!$DV$11:$DV$18</definedName>
    <definedName name="A127852406J_Data">Data6!$DV$11:$DV$18</definedName>
    <definedName name="A127852406J_Latest">Data6!$DV$18</definedName>
    <definedName name="A127852410X">Data6!$DY$1:$DY$10,Data6!$DY$11:$DY$18</definedName>
    <definedName name="A127852410X_Data">Data6!$DY$11:$DY$18</definedName>
    <definedName name="A127852410X_Latest">Data6!$DY$18</definedName>
    <definedName name="A127852414J">Data6!$FL$1:$FL$10,Data6!$FL$11:$FL$18</definedName>
    <definedName name="A127852414J_Data">Data6!$FL$11:$FL$18</definedName>
    <definedName name="A127852414J_Latest">Data6!$FL$18</definedName>
    <definedName name="A127852418T">Data6!$FN$1:$FN$10,Data6!$FN$11:$FN$18</definedName>
    <definedName name="A127852418T_Data">Data6!$FN$11:$FN$18</definedName>
    <definedName name="A127852418T_Latest">Data6!$FN$18</definedName>
    <definedName name="A127852422J">Data6!$FA$1:$FA$10,Data6!$FA$11:$FA$18</definedName>
    <definedName name="A127852422J_Data">Data6!$FA$11:$FA$18</definedName>
    <definedName name="A127852422J_Latest">Data6!$FA$18</definedName>
    <definedName name="A127852426T">Data6!$GF$1:$GF$10,Data6!$GF$11:$GF$18</definedName>
    <definedName name="A127852426T_Data">Data6!$GF$11:$GF$18</definedName>
    <definedName name="A127852426T_Latest">Data6!$GF$18</definedName>
    <definedName name="A127852430J">Data5!$AR$1:$AR$10,Data5!$AR$11:$AR$18</definedName>
    <definedName name="A127852430J_Data">Data5!$AR$11:$AR$18</definedName>
    <definedName name="A127852430J_Latest">Data5!$AR$18</definedName>
    <definedName name="A127852434T">Data5!$BB$1:$BB$10,Data5!$BB$11:$BB$18</definedName>
    <definedName name="A127852434T_Data">Data5!$BB$11:$BB$18</definedName>
    <definedName name="A127852434T_Latest">Data5!$BB$18</definedName>
    <definedName name="A127852438A">Data5!$BE$1:$BE$10,Data5!$BE$11:$BE$18</definedName>
    <definedName name="A127852438A_Data">Data5!$BE$11:$BE$18</definedName>
    <definedName name="A127852438A_Latest">Data5!$BE$18</definedName>
    <definedName name="A127852442T">Data5!$AM$1:$AM$10,Data5!$AM$11:$AM$18</definedName>
    <definedName name="A127852442T_Data">Data5!$AM$11:$AM$18</definedName>
    <definedName name="A127852442T_Latest">Data5!$AM$18</definedName>
    <definedName name="A127852446A">Data5!$BO$1:$BO$10,Data5!$BO$11:$BO$18</definedName>
    <definedName name="A127852446A_Data">Data5!$BO$11:$BO$18</definedName>
    <definedName name="A127852446A_Latest">Data5!$BO$18</definedName>
    <definedName name="A127852450T">Data5!$CI$1:$CI$10,Data5!$CI$11:$CI$18</definedName>
    <definedName name="A127852450T_Data">Data5!$CI$11:$CI$18</definedName>
    <definedName name="A127852450T_Latest">Data5!$CI$18</definedName>
    <definedName name="A127852454A">Data5!$CQ$1:$CQ$10,Data5!$CQ$11:$CQ$18</definedName>
    <definedName name="A127852454A_Data">Data5!$CQ$11:$CQ$18</definedName>
    <definedName name="A127852454A_Latest">Data5!$CQ$18</definedName>
    <definedName name="A127852458K">Data5!$DH$1:$DH$10,Data5!$DH$11:$DH$18</definedName>
    <definedName name="A127852458K_Data">Data5!$DH$11:$DH$18</definedName>
    <definedName name="A127852458K_Latest">Data5!$DH$18</definedName>
    <definedName name="A127852462A">Data5!$DQ$1:$DQ$10,Data5!$DQ$11:$DQ$18</definedName>
    <definedName name="A127852462A_Data">Data5!$DQ$11:$DQ$18</definedName>
    <definedName name="A127852462A_Latest">Data5!$DQ$18</definedName>
    <definedName name="A127852466K">Data5!$DR$1:$DR$10,Data5!$DR$11:$DR$18</definedName>
    <definedName name="A127852466K_Data">Data5!$DR$11:$DR$18</definedName>
    <definedName name="A127852466K_Latest">Data5!$DR$18</definedName>
    <definedName name="A127852470A">Data5!$DY$1:$DY$10,Data5!$DY$11:$DY$18</definedName>
    <definedName name="A127852470A_Data">Data5!$DY$11:$DY$18</definedName>
    <definedName name="A127852470A_Latest">Data5!$DY$18</definedName>
    <definedName name="A127852474K">Data5!$DZ$1:$DZ$10,Data5!$DZ$11:$DZ$18</definedName>
    <definedName name="A127852474K_Data">Data5!$DZ$11:$DZ$18</definedName>
    <definedName name="A127852474K_Latest">Data5!$DZ$18</definedName>
    <definedName name="A127852478V">Data5!$CU$1:$CU$10,Data5!$CU$11:$CU$18</definedName>
    <definedName name="A127852478V_Data">Data5!$CU$11:$CU$18</definedName>
    <definedName name="A127852478V_Latest">Data5!$CU$18</definedName>
    <definedName name="A127852482K">Data5!$CZ$1:$CZ$10,Data5!$CZ$11:$CZ$18</definedName>
    <definedName name="A127852482K_Data">Data5!$CZ$11:$CZ$18</definedName>
    <definedName name="A127852482K_Latest">Data5!$CZ$18</definedName>
    <definedName name="A127852486V">Data5!$DB$1:$DB$10,Data5!$DB$11:$DB$18</definedName>
    <definedName name="A127852486V_Data">Data5!$DB$11:$DB$18</definedName>
    <definedName name="A127852486V_Latest">Data5!$DB$18</definedName>
    <definedName name="A127852490K">Data5!$EY$1:$EY$10,Data5!$EY$11:$EY$18</definedName>
    <definedName name="A127852490K_Data">Data5!$EY$11:$EY$18</definedName>
    <definedName name="A127852490K_Latest">Data5!$EY$18</definedName>
    <definedName name="A127852494V">Data5!$FA$1:$FA$10,Data5!$FA$11:$FA$18</definedName>
    <definedName name="A127852494V_Data">Data5!$FA$11:$FA$18</definedName>
    <definedName name="A127852494V_Latest">Data5!$FA$18</definedName>
    <definedName name="A127852498C">Data5!$GA$1:$GA$10,Data5!$GA$11:$GA$18</definedName>
    <definedName name="A127852498C_Data">Data5!$GA$11:$GA$18</definedName>
    <definedName name="A127852498C_Latest">Data5!$GA$18</definedName>
    <definedName name="A127852502J">Data5!$FN$1:$FN$10,Data5!$FN$11:$FN$18</definedName>
    <definedName name="A127852502J_Data">Data5!$FN$11:$FN$18</definedName>
    <definedName name="A127852502J_Latest">Data5!$FN$18</definedName>
    <definedName name="A127852506T">Data5!$FK$1:$FK$10,Data5!$FK$11:$FK$18</definedName>
    <definedName name="A127852506T_Data">Data5!$FK$11:$FK$18</definedName>
    <definedName name="A127852506T_Latest">Data5!$FK$18</definedName>
    <definedName name="A127852510J">Data5!$FQ$1:$FQ$10,Data5!$FQ$11:$FQ$18</definedName>
    <definedName name="A127852510J_Data">Data5!$FQ$11:$FQ$18</definedName>
    <definedName name="A127852510J_Latest">Data5!$FQ$18</definedName>
    <definedName name="A127852514T">Data5!$FR$1:$FR$10,Data5!$FR$11:$FR$18</definedName>
    <definedName name="A127852514T_Data">Data5!$FR$11:$FR$18</definedName>
    <definedName name="A127852514T_Latest">Data5!$FR$18</definedName>
    <definedName name="A127852518A">Data5!$GT$1:$GT$10,Data5!$GT$11:$GT$18</definedName>
    <definedName name="A127852518A_Data">Data5!$GT$11:$GT$18</definedName>
    <definedName name="A127852518A_Latest">Data5!$GT$18</definedName>
    <definedName name="A127852522T">Data5!$HM$1:$HM$10,Data5!$HM$11:$HM$18</definedName>
    <definedName name="A127852522T_Data">Data5!$HM$11:$HM$18</definedName>
    <definedName name="A127852522T_Latest">Data5!$HM$18</definedName>
    <definedName name="A127852526A">Data5!$HQ$1:$HQ$10,Data5!$HQ$11:$HQ$18</definedName>
    <definedName name="A127852526A_Data">Data5!$HQ$11:$HQ$18</definedName>
    <definedName name="A127852526A_Latest">Data5!$HQ$18</definedName>
    <definedName name="A127852530T">Data5!$HB$1:$HB$10,Data5!$HB$11:$HB$18</definedName>
    <definedName name="A127852530T_Data">Data5!$HB$11:$HB$18</definedName>
    <definedName name="A127852530T_Latest">Data5!$HB$18</definedName>
    <definedName name="A127852534A">Data5!$IM$1:$IM$10,Data5!$IM$11:$IM$18</definedName>
    <definedName name="A127852534A_Data">Data5!$IM$11:$IM$18</definedName>
    <definedName name="A127852534A_Latest">Data5!$IM$18</definedName>
    <definedName name="A127852538K">Data5!$IN$1:$IN$10,Data5!$IN$11:$IN$18</definedName>
    <definedName name="A127852538K_Data">Data5!$IN$11:$IN$18</definedName>
    <definedName name="A127852538K_Latest">Data5!$IN$18</definedName>
    <definedName name="A127852542A">Data6!$C$1:$C$10,Data6!$C$11:$C$18</definedName>
    <definedName name="A127852542A_Data">Data6!$C$11:$C$18</definedName>
    <definedName name="A127852542A_Latest">Data6!$C$18</definedName>
    <definedName name="A127852546K">Data6!$N$1:$N$10,Data6!$N$11:$N$18</definedName>
    <definedName name="A127852546K_Data">Data6!$N$11:$N$18</definedName>
    <definedName name="A127852546K_Latest">Data6!$N$18</definedName>
    <definedName name="A127853982X">Data6!$GT$1:$GT$10,Data6!$GT$11:$GT$18</definedName>
    <definedName name="A127853982X_Data">Data6!$GT$11:$GT$18</definedName>
    <definedName name="A127853982X_Latest">Data6!$GT$18</definedName>
    <definedName name="A127853986J">Data6!$HC$1:$HC$10,Data6!$HC$11:$HC$18</definedName>
    <definedName name="A127853986J_Data">Data6!$HC$11:$HC$18</definedName>
    <definedName name="A127853986J_Latest">Data6!$HC$18</definedName>
    <definedName name="A127853990X">Data6!$HE$1:$HE$10,Data6!$HE$11:$HE$18</definedName>
    <definedName name="A127853990X_Data">Data6!$HE$11:$HE$18</definedName>
    <definedName name="A127853990X_Latest">Data6!$HE$18</definedName>
    <definedName name="A127853994J">Data6!$HF$1:$HF$10,Data6!$HF$11:$HF$18</definedName>
    <definedName name="A127853994J_Data">Data6!$HF$11:$HF$18</definedName>
    <definedName name="A127853994J_Latest">Data6!$HF$18</definedName>
    <definedName name="A127853998T">Data6!$HM$1:$HM$10,Data6!$HM$11:$HM$18</definedName>
    <definedName name="A127853998T_Data">Data6!$HM$11:$HM$18</definedName>
    <definedName name="A127853998T_Latest">Data6!$HM$18</definedName>
    <definedName name="A127854002X">Data6!$GM$1:$GM$10,Data6!$GM$11:$GM$18</definedName>
    <definedName name="A127854002X_Data">Data6!$GM$11:$GM$18</definedName>
    <definedName name="A127854002X_Latest">Data6!$GM$18</definedName>
    <definedName name="A127854006J">Data6!$GO$1:$GO$10,Data6!$GO$11:$GO$18</definedName>
    <definedName name="A127854006J_Data">Data6!$GO$11:$GO$18</definedName>
    <definedName name="A127854006J_Latest">Data6!$GO$18</definedName>
    <definedName name="A127854010X">Data6!$IC$1:$IC$10,Data6!$IC$11:$IC$18</definedName>
    <definedName name="A127854010X_Data">Data6!$IC$11:$IC$18</definedName>
    <definedName name="A127854010X_Latest">Data6!$IC$18</definedName>
    <definedName name="A127854014J">Data6!$IG$1:$IG$10,Data6!$IG$11:$IG$18</definedName>
    <definedName name="A127854014J_Data">Data6!$IG$11:$IG$18</definedName>
    <definedName name="A127854014J_Latest">Data6!$IG$18</definedName>
    <definedName name="A127854018T">Data7!$G$1:$G$10,Data7!$G$11:$G$18</definedName>
    <definedName name="A127854018T_Data">Data7!$G$11:$G$18</definedName>
    <definedName name="A127854018T_Latest">Data7!$G$18</definedName>
    <definedName name="A127854022J">Data6!$HZ$1:$HZ$10,Data6!$HZ$11:$HZ$18</definedName>
    <definedName name="A127854022J_Data">Data6!$HZ$11:$HZ$18</definedName>
    <definedName name="A127854022J_Latest">Data6!$HZ$18</definedName>
    <definedName name="A127854026T">Data8!$S$1:$S$10,Data8!$S$11:$S$18</definedName>
    <definedName name="A127854026T_Data">Data8!$S$11:$S$18</definedName>
    <definedName name="A127854026T_Latest">Data8!$S$18</definedName>
    <definedName name="A127854030J">Data8!$W$1:$W$10,Data8!$W$11:$W$18</definedName>
    <definedName name="A127854030J_Data">Data8!$W$11:$W$18</definedName>
    <definedName name="A127854030J_Latest">Data8!$W$18</definedName>
    <definedName name="A127854034T">Data8!$AC$1:$AC$10,Data8!$AC$11:$AC$18</definedName>
    <definedName name="A127854034T_Data">Data8!$AC$11:$AC$18</definedName>
    <definedName name="A127854034T_Latest">Data8!$AC$18</definedName>
    <definedName name="A127854038A">Data8!$C$1:$C$10,Data8!$C$11:$C$18</definedName>
    <definedName name="A127854038A_Data">Data8!$C$11:$C$18</definedName>
    <definedName name="A127854038A_Latest">Data8!$C$18</definedName>
    <definedName name="A127854042T">Data8!$F$1:$F$10,Data8!$F$11:$F$18</definedName>
    <definedName name="A127854042T_Data">Data8!$F$11:$F$18</definedName>
    <definedName name="A127854042T_Latest">Data8!$F$18</definedName>
    <definedName name="A127854046A">Data8!$G$1:$G$10,Data8!$G$11:$G$18</definedName>
    <definedName name="A127854046A_Data">Data8!$G$11:$G$18</definedName>
    <definedName name="A127854046A_Latest">Data8!$G$18</definedName>
    <definedName name="A127854050T">Data8!$AZ$1:$AZ$10,Data8!$AZ$11:$AZ$18</definedName>
    <definedName name="A127854050T_Data">Data8!$AZ$11:$AZ$18</definedName>
    <definedName name="A127854050T_Latest">Data8!$AZ$18</definedName>
    <definedName name="A127854054A">Data8!$BH$1:$BH$10,Data8!$BH$11:$BH$18</definedName>
    <definedName name="A127854054A_Data">Data8!$BH$11:$BH$18</definedName>
    <definedName name="A127854054A_Latest">Data8!$BH$18</definedName>
    <definedName name="A127854058K">Data8!$AP$1:$AP$10,Data8!$AP$11:$AP$18</definedName>
    <definedName name="A127854058K_Data">Data8!$AP$11:$AP$18</definedName>
    <definedName name="A127854058K_Latest">Data8!$AP$18</definedName>
    <definedName name="A127854062A">Data8!$CC$1:$CC$10,Data8!$CC$11:$CC$18</definedName>
    <definedName name="A127854062A_Data">Data8!$CC$11:$CC$18</definedName>
    <definedName name="A127854062A_Latest">Data8!$CC$18</definedName>
    <definedName name="A127854066K">Data8!$CF$1:$CF$10,Data8!$CF$11:$CF$18</definedName>
    <definedName name="A127854066K_Data">Data8!$CF$11:$CF$18</definedName>
    <definedName name="A127854066K_Latest">Data8!$CF$18</definedName>
    <definedName name="A127854070A">Data8!$CH$1:$CH$10,Data8!$CH$11:$CH$18</definedName>
    <definedName name="A127854070A_Data">Data8!$CH$11:$CH$18</definedName>
    <definedName name="A127854070A_Latest">Data8!$CH$18</definedName>
    <definedName name="A127854074K">Data8!$CK$1:$CK$10,Data8!$CK$11:$CK$18</definedName>
    <definedName name="A127854074K_Data">Data8!$CK$11:$CK$18</definedName>
    <definedName name="A127854074K_Latest">Data8!$CK$18</definedName>
    <definedName name="A127854078V">Data8!$CR$1:$CR$10,Data8!$CR$11:$CR$18</definedName>
    <definedName name="A127854078V_Data">Data8!$CR$11:$CR$18</definedName>
    <definedName name="A127854078V_Latest">Data8!$CR$18</definedName>
    <definedName name="A127854082K">Data8!$CT$1:$CT$10,Data8!$CT$11:$CT$18</definedName>
    <definedName name="A127854082K_Data">Data8!$CT$11:$CT$18</definedName>
    <definedName name="A127854082K_Latest">Data8!$CT$18</definedName>
    <definedName name="A127854086V">Data8!$BW$1:$BW$10,Data8!$BW$11:$BW$18</definedName>
    <definedName name="A127854086V_Data">Data8!$BW$11:$BW$18</definedName>
    <definedName name="A127854086V_Latest">Data8!$BW$18</definedName>
    <definedName name="A127854090K">Data8!$DI$1:$DI$10,Data8!$DI$11:$DI$18</definedName>
    <definedName name="A127854090K_Data">Data8!$DI$11:$DI$18</definedName>
    <definedName name="A127854090K_Latest">Data8!$DI$18</definedName>
    <definedName name="A127854094V">Data8!$DW$1:$DW$10,Data8!$DW$11:$DW$18</definedName>
    <definedName name="A127854094V_Data">Data8!$DW$11:$DW$18</definedName>
    <definedName name="A127854094V_Latest">Data8!$DW$18</definedName>
    <definedName name="A127854098C">Data8!$EA$1:$EA$10,Data8!$EA$11:$EA$18</definedName>
    <definedName name="A127854098C_Data">Data8!$EA$11:$EA$18</definedName>
    <definedName name="A127854098C_Latest">Data8!$EA$18</definedName>
    <definedName name="A127854102J">Data8!$DE$1:$DE$10,Data8!$DE$11:$DE$18</definedName>
    <definedName name="A127854102J_Data">Data8!$DE$11:$DE$18</definedName>
    <definedName name="A127854102J_Latest">Data8!$DE$18</definedName>
    <definedName name="A127854106T">Data8!$EO$1:$EO$10,Data8!$EO$11:$EO$18</definedName>
    <definedName name="A127854106T_Data">Data8!$EO$11:$EO$18</definedName>
    <definedName name="A127854106T_Latest">Data8!$EO$18</definedName>
    <definedName name="A127854110J">Data8!$EW$1:$EW$10,Data8!$EW$11:$EW$18</definedName>
    <definedName name="A127854110J_Data">Data8!$EW$11:$EW$18</definedName>
    <definedName name="A127854110J_Latest">Data8!$EW$18</definedName>
    <definedName name="A127854114T">Data8!$EI$1:$EI$10,Data8!$EI$11:$EI$18</definedName>
    <definedName name="A127854114T_Data">Data8!$EI$11:$EI$18</definedName>
    <definedName name="A127854114T_Latest">Data8!$EI$18</definedName>
    <definedName name="A127854118A">Data8!$FL$1:$FL$10,Data8!$FL$11:$FL$18</definedName>
    <definedName name="A127854118A_Data">Data8!$FL$11:$FL$18</definedName>
    <definedName name="A127854118A_Latest">Data8!$FL$18</definedName>
    <definedName name="A127854122T">Data8!$EL$1:$EL$10,Data8!$EL$11:$EL$18</definedName>
    <definedName name="A127854122T_Data">Data8!$EL$11:$EL$18</definedName>
    <definedName name="A127854122T_Latest">Data8!$EL$18</definedName>
    <definedName name="A127854126A">Data7!$Y$1:$Y$10,Data7!$Y$11:$Y$18</definedName>
    <definedName name="A127854126A_Data">Data7!$Y$11:$Y$18</definedName>
    <definedName name="A127854126A_Latest">Data7!$Y$18</definedName>
    <definedName name="A127854130T">Data7!$AH$1:$AH$10,Data7!$AH$11:$AH$18</definedName>
    <definedName name="A127854130T_Data">Data7!$AH$11:$AH$18</definedName>
    <definedName name="A127854130T_Latest">Data7!$AH$18</definedName>
    <definedName name="A127854134A">Data7!$AQ$1:$AQ$10,Data7!$AQ$11:$AQ$18</definedName>
    <definedName name="A127854134A_Data">Data7!$AQ$11:$AQ$18</definedName>
    <definedName name="A127854134A_Latest">Data7!$AQ$18</definedName>
    <definedName name="A127854138K">Data7!$BI$1:$BI$10,Data7!$BI$11:$BI$18</definedName>
    <definedName name="A127854138K_Data">Data7!$BI$11:$BI$18</definedName>
    <definedName name="A127854138K_Latest">Data7!$BI$18</definedName>
    <definedName name="A127854142A">Data7!$BO$1:$BO$10,Data7!$BO$11:$BO$18</definedName>
    <definedName name="A127854142A_Data">Data7!$BO$11:$BO$18</definedName>
    <definedName name="A127854142A_Latest">Data7!$BO$18</definedName>
    <definedName name="A127854146K">Data7!$BQ$1:$BQ$10,Data7!$BQ$11:$BQ$18</definedName>
    <definedName name="A127854146K_Data">Data7!$BQ$11:$BQ$18</definedName>
    <definedName name="A127854146K_Latest">Data7!$BQ$18</definedName>
    <definedName name="A127854150A">Data7!$BR$1:$BR$10,Data7!$BR$11:$BR$18</definedName>
    <definedName name="A127854150A_Data">Data7!$BR$11:$BR$18</definedName>
    <definedName name="A127854150A_Latest">Data7!$BR$18</definedName>
    <definedName name="A127854154K">Data7!$BV$1:$BV$10,Data7!$BV$11:$BV$18</definedName>
    <definedName name="A127854154K_Data">Data7!$BV$11:$BV$18</definedName>
    <definedName name="A127854154K_Latest">Data7!$BV$18</definedName>
    <definedName name="A127854158V">Data7!$AX$1:$AX$10,Data7!$AX$11:$AX$18</definedName>
    <definedName name="A127854158V_Data">Data7!$AX$11:$AX$18</definedName>
    <definedName name="A127854158V_Latest">Data7!$AX$18</definedName>
    <definedName name="A127854162K">Data7!$BB$1:$BB$10,Data7!$BB$11:$BB$18</definedName>
    <definedName name="A127854162K_Data">Data7!$BB$11:$BB$18</definedName>
    <definedName name="A127854162K_Latest">Data7!$BB$18</definedName>
    <definedName name="A127854166V">Data7!$CL$1:$CL$10,Data7!$CL$11:$CL$18</definedName>
    <definedName name="A127854166V_Data">Data7!$CL$11:$CL$18</definedName>
    <definedName name="A127854166V_Latest">Data7!$CL$18</definedName>
    <definedName name="A127854170K">Data7!$CS$1:$CS$10,Data7!$CS$11:$CS$18</definedName>
    <definedName name="A127854170K_Data">Data7!$CS$11:$CS$18</definedName>
    <definedName name="A127854170K_Latest">Data7!$CS$18</definedName>
    <definedName name="A127854174V">Data7!$CG$1:$CG$10,Data7!$CG$11:$CG$18</definedName>
    <definedName name="A127854174V_Data">Data7!$CG$11:$CG$18</definedName>
    <definedName name="A127854174V_Latest">Data7!$CG$18</definedName>
    <definedName name="A127854178C">Data7!$DS$1:$DS$10,Data7!$DS$11:$DS$18</definedName>
    <definedName name="A127854178C_Data">Data7!$DS$11:$DS$18</definedName>
    <definedName name="A127854178C_Latest">Data7!$DS$18</definedName>
    <definedName name="A127854182V">Data7!$DV$1:$DV$10,Data7!$DV$11:$DV$18</definedName>
    <definedName name="A127854182V_Data">Data7!$DV$11:$DV$18</definedName>
    <definedName name="A127854182V_Latest">Data7!$DV$18</definedName>
    <definedName name="A127854186C">Data7!$EM$1:$EM$10,Data7!$EM$11:$EM$18</definedName>
    <definedName name="A127854186C_Data">Data7!$EM$11:$EM$18</definedName>
    <definedName name="A127854186C_Latest">Data7!$EM$18</definedName>
    <definedName name="A127854190V">Data7!$ER$1:$ER$10,Data7!$ER$11:$ER$18</definedName>
    <definedName name="A127854190V_Data">Data7!$ER$11:$ER$18</definedName>
    <definedName name="A127854190V_Latest">Data7!$ER$18</definedName>
    <definedName name="A127854194C">Data7!$FD$1:$FD$10,Data7!$FD$11:$FD$18</definedName>
    <definedName name="A127854194C_Data">Data7!$FD$11:$FD$18</definedName>
    <definedName name="A127854194C_Latest">Data7!$FD$18</definedName>
    <definedName name="A127854198L">Data7!$FH$1:$FH$10,Data7!$FH$11:$FH$18</definedName>
    <definedName name="A127854198L_Data">Data7!$FH$11:$FH$18</definedName>
    <definedName name="A127854198L_Latest">Data7!$FH$18</definedName>
    <definedName name="A127854202T">Data7!$FO$1:$FO$10,Data7!$FO$11:$FO$18</definedName>
    <definedName name="A127854202T_Data">Data7!$FO$11:$FO$18</definedName>
    <definedName name="A127854202T_Latest">Data7!$FO$18</definedName>
    <definedName name="A127854206A">Data7!$FT$1:$FT$10,Data7!$FT$11:$FT$18</definedName>
    <definedName name="A127854206A_Data">Data7!$FT$11:$FT$18</definedName>
    <definedName name="A127854206A_Latest">Data7!$FT$18</definedName>
    <definedName name="A127854210T">Data7!$FW$1:$FW$10,Data7!$FW$11:$FW$18</definedName>
    <definedName name="A127854210T_Data">Data7!$FW$11:$FW$18</definedName>
    <definedName name="A127854210T_Latest">Data7!$FW$18</definedName>
    <definedName name="A127854214A">Data7!$GU$1:$GU$10,Data7!$GU$11:$GU$18</definedName>
    <definedName name="A127854214A_Data">Data7!$GU$11:$GU$18</definedName>
    <definedName name="A127854214A_Latest">Data7!$GU$18</definedName>
    <definedName name="A127854218K">Data7!$GX$1:$GX$10,Data7!$GX$11:$GX$18</definedName>
    <definedName name="A127854218K_Data">Data7!$GX$11:$GX$18</definedName>
    <definedName name="A127854218K_Latest">Data7!$GX$18</definedName>
    <definedName name="A127854222A">Data7!$GE$1:$GE$10,Data7!$GE$11:$GE$18</definedName>
    <definedName name="A127854222A_Data">Data7!$GE$11:$GE$18</definedName>
    <definedName name="A127854222A_Latest">Data7!$GE$18</definedName>
    <definedName name="A127854226K">Data7!$GG$1:$GG$10,Data7!$GG$11:$GG$18</definedName>
    <definedName name="A127854226K_Data">Data7!$GG$11:$GG$18</definedName>
    <definedName name="A127854226K_Latest">Data7!$GG$18</definedName>
    <definedName name="A127854230A">Data7!$HU$1:$HU$10,Data7!$HU$11:$HU$18</definedName>
    <definedName name="A127854230A_Data">Data7!$HU$11:$HU$18</definedName>
    <definedName name="A127854230A_Latest">Data7!$HU$18</definedName>
    <definedName name="A127854234K">Data7!$HX$1:$HX$10,Data7!$HX$11:$HX$18</definedName>
    <definedName name="A127854234K_Data">Data7!$HX$11:$HX$18</definedName>
    <definedName name="A127854234K_Latest">Data7!$HX$18</definedName>
    <definedName name="A127854238V">Data7!$HI$1:$HI$10,Data7!$HI$11:$HI$18</definedName>
    <definedName name="A127854238V_Data">Data7!$HI$11:$HI$18</definedName>
    <definedName name="A127854238V_Latest">Data7!$HI$18</definedName>
    <definedName name="A127854242K">Data7!$IB$1:$IB$10,Data7!$IB$11:$IB$18</definedName>
    <definedName name="A127854242K_Data">Data7!$IB$11:$IB$18</definedName>
    <definedName name="A127854242K_Latest">Data7!$IB$18</definedName>
    <definedName name="A127854246V">Data7!$IE$1:$IE$10,Data7!$IE$11:$IE$18</definedName>
    <definedName name="A127854246V_Data">Data7!$IE$11:$IE$18</definedName>
    <definedName name="A127854246V_Latest">Data7!$IE$18</definedName>
    <definedName name="A127854250K">Data7!$IF$1:$IF$10,Data7!$IF$11:$IF$18</definedName>
    <definedName name="A127854250K_Data">Data7!$IF$11:$IF$18</definedName>
    <definedName name="A127854250K_Latest">Data7!$IF$18</definedName>
    <definedName name="A127854254V">Data7!$IN$1:$IN$10,Data7!$IN$11:$IN$18</definedName>
    <definedName name="A127854254V_Data">Data7!$IN$11:$IN$18</definedName>
    <definedName name="A127854254V_Latest">Data7!$IN$18</definedName>
    <definedName name="A127854258C">Data7!$HM$1:$HM$10,Data7!$HM$11:$HM$18</definedName>
    <definedName name="A127854258C_Data">Data7!$HM$11:$HM$18</definedName>
    <definedName name="A127854258C_Latest">Data7!$HM$18</definedName>
    <definedName name="A127855550F">Data8!$GJ$1:$GJ$10,Data8!$GJ$11:$GJ$18</definedName>
    <definedName name="A127855550F_Data">Data8!$GJ$11:$GJ$18</definedName>
    <definedName name="A127855550F_Latest">Data8!$GJ$18</definedName>
    <definedName name="A127855554R">Data8!$FT$1:$FT$10,Data8!$FT$11:$FT$18</definedName>
    <definedName name="A127855554R_Data">Data8!$FT$11:$FT$18</definedName>
    <definedName name="A127855554R_Latest">Data8!$FT$18</definedName>
    <definedName name="A127855558X">Data8!$GW$1:$GW$10,Data8!$GW$11:$GW$18</definedName>
    <definedName name="A127855558X_Data">Data8!$GW$11:$GW$18</definedName>
    <definedName name="A127855558X_Latest">Data8!$GW$18</definedName>
    <definedName name="A127855562R">Data8!$FV$1:$FV$10,Data8!$FV$11:$FV$18</definedName>
    <definedName name="A127855562R_Data">Data8!$FV$11:$FV$18</definedName>
    <definedName name="A127855562R_Latest">Data8!$FV$18</definedName>
    <definedName name="A127855566X">Data8!$GZ$1:$GZ$10,Data8!$GZ$11:$GZ$18</definedName>
    <definedName name="A127855566X_Data">Data8!$GZ$11:$GZ$18</definedName>
    <definedName name="A127855566X_Latest">Data8!$GZ$18</definedName>
    <definedName name="A127855570R">Data8!$HM$1:$HM$10,Data8!$HM$11:$HM$18</definedName>
    <definedName name="A127855570R_Data">Data8!$HM$11:$HM$18</definedName>
    <definedName name="A127855570R_Latest">Data8!$HM$18</definedName>
    <definedName name="A127855574X">Data8!$HQ$1:$HQ$10,Data8!$HQ$11:$HQ$18</definedName>
    <definedName name="A127855574X_Data">Data8!$HQ$11:$HQ$18</definedName>
    <definedName name="A127855574X_Latest">Data8!$HQ$18</definedName>
    <definedName name="A127855578J">Data8!$HT$1:$HT$10,Data8!$HT$11:$HT$18</definedName>
    <definedName name="A127855578J_Data">Data8!$HT$11:$HT$18</definedName>
    <definedName name="A127855578J_Latest">Data8!$HT$18</definedName>
    <definedName name="A127855582X">Data8!$HV$1:$HV$10,Data8!$HV$11:$HV$18</definedName>
    <definedName name="A127855582X_Data">Data8!$HV$11:$HV$18</definedName>
    <definedName name="A127855582X_Latest">Data8!$HV$18</definedName>
    <definedName name="A127855586J">Data8!$IF$1:$IF$10,Data8!$IF$11:$IF$18</definedName>
    <definedName name="A127855586J_Data">Data8!$IF$11:$IF$18</definedName>
    <definedName name="A127855586J_Latest">Data8!$IF$18</definedName>
    <definedName name="A127855590X">Data9!$HV$1:$HV$10,Data9!$HV$11:$HV$18</definedName>
    <definedName name="A127855590X_Data">Data9!$HV$11:$HV$18</definedName>
    <definedName name="A127855590X_Latest">Data9!$HV$18</definedName>
    <definedName name="A127855594J">Data9!$IE$1:$IE$10,Data9!$IE$11:$IE$18</definedName>
    <definedName name="A127855594J_Data">Data9!$IE$11:$IE$18</definedName>
    <definedName name="A127855594J_Latest">Data9!$IE$18</definedName>
    <definedName name="A127855598T">Data9!$IO$1:$IO$10,Data9!$IO$11:$IO$18</definedName>
    <definedName name="A127855598T_Data">Data9!$IO$11:$IO$18</definedName>
    <definedName name="A127855598T_Latest">Data9!$IO$18</definedName>
    <definedName name="A127855602W">Data10!$Z$1:$Z$10,Data10!$Z$11:$Z$18</definedName>
    <definedName name="A127855602W_Data">Data10!$Z$11:$Z$18</definedName>
    <definedName name="A127855602W_Latest">Data10!$Z$18</definedName>
    <definedName name="A127855606F">Data10!$AC$1:$AC$10,Data10!$AC$11:$AC$18</definedName>
    <definedName name="A127855606F_Data">Data10!$AC$11:$AC$18</definedName>
    <definedName name="A127855606F_Latest">Data10!$AC$18</definedName>
    <definedName name="A127855610W">Data10!$AD$1:$AD$10,Data10!$AD$11:$AD$18</definedName>
    <definedName name="A127855610W_Data">Data10!$AD$11:$AD$18</definedName>
    <definedName name="A127855610W_Latest">Data10!$AD$18</definedName>
    <definedName name="A127855614F">Data10!$AN$1:$AN$10,Data10!$AN$11:$AN$18</definedName>
    <definedName name="A127855614F_Data">Data10!$AN$11:$AN$18</definedName>
    <definedName name="A127855614F_Latest">Data10!$AN$18</definedName>
    <definedName name="A127855618R">Data10!$AR$1:$AR$10,Data10!$AR$11:$AR$18</definedName>
    <definedName name="A127855618R_Data">Data10!$AR$11:$AR$18</definedName>
    <definedName name="A127855618R_Latest">Data10!$AR$18</definedName>
    <definedName name="A127855622F">Data10!$U$1:$U$10,Data10!$U$11:$U$18</definedName>
    <definedName name="A127855622F_Data">Data10!$U$11:$U$18</definedName>
    <definedName name="A127855622F_Latest">Data10!$U$18</definedName>
    <definedName name="A127855626R">Data10!$BE$1:$BE$10,Data10!$BE$11:$BE$18</definedName>
    <definedName name="A127855626R_Data">Data10!$BE$11:$BE$18</definedName>
    <definedName name="A127855626R_Latest">Data10!$BE$18</definedName>
    <definedName name="A127855630F">Data10!$BM$1:$BM$10,Data10!$BM$11:$BM$18</definedName>
    <definedName name="A127855630F_Data">Data10!$BM$11:$BM$18</definedName>
    <definedName name="A127855630F_Latest">Data10!$BM$18</definedName>
    <definedName name="A127855634R">Data10!$AZ$1:$AZ$10,Data10!$AZ$11:$AZ$18</definedName>
    <definedName name="A127855634R_Data">Data10!$AZ$11:$AZ$18</definedName>
    <definedName name="A127855634R_Latest">Data10!$AZ$18</definedName>
    <definedName name="A127855638X">Data10!$BA$1:$BA$10,Data10!$BA$11:$BA$18</definedName>
    <definedName name="A127855638X_Data">Data10!$BA$11:$BA$18</definedName>
    <definedName name="A127855638X_Latest">Data10!$BA$18</definedName>
    <definedName name="A127855642R">Data10!$BD$1:$BD$10,Data10!$BD$11:$BD$18</definedName>
    <definedName name="A127855642R_Data">Data10!$BD$11:$BD$18</definedName>
    <definedName name="A127855642R_Latest">Data10!$BD$18</definedName>
    <definedName name="A127855650R">Data10!$CC$1:$CC$10,Data10!$CC$11:$CC$18</definedName>
    <definedName name="A127855650R_Data">Data10!$CC$11:$CC$18</definedName>
    <definedName name="A127855650R_Latest">Data10!$CC$18</definedName>
    <definedName name="A127855654X">Data10!$DJ$1:$DJ$10,Data10!$DJ$11:$DJ$18</definedName>
    <definedName name="A127855654X_Data">Data10!$DJ$11:$DJ$18</definedName>
    <definedName name="A127855654X_Latest">Data10!$DJ$18</definedName>
    <definedName name="A127855658J">Data10!$DP$1:$DP$10,Data10!$DP$11:$DP$18</definedName>
    <definedName name="A127855658J_Data">Data10!$DP$11:$DP$18</definedName>
    <definedName name="A127855658J_Latest">Data10!$DP$18</definedName>
    <definedName name="A127855662X">Data9!$I$1:$I$10,Data9!$I$11:$I$18</definedName>
    <definedName name="A127855662X_Data">Data9!$I$11:$I$18</definedName>
    <definedName name="A127855662X_Latest">Data9!$I$18</definedName>
    <definedName name="A127855666J">Data9!$J$1:$J$10,Data9!$J$11:$J$18</definedName>
    <definedName name="A127855666J_Data">Data9!$J$11:$J$18</definedName>
    <definedName name="A127855666J_Latest">Data9!$J$18</definedName>
    <definedName name="A127855670X">Data8!$IJ$1:$IJ$10,Data8!$IJ$11:$IJ$18</definedName>
    <definedName name="A127855670X_Data">Data8!$IJ$11:$IJ$18</definedName>
    <definedName name="A127855670X_Latest">Data8!$IJ$18</definedName>
    <definedName name="A127855674J">Data9!$W$1:$W$10,Data9!$W$11:$W$18</definedName>
    <definedName name="A127855674J_Data">Data9!$W$11:$W$18</definedName>
    <definedName name="A127855674J_Latest">Data9!$W$18</definedName>
    <definedName name="A127855678T">Data9!$AI$1:$AI$10,Data9!$AI$11:$AI$18</definedName>
    <definedName name="A127855678T_Data">Data9!$AI$11:$AI$18</definedName>
    <definedName name="A127855678T_Latest">Data9!$AI$18</definedName>
    <definedName name="A127855682J">Data9!$AW$1:$AW$10,Data9!$AW$11:$AW$18</definedName>
    <definedName name="A127855682J_Data">Data9!$AW$11:$AW$18</definedName>
    <definedName name="A127855682J_Latest">Data9!$AW$18</definedName>
    <definedName name="A127855686T">Data9!$BA$1:$BA$10,Data9!$BA$11:$BA$18</definedName>
    <definedName name="A127855686T_Data">Data9!$BA$11:$BA$18</definedName>
    <definedName name="A127855686T_Latest">Data9!$BA$18</definedName>
    <definedName name="A127855690J">Data9!$AB$1:$AB$10,Data9!$AB$11:$AB$18</definedName>
    <definedName name="A127855690J_Data">Data9!$AB$11:$AB$18</definedName>
    <definedName name="A127855690J_Latest">Data9!$AB$18</definedName>
    <definedName name="A127855694T">Data9!$CE$1:$CE$10,Data9!$CE$11:$CE$18</definedName>
    <definedName name="A127855694T_Data">Data9!$CE$11:$CE$18</definedName>
    <definedName name="A127855694T_Latest">Data9!$CE$18</definedName>
    <definedName name="A127855698A">Data9!$CG$1:$CG$10,Data9!$CG$11:$CG$18</definedName>
    <definedName name="A127855698A_Data">Data9!$CG$11:$CG$18</definedName>
    <definedName name="A127855698A_Latest">Data9!$CG$18</definedName>
    <definedName name="A127855702F">Data9!$DM$1:$DM$10,Data9!$DM$11:$DM$18</definedName>
    <definedName name="A127855702F_Data">Data9!$DM$11:$DM$18</definedName>
    <definedName name="A127855702F_Latest">Data9!$DM$18</definedName>
    <definedName name="A127855706R">Data9!$DO$1:$DO$10,Data9!$DO$11:$DO$18</definedName>
    <definedName name="A127855706R_Data">Data9!$DO$11:$DO$18</definedName>
    <definedName name="A127855706R_Latest">Data9!$DO$18</definedName>
    <definedName name="A127855710F">Data9!$CR$1:$CR$10,Data9!$CR$11:$CR$18</definedName>
    <definedName name="A127855710F_Data">Data9!$CR$11:$CR$18</definedName>
    <definedName name="A127855710F_Latest">Data9!$CR$18</definedName>
    <definedName name="A127855714R">Data9!$DS$1:$DS$10,Data9!$DS$11:$DS$18</definedName>
    <definedName name="A127855714R_Data">Data9!$DS$11:$DS$18</definedName>
    <definedName name="A127855714R_Latest">Data9!$DS$18</definedName>
    <definedName name="A127855718X">Data9!$DT$1:$DT$10,Data9!$DT$11:$DT$18</definedName>
    <definedName name="A127855718X_Data">Data9!$DT$11:$DT$18</definedName>
    <definedName name="A127855718X_Latest">Data9!$DT$18</definedName>
    <definedName name="A127855722R">Data9!$CV$1:$CV$10,Data9!$CV$11:$CV$18</definedName>
    <definedName name="A127855722R_Data">Data9!$CV$11:$CV$18</definedName>
    <definedName name="A127855722R_Latest">Data9!$CV$18</definedName>
    <definedName name="A127855726X">Data9!$CW$1:$CW$10,Data9!$CW$11:$CW$18</definedName>
    <definedName name="A127855726X_Data">Data9!$CW$11:$CW$18</definedName>
    <definedName name="A127855726X_Latest">Data9!$CW$18</definedName>
    <definedName name="A127855730R">Data9!$EK$1:$EK$10,Data9!$EK$11:$EK$18</definedName>
    <definedName name="A127855730R_Data">Data9!$EK$11:$EK$18</definedName>
    <definedName name="A127855730R_Latest">Data9!$EK$18</definedName>
    <definedName name="A127855734X">Data9!$EU$1:$EU$10,Data9!$EU$11:$EU$18</definedName>
    <definedName name="A127855734X_Data">Data9!$EU$11:$EU$18</definedName>
    <definedName name="A127855734X_Latest">Data9!$EU$18</definedName>
    <definedName name="A127855738J">Data9!$FA$1:$FA$10,Data9!$FA$11:$FA$18</definedName>
    <definedName name="A127855738J_Data">Data9!$FA$11:$FA$18</definedName>
    <definedName name="A127855738J_Latest">Data9!$FA$18</definedName>
    <definedName name="A127855742X">Data9!$FO$1:$FO$10,Data9!$FO$11:$FO$18</definedName>
    <definedName name="A127855742X_Data">Data9!$FO$11:$FO$18</definedName>
    <definedName name="A127855742X_Latest">Data9!$FO$18</definedName>
    <definedName name="A127855746J">Data9!$GK$1:$GK$10,Data9!$GK$11:$GK$18</definedName>
    <definedName name="A127855746J_Data">Data9!$GK$11:$GK$18</definedName>
    <definedName name="A127855746J_Latest">Data9!$GK$18</definedName>
    <definedName name="A127855750X">Data9!$GY$1:$GY$10,Data9!$GY$11:$GY$18</definedName>
    <definedName name="A127855750X_Data">Data9!$GY$11:$GY$18</definedName>
    <definedName name="A127855750X_Latest">Data9!$GY$18</definedName>
    <definedName name="A127855754J">Data9!$HD$1:$HD$10,Data9!$HD$11:$HD$18</definedName>
    <definedName name="A127855754J_Data">Data9!$HD$11:$HD$18</definedName>
    <definedName name="A127855754J_Latest">Data9!$HD$18</definedName>
    <definedName name="A127855758T">Data9!$HH$1:$HH$10,Data9!$HH$11:$HH$18</definedName>
    <definedName name="A127855758T_Data">Data9!$HH$11:$HH$18</definedName>
    <definedName name="A127855758T_Latest">Data9!$HH$18</definedName>
    <definedName name="A127855762J">Data9!$HM$1:$HM$10,Data9!$HM$11:$HM$18</definedName>
    <definedName name="A127855762J_Data">Data9!$HM$11:$HM$18</definedName>
    <definedName name="A127855762J_Latest">Data9!$HM$18</definedName>
    <definedName name="A127855766T">Data9!$HR$1:$HR$10,Data9!$HR$11:$HR$18</definedName>
    <definedName name="A127855766T_Data">Data9!$HR$11:$HR$18</definedName>
    <definedName name="A127855766T_Latest">Data9!$HR$18</definedName>
    <definedName name="A127857014L">Data10!$FG$1:$FG$10,Data10!$FG$11:$FG$18</definedName>
    <definedName name="A127857014L_Data">Data10!$FG$11:$FG$18</definedName>
    <definedName name="A127857014L_Latest">Data10!$FG$18</definedName>
    <definedName name="A127857018W">Data10!$GB$1:$GB$10,Data10!$GB$11:$GB$18</definedName>
    <definedName name="A127857018W_Data">Data10!$GB$11:$GB$18</definedName>
    <definedName name="A127857018W_Latest">Data10!$GB$18</definedName>
    <definedName name="A127857022L">Data10!$GC$1:$GC$10,Data10!$GC$11:$GC$18</definedName>
    <definedName name="A127857022L_Data">Data10!$GC$11:$GC$18</definedName>
    <definedName name="A127857022L_Latest">Data10!$GC$18</definedName>
    <definedName name="A127857026W">Data10!$GD$1:$GD$10,Data10!$GD$11:$GD$18</definedName>
    <definedName name="A127857026W_Data">Data10!$GD$11:$GD$18</definedName>
    <definedName name="A127857026W_Latest">Data10!$GD$18</definedName>
    <definedName name="A127857030L">Data10!$GS$1:$GS$10,Data10!$GS$11:$GS$18</definedName>
    <definedName name="A127857030L_Data">Data10!$GS$11:$GS$18</definedName>
    <definedName name="A127857030L_Latest">Data10!$GS$18</definedName>
    <definedName name="A127857034W">Data10!$GX$1:$GX$10,Data10!$GX$11:$GX$18</definedName>
    <definedName name="A127857034W_Data">Data10!$GX$11:$GX$18</definedName>
    <definedName name="A127857034W_Latest">Data10!$GX$18</definedName>
    <definedName name="A127857038F">Data10!$GY$1:$GY$10,Data10!$GY$11:$GY$18</definedName>
    <definedName name="A127857038F_Data">Data10!$GY$11:$GY$18</definedName>
    <definedName name="A127857038F_Latest">Data10!$GY$18</definedName>
    <definedName name="A127857042W">Data10!$HB$1:$HB$10,Data10!$HB$11:$HB$18</definedName>
    <definedName name="A127857042W_Data">Data10!$HB$11:$HB$18</definedName>
    <definedName name="A127857042W_Latest">Data10!$HB$18</definedName>
    <definedName name="A127857046F">Data10!$HE$1:$HE$10,Data10!$HE$11:$HE$18</definedName>
    <definedName name="A127857046F_Data">Data10!$HE$11:$HE$18</definedName>
    <definedName name="A127857046F_Latest">Data10!$HE$18</definedName>
    <definedName name="A127857050W">Data10!$GE$1:$GE$10,Data10!$GE$11:$GE$18</definedName>
    <definedName name="A127857050W_Data">Data10!$GE$11:$GE$18</definedName>
    <definedName name="A127857050W_Latest">Data10!$GE$18</definedName>
    <definedName name="A127857054F">Data11!$HB$1:$HB$10,Data11!$HB$11:$HB$18</definedName>
    <definedName name="A127857054F_Data">Data11!$HB$11:$HB$18</definedName>
    <definedName name="A127857054F_Latest">Data11!$HB$18</definedName>
    <definedName name="A127857058R">Data11!$HM$1:$HM$10,Data11!$HM$11:$HM$18</definedName>
    <definedName name="A127857058R_Data">Data11!$HM$11:$HM$18</definedName>
    <definedName name="A127857058R_Latest">Data11!$HM$18</definedName>
    <definedName name="A127857062F">Data11!$HU$1:$HU$10,Data11!$HU$11:$HU$18</definedName>
    <definedName name="A127857062F_Data">Data11!$HU$11:$HU$18</definedName>
    <definedName name="A127857062F_Latest">Data11!$HU$18</definedName>
    <definedName name="A127857066R">Data11!$HX$1:$HX$10,Data11!$HX$11:$HX$18</definedName>
    <definedName name="A127857066R_Data">Data11!$HX$11:$HX$18</definedName>
    <definedName name="A127857066R_Latest">Data11!$HX$18</definedName>
    <definedName name="A127857070F">Data11!$IA$1:$IA$10,Data11!$IA$11:$IA$18</definedName>
    <definedName name="A127857070F_Data">Data11!$IA$11:$IA$18</definedName>
    <definedName name="A127857070F_Latest">Data11!$IA$18</definedName>
    <definedName name="A127857074R">Data11!$HA$1:$HA$10,Data11!$HA$11:$HA$18</definedName>
    <definedName name="A127857074R_Data">Data11!$HA$11:$HA$18</definedName>
    <definedName name="A127857074R_Latest">Data11!$HA$18</definedName>
    <definedName name="A127857078X">Data11!$HE$1:$HE$10,Data11!$HE$11:$HE$18</definedName>
    <definedName name="A127857078X_Data">Data11!$HE$11:$HE$18</definedName>
    <definedName name="A127857078X_Latest">Data11!$HE$18</definedName>
    <definedName name="A127857082R">Data11!$HJ$1:$HJ$10,Data11!$HJ$11:$HJ$18</definedName>
    <definedName name="A127857082R_Data">Data11!$HJ$11:$HJ$18</definedName>
    <definedName name="A127857082R_Latest">Data11!$HJ$18</definedName>
    <definedName name="A127857086X">Data12!$K$1:$K$10,Data12!$K$11:$K$18</definedName>
    <definedName name="A127857086X_Data">Data12!$K$11:$K$18</definedName>
    <definedName name="A127857086X_Latest">Data12!$K$18</definedName>
    <definedName name="A127857090R">Data11!$IK$1:$IK$10,Data11!$IK$11:$IK$18</definedName>
    <definedName name="A127857090R_Data">Data11!$IK$11:$IK$18</definedName>
    <definedName name="A127857090R_Latest">Data11!$IK$18</definedName>
    <definedName name="A127857094X">Data12!$Z$1:$Z$10,Data12!$Z$11:$Z$18</definedName>
    <definedName name="A127857094X_Data">Data12!$Z$11:$Z$18</definedName>
    <definedName name="A127857094X_Latest">Data12!$Z$18</definedName>
    <definedName name="A127857098J">Data11!$IP$1:$IP$10,Data11!$IP$11:$IP$18</definedName>
    <definedName name="A127857098J_Data">Data11!$IP$11:$IP$18</definedName>
    <definedName name="A127857098J_Latest">Data11!$IP$18</definedName>
    <definedName name="A127857102L">Data12!$AB$1:$AB$10,Data12!$AB$11:$AB$18</definedName>
    <definedName name="A127857102L_Data">Data12!$AB$11:$AB$18</definedName>
    <definedName name="A127857102L_Latest">Data12!$AB$18</definedName>
    <definedName name="A127857106W">Data12!$AQ$1:$AQ$10,Data12!$AQ$11:$AQ$18</definedName>
    <definedName name="A127857106W_Data">Data12!$AQ$11:$AQ$18</definedName>
    <definedName name="A127857106W_Latest">Data12!$AQ$18</definedName>
    <definedName name="A127857110L">Data12!$AT$1:$AT$10,Data12!$AT$11:$AT$18</definedName>
    <definedName name="A127857110L_Data">Data12!$AT$11:$AT$18</definedName>
    <definedName name="A127857110L_Latest">Data12!$AT$18</definedName>
    <definedName name="A127857114W">Data12!$AG$1:$AG$10,Data12!$AG$11:$AG$18</definedName>
    <definedName name="A127857114W_Data">Data12!$AG$11:$AG$18</definedName>
    <definedName name="A127857114W_Latest">Data12!$AG$18</definedName>
    <definedName name="A127857118F">Data12!$BU$1:$BU$10,Data12!$BU$11:$BU$18</definedName>
    <definedName name="A127857118F_Data">Data12!$BU$11:$BU$18</definedName>
    <definedName name="A127857118F_Latest">Data12!$BU$18</definedName>
    <definedName name="A127857122W">Data12!$CA$1:$CA$10,Data12!$CA$11:$CA$18</definedName>
    <definedName name="A127857122W_Data">Data12!$CA$11:$CA$18</definedName>
    <definedName name="A127857122W_Latest">Data12!$CA$18</definedName>
    <definedName name="A127857126F">Data12!$CI$1:$CI$10,Data12!$CI$11:$CI$18</definedName>
    <definedName name="A127857126F_Data">Data12!$CI$11:$CI$18</definedName>
    <definedName name="A127857126F_Latest">Data12!$CI$18</definedName>
    <definedName name="A127857130W">Data12!$CP$1:$CP$10,Data12!$CP$11:$CP$18</definedName>
    <definedName name="A127857130W_Data">Data12!$CP$11:$CP$18</definedName>
    <definedName name="A127857130W_Latest">Data12!$CP$18</definedName>
    <definedName name="A127857134F">Data12!$BO$1:$BO$10,Data12!$BO$11:$BO$18</definedName>
    <definedName name="A127857134F_Data">Data12!$BO$11:$BO$18</definedName>
    <definedName name="A127857134F_Latest">Data12!$BO$18</definedName>
    <definedName name="A127857138R">Data12!$DE$1:$DE$10,Data12!$DE$11:$DE$18</definedName>
    <definedName name="A127857138R_Data">Data12!$DE$11:$DE$18</definedName>
    <definedName name="A127857138R_Latest">Data12!$DE$18</definedName>
    <definedName name="A127857142F">Data12!$DF$1:$DF$10,Data12!$DF$11:$DF$18</definedName>
    <definedName name="A127857142F_Data">Data12!$DF$11:$DF$18</definedName>
    <definedName name="A127857142F_Latest">Data12!$DF$18</definedName>
    <definedName name="A127857146R">Data12!$DP$1:$DP$10,Data12!$DP$11:$DP$18</definedName>
    <definedName name="A127857146R_Data">Data12!$DP$11:$DP$18</definedName>
    <definedName name="A127857146R_Latest">Data12!$DP$18</definedName>
    <definedName name="A127857150F">Data12!$CQ$1:$CQ$10,Data12!$CQ$11:$CQ$18</definedName>
    <definedName name="A127857150F_Data">Data12!$CQ$11:$CQ$18</definedName>
    <definedName name="A127857150F_Latest">Data12!$CQ$18</definedName>
    <definedName name="A127857154R">Data12!$CU$1:$CU$10,Data12!$CU$11:$CU$18</definedName>
    <definedName name="A127857154R_Data">Data12!$CU$11:$CU$18</definedName>
    <definedName name="A127857154R_Latest">Data12!$CU$18</definedName>
    <definedName name="A127857158X">Data10!$HX$1:$HX$10,Data10!$HX$11:$HX$18</definedName>
    <definedName name="A127857158X_Data">Data10!$HX$11:$HX$18</definedName>
    <definedName name="A127857158X_Latest">Data10!$HX$18</definedName>
    <definedName name="A127857162R">Data10!$IE$1:$IE$10,Data10!$IE$11:$IE$18</definedName>
    <definedName name="A127857162R_Data">Data10!$IE$11:$IE$18</definedName>
    <definedName name="A127857162R_Latest">Data10!$IE$18</definedName>
    <definedName name="A127857166X">Data10!$HO$1:$HO$10,Data10!$HO$11:$HO$18</definedName>
    <definedName name="A127857166X_Data">Data10!$HO$11:$HO$18</definedName>
    <definedName name="A127857166X_Latest">Data10!$HO$18</definedName>
    <definedName name="A127857170R">Data10!$II$1:$II$10,Data10!$II$11:$II$18</definedName>
    <definedName name="A127857170R_Data">Data10!$II$11:$II$18</definedName>
    <definedName name="A127857170R_Latest">Data10!$II$18</definedName>
    <definedName name="A127857174X">Data10!$HR$1:$HR$10,Data10!$HR$11:$HR$18</definedName>
    <definedName name="A127857174X_Data">Data10!$HR$11:$HR$18</definedName>
    <definedName name="A127857174X_Latest">Data10!$HR$18</definedName>
    <definedName name="A127857178J">Data11!$V$1:$V$10,Data11!$V$11:$V$18</definedName>
    <definedName name="A127857178J_Data">Data11!$V$11:$V$18</definedName>
    <definedName name="A127857178J_Latest">Data11!$V$18</definedName>
    <definedName name="A127857182X">Data11!$I$1:$I$10,Data11!$I$11:$I$18</definedName>
    <definedName name="A127857182X_Data">Data11!$I$11:$I$18</definedName>
    <definedName name="A127857182X_Latest">Data11!$I$18</definedName>
    <definedName name="A127857186J">Data11!$M$1:$M$10,Data11!$M$11:$M$18</definedName>
    <definedName name="A127857186J_Data">Data11!$M$11:$M$18</definedName>
    <definedName name="A127857186J_Latest">Data11!$M$18</definedName>
    <definedName name="A127857190X">Data11!$AX$1:$AX$10,Data11!$AX$11:$AX$18</definedName>
    <definedName name="A127857190X_Data">Data11!$AX$11:$AX$18</definedName>
    <definedName name="A127857190X_Latest">Data11!$AX$18</definedName>
    <definedName name="A127857194J">Data11!$AY$1:$AY$10,Data11!$AY$11:$AY$18</definedName>
    <definedName name="A127857194J_Data">Data11!$AY$11:$AY$18</definedName>
    <definedName name="A127857194J_Latest">Data11!$AY$18</definedName>
    <definedName name="A127857198T">Data11!$BD$1:$BD$10,Data11!$BD$11:$BD$18</definedName>
    <definedName name="A127857198T_Data">Data11!$BD$11:$BD$18</definedName>
    <definedName name="A127857198T_Latest">Data11!$BD$18</definedName>
    <definedName name="A127857202W">Data11!$BJ$1:$BJ$10,Data11!$BJ$11:$BJ$18</definedName>
    <definedName name="A127857202W_Data">Data11!$BJ$11:$BJ$18</definedName>
    <definedName name="A127857202W_Latest">Data11!$BJ$18</definedName>
    <definedName name="A127857206F">Data11!$BM$1:$BM$10,Data11!$BM$11:$BM$18</definedName>
    <definedName name="A127857206F_Data">Data11!$BM$11:$BM$18</definedName>
    <definedName name="A127857206F_Latest">Data11!$BM$18</definedName>
    <definedName name="A127857214F">Data11!$BT$1:$BT$10,Data11!$BT$11:$BT$18</definedName>
    <definedName name="A127857214F_Data">Data11!$BT$11:$BT$18</definedName>
    <definedName name="A127857214F_Latest">Data11!$BT$18</definedName>
    <definedName name="A127857218R">Data11!$AU$1:$AU$10,Data11!$AU$11:$AU$18</definedName>
    <definedName name="A127857218R_Data">Data11!$AU$11:$AU$18</definedName>
    <definedName name="A127857218R_Latest">Data11!$AU$18</definedName>
    <definedName name="A127857222F">Data11!$BV$1:$BV$10,Data11!$BV$11:$BV$18</definedName>
    <definedName name="A127857222F_Data">Data11!$BV$11:$BV$18</definedName>
    <definedName name="A127857222F_Latest">Data11!$BV$18</definedName>
    <definedName name="A127857226R">Data11!$CF$1:$CF$10,Data11!$CF$11:$CF$18</definedName>
    <definedName name="A127857226R_Data">Data11!$CF$11:$CF$18</definedName>
    <definedName name="A127857226R_Latest">Data11!$CF$18</definedName>
    <definedName name="A127857230F">Data11!$CH$1:$CH$10,Data11!$CH$11:$CH$18</definedName>
    <definedName name="A127857230F_Data">Data11!$CH$11:$CH$18</definedName>
    <definedName name="A127857230F_Latest">Data11!$CH$18</definedName>
    <definedName name="A127857234R">Data11!$CQ$1:$CQ$10,Data11!$CQ$11:$CQ$18</definedName>
    <definedName name="A127857234R_Data">Data11!$CQ$11:$CQ$18</definedName>
    <definedName name="A127857234R_Latest">Data11!$CQ$18</definedName>
    <definedName name="A127857238X">Data11!$CV$1:$CV$10,Data11!$CV$11:$CV$18</definedName>
    <definedName name="A127857238X_Data">Data11!$CV$11:$CV$18</definedName>
    <definedName name="A127857238X_Latest">Data11!$CV$18</definedName>
    <definedName name="A127857242R">Data11!$CA$1:$CA$10,Data11!$CA$11:$CA$18</definedName>
    <definedName name="A127857242R_Data">Data11!$CA$11:$CA$18</definedName>
    <definedName name="A127857242R_Latest">Data11!$CA$18</definedName>
    <definedName name="A127857246X">Data11!$DS$1:$DS$10,Data11!$DS$11:$DS$18</definedName>
    <definedName name="A127857246X_Data">Data11!$DS$11:$DS$18</definedName>
    <definedName name="A127857246X_Latest">Data11!$DS$18</definedName>
    <definedName name="A127857250R">Data11!$DC$1:$DC$10,Data11!$DC$11:$DC$18</definedName>
    <definedName name="A127857250R_Data">Data11!$DC$11:$DC$18</definedName>
    <definedName name="A127857250R_Latest">Data11!$DC$18</definedName>
    <definedName name="A127857254X">Data11!$EY$1:$EY$10,Data11!$EY$11:$EY$18</definedName>
    <definedName name="A127857254X_Data">Data11!$EY$11:$EY$18</definedName>
    <definedName name="A127857254X_Latest">Data11!$EY$18</definedName>
    <definedName name="A127857258J">Data11!$EZ$1:$EZ$10,Data11!$EZ$11:$EZ$18</definedName>
    <definedName name="A127857258J_Data">Data11!$EZ$11:$EZ$18</definedName>
    <definedName name="A127857258J_Latest">Data11!$EZ$18</definedName>
    <definedName name="A127857262X">Data11!$FH$1:$FH$10,Data11!$FH$11:$FH$18</definedName>
    <definedName name="A127857262X_Data">Data11!$FH$11:$FH$18</definedName>
    <definedName name="A127857262X_Latest">Data11!$FH$18</definedName>
    <definedName name="A127857266J">Data11!$FN$1:$FN$10,Data11!$FN$11:$FN$18</definedName>
    <definedName name="A127857266J_Data">Data11!$FN$11:$FN$18</definedName>
    <definedName name="A127857266J_Latest">Data11!$FN$18</definedName>
    <definedName name="A127857270X">Data11!$EN$1:$EN$10,Data11!$EN$11:$EN$18</definedName>
    <definedName name="A127857270X_Data">Data11!$EN$11:$EN$18</definedName>
    <definedName name="A127857270X_Latest">Data11!$EN$18</definedName>
    <definedName name="A127857274J">Data11!$FO$1:$FO$10,Data11!$FO$11:$FO$18</definedName>
    <definedName name="A127857274J_Data">Data11!$FO$11:$FO$18</definedName>
    <definedName name="A127857274J_Latest">Data11!$FO$18</definedName>
    <definedName name="A127857278T">Data11!$EO$1:$EO$10,Data11!$EO$11:$EO$18</definedName>
    <definedName name="A127857278T_Data">Data11!$EO$11:$EO$18</definedName>
    <definedName name="A127857278T_Latest">Data11!$EO$18</definedName>
    <definedName name="A127857282J">Data11!$FQ$1:$FQ$10,Data11!$FQ$11:$FQ$18</definedName>
    <definedName name="A127857282J_Data">Data11!$FQ$11:$FQ$18</definedName>
    <definedName name="A127857282J_Latest">Data11!$FQ$18</definedName>
    <definedName name="A127857286T">Data11!$FT$1:$FT$10,Data11!$FT$11:$FT$18</definedName>
    <definedName name="A127857286T_Data">Data11!$FT$11:$FT$18</definedName>
    <definedName name="A127857286T_Latest">Data11!$FT$18</definedName>
    <definedName name="A127857290J">Data11!$GN$1:$GN$10,Data11!$GN$11:$GN$18</definedName>
    <definedName name="A127857290J_Data">Data11!$GN$11:$GN$18</definedName>
    <definedName name="A127857290J_Latest">Data11!$GN$18</definedName>
    <definedName name="A127857294T">Data11!$GX$1:$GX$10,Data11!$GX$11:$GX$18</definedName>
    <definedName name="A127857294T_Data">Data11!$GX$11:$GX$18</definedName>
    <definedName name="A127857294T_Latest">Data11!$GX$18</definedName>
    <definedName name="A127857302F">Data11!$FX$1:$FX$10,Data11!$FX$11:$FX$18</definedName>
    <definedName name="A127857302F_Data">Data11!$FX$11:$FX$18</definedName>
    <definedName name="A127857302F_Latest">Data11!$FX$18</definedName>
    <definedName name="A127858542K">Data12!$ER$1:$ER$10,Data12!$ER$11:$ER$18</definedName>
    <definedName name="A127858542K_Data">Data12!$ER$11:$ER$18</definedName>
    <definedName name="A127858542K_Latest">Data12!$ER$18</definedName>
    <definedName name="A127858546V">Data12!$EV$1:$EV$10,Data12!$EV$11:$EV$18</definedName>
    <definedName name="A127858546V_Data">Data12!$EV$11:$EV$18</definedName>
    <definedName name="A127858546V_Latest">Data12!$EV$18</definedName>
    <definedName name="A127858550K">Data12!$FE$1:$FE$10,Data12!$FE$11:$FE$18</definedName>
    <definedName name="A127858550K_Data">Data12!$FE$11:$FE$18</definedName>
    <definedName name="A127858550K_Latest">Data12!$FE$18</definedName>
    <definedName name="A127858554V">Data12!$EE$1:$EE$10,Data12!$EE$11:$EE$18</definedName>
    <definedName name="A127858554V_Data">Data12!$EE$11:$EE$18</definedName>
    <definedName name="A127858554V_Latest">Data12!$EE$18</definedName>
    <definedName name="A127858558C">Data12!$FV$1:$FV$10,Data12!$FV$11:$FV$18</definedName>
    <definedName name="A127858558C_Data">Data12!$FV$11:$FV$18</definedName>
    <definedName name="A127858558C_Latest">Data12!$FV$18</definedName>
    <definedName name="A127858562V">Data12!$GQ$1:$GQ$10,Data12!$GQ$11:$GQ$18</definedName>
    <definedName name="A127858562V_Data">Data12!$GQ$11:$GQ$18</definedName>
    <definedName name="A127858562V_Latest">Data12!$GQ$18</definedName>
    <definedName name="A127858566C">Data12!$FR$1:$FR$10,Data12!$FR$11:$FR$18</definedName>
    <definedName name="A127858566C_Data">Data12!$FR$11:$FR$18</definedName>
    <definedName name="A127858566C_Latest">Data12!$FR$18</definedName>
    <definedName name="A127858570V">Data12!$FS$1:$FS$10,Data12!$FS$11:$FS$18</definedName>
    <definedName name="A127858570V_Data">Data12!$FS$11:$FS$18</definedName>
    <definedName name="A127858570V_Latest">Data12!$FS$18</definedName>
    <definedName name="A127858574C">Data12!$FT$1:$FT$10,Data12!$FT$11:$FT$18</definedName>
    <definedName name="A127858574C_Data">Data12!$FT$11:$FT$18</definedName>
    <definedName name="A127858574C_Latest">Data12!$FT$18</definedName>
    <definedName name="A127858578L">Data13!$GH$1:$GH$10,Data13!$GH$11:$GH$18</definedName>
    <definedName name="A127858578L_Data">Data13!$GH$11:$GH$18</definedName>
    <definedName name="A127858578L_Latest">Data13!$GH$18</definedName>
    <definedName name="A127858582C">Data13!$GZ$1:$GZ$10,Data13!$GZ$11:$GZ$18</definedName>
    <definedName name="A127858582C_Data">Data13!$GZ$11:$GZ$18</definedName>
    <definedName name="A127858582C_Latest">Data13!$GZ$18</definedName>
    <definedName name="A127858586L">Data13!$HE$1:$HE$10,Data13!$HE$11:$HE$18</definedName>
    <definedName name="A127858586L_Data">Data13!$HE$11:$HE$18</definedName>
    <definedName name="A127858586L_Latest">Data13!$HE$18</definedName>
    <definedName name="A127858590C">Data13!$GG$1:$GG$10,Data13!$GG$11:$GG$18</definedName>
    <definedName name="A127858590C_Data">Data13!$GG$11:$GG$18</definedName>
    <definedName name="A127858590C_Latest">Data13!$GG$18</definedName>
    <definedName name="A127858594L">Data13!$IP$1:$IP$10,Data13!$IP$11:$IP$18</definedName>
    <definedName name="A127858594L_Data">Data13!$IP$11:$IP$18</definedName>
    <definedName name="A127858594L_Latest">Data13!$IP$18</definedName>
    <definedName name="A127858602A">Data13!$HO$1:$HO$10,Data13!$HO$11:$HO$18</definedName>
    <definedName name="A127858602A_Data">Data13!$HO$11:$HO$18</definedName>
    <definedName name="A127858602A_Latest">Data13!$HO$18</definedName>
    <definedName name="A127858606K">Data13!$HV$1:$HV$10,Data13!$HV$11:$HV$18</definedName>
    <definedName name="A127858606K_Data">Data13!$HV$11:$HV$18</definedName>
    <definedName name="A127858606K_Latest">Data13!$HV$18</definedName>
    <definedName name="A127858610A">Data13!$HW$1:$HW$10,Data13!$HW$11:$HW$18</definedName>
    <definedName name="A127858610A_Data">Data13!$HW$11:$HW$18</definedName>
    <definedName name="A127858610A_Latest">Data13!$HW$18</definedName>
    <definedName name="A127858614K">Data14!$H$1:$H$10,Data14!$H$11:$H$18</definedName>
    <definedName name="A127858614K_Data">Data14!$H$11:$H$18</definedName>
    <definedName name="A127858614K_Latest">Data14!$H$18</definedName>
    <definedName name="A127858618V">Data14!$X$1:$X$10,Data14!$X$11:$X$18</definedName>
    <definedName name="A127858618V_Data">Data14!$X$11:$X$18</definedName>
    <definedName name="A127858618V_Latest">Data14!$X$18</definedName>
    <definedName name="A127858622K">Data14!$I$1:$I$10,Data14!$I$11:$I$18</definedName>
    <definedName name="A127858622K_Data">Data14!$I$11:$I$18</definedName>
    <definedName name="A127858622K_Latest">Data14!$I$18</definedName>
    <definedName name="A127858626V">Data14!$AI$1:$AI$10,Data14!$AI$11:$AI$18</definedName>
    <definedName name="A127858626V_Data">Data14!$AI$11:$AI$18</definedName>
    <definedName name="A127858626V_Latest">Data14!$AI$18</definedName>
    <definedName name="A127858630K">Data14!$G$1:$G$10,Data14!$G$11:$G$18</definedName>
    <definedName name="A127858630K_Data">Data14!$G$11:$G$18</definedName>
    <definedName name="A127858630K_Latest">Data14!$G$18</definedName>
    <definedName name="A127858634V">Data14!$BC$1:$BC$10,Data14!$BC$11:$BC$18</definedName>
    <definedName name="A127858634V_Data">Data14!$BC$11:$BC$18</definedName>
    <definedName name="A127858634V_Latest">Data14!$BC$18</definedName>
    <definedName name="A127858638C">Data14!$BD$1:$BD$10,Data14!$BD$11:$BD$18</definedName>
    <definedName name="A127858638C_Data">Data14!$BD$11:$BD$18</definedName>
    <definedName name="A127858638C_Latest">Data14!$BD$18</definedName>
    <definedName name="A127858642V">Data14!$BM$1:$BM$10,Data14!$BM$11:$BM$18</definedName>
    <definedName name="A127858642V_Data">Data14!$BM$11:$BM$18</definedName>
    <definedName name="A127858642V_Latest">Data14!$BM$18</definedName>
    <definedName name="A127858646C">Data14!$BU$1:$BU$10,Data14!$BU$11:$BU$18</definedName>
    <definedName name="A127858646C_Data">Data14!$BU$11:$BU$18</definedName>
    <definedName name="A127858646C_Latest">Data14!$BU$18</definedName>
    <definedName name="A127858650V">Data14!$AV$1:$AV$10,Data14!$AV$11:$AV$18</definedName>
    <definedName name="A127858650V_Data">Data14!$AV$11:$AV$18</definedName>
    <definedName name="A127858650V_Latest">Data14!$AV$18</definedName>
    <definedName name="A127858654C">Data14!$CM$1:$CM$10,Data14!$CM$11:$CM$18</definedName>
    <definedName name="A127858654C_Data">Data14!$CM$11:$CM$18</definedName>
    <definedName name="A127858654C_Latest">Data14!$CM$18</definedName>
    <definedName name="A127858658L">Data14!$CW$1:$CW$10,Data14!$CW$11:$CW$18</definedName>
    <definedName name="A127858658L_Data">Data14!$CW$11:$CW$18</definedName>
    <definedName name="A127858658L_Latest">Data14!$CW$18</definedName>
    <definedName name="A127858662C">Data14!$CB$1:$CB$10,Data14!$CB$11:$CB$18</definedName>
    <definedName name="A127858662C_Data">Data14!$CB$11:$CB$18</definedName>
    <definedName name="A127858662C_Latest">Data14!$CB$18</definedName>
    <definedName name="A127858666L">Data12!$GT$1:$GT$10,Data12!$GT$11:$GT$18</definedName>
    <definedName name="A127858666L_Data">Data12!$GT$11:$GT$18</definedName>
    <definedName name="A127858666L_Latest">Data12!$GT$18</definedName>
    <definedName name="A127858670C">Data12!$HE$1:$HE$10,Data12!$HE$11:$HE$18</definedName>
    <definedName name="A127858670C_Data">Data12!$HE$11:$HE$18</definedName>
    <definedName name="A127858670C_Latest">Data12!$HE$18</definedName>
    <definedName name="A127858674L">Data12!$HI$1:$HI$10,Data12!$HI$11:$HI$18</definedName>
    <definedName name="A127858674L_Data">Data12!$HI$11:$HI$18</definedName>
    <definedName name="A127858674L_Latest">Data12!$HI$18</definedName>
    <definedName name="A127858678W">Data12!$HN$1:$HN$10,Data12!$HN$11:$HN$18</definedName>
    <definedName name="A127858678W_Data">Data12!$HN$11:$HN$18</definedName>
    <definedName name="A127858678W_Latest">Data12!$HN$18</definedName>
    <definedName name="A127858682L">Data12!$HT$1:$HT$10,Data12!$HT$11:$HT$18</definedName>
    <definedName name="A127858682L_Data">Data12!$HT$11:$HT$18</definedName>
    <definedName name="A127858682L_Latest">Data12!$HT$18</definedName>
    <definedName name="A127858686W">Data12!$HV$1:$HV$10,Data12!$HV$11:$HV$18</definedName>
    <definedName name="A127858686W_Data">Data12!$HV$11:$HV$18</definedName>
    <definedName name="A127858686W_Latest">Data12!$HV$18</definedName>
    <definedName name="A127858690L">Data12!$HA$1:$HA$10,Data12!$HA$11:$HA$18</definedName>
    <definedName name="A127858690L_Data">Data12!$HA$11:$HA$18</definedName>
    <definedName name="A127858690L_Latest">Data12!$HA$18</definedName>
    <definedName name="A127858694W">Data12!$IM$1:$IM$10,Data12!$IM$11:$IM$18</definedName>
    <definedName name="A127858694W_Data">Data12!$IM$11:$IM$18</definedName>
    <definedName name="A127858694W_Latest">Data12!$IM$18</definedName>
    <definedName name="A127858698F">Data12!$IQ$1:$IQ$10,Data12!$IQ$11:$IQ$18</definedName>
    <definedName name="A127858698F_Data">Data12!$IQ$11:$IQ$18</definedName>
    <definedName name="A127858698F_Latest">Data12!$IQ$18</definedName>
    <definedName name="A127858702K">Data13!$B$1:$B$10,Data13!$B$11:$B$18</definedName>
    <definedName name="A127858702K_Data">Data13!$B$11:$B$18</definedName>
    <definedName name="A127858702K_Latest">Data13!$B$18</definedName>
    <definedName name="A127858706V">Data12!$IH$1:$IH$10,Data12!$IH$11:$IH$18</definedName>
    <definedName name="A127858706V_Data">Data12!$IH$11:$IH$18</definedName>
    <definedName name="A127858706V_Latest">Data12!$IH$18</definedName>
    <definedName name="A127858710K">Data13!$AH$1:$AH$10,Data13!$AH$11:$AH$18</definedName>
    <definedName name="A127858710K_Data">Data13!$AH$11:$AH$18</definedName>
    <definedName name="A127858710K_Latest">Data13!$AH$18</definedName>
    <definedName name="A127858714V">Data13!$AJ$1:$AJ$10,Data13!$AJ$11:$AJ$18</definedName>
    <definedName name="A127858714V_Data">Data13!$AJ$11:$AJ$18</definedName>
    <definedName name="A127858714V_Latest">Data13!$AJ$18</definedName>
    <definedName name="A127858718C">Data13!$AN$1:$AN$10,Data13!$AN$11:$AN$18</definedName>
    <definedName name="A127858718C_Data">Data13!$AN$11:$AN$18</definedName>
    <definedName name="A127858718C_Latest">Data13!$AN$18</definedName>
    <definedName name="A127858722V">Data13!$AP$1:$AP$10,Data13!$AP$11:$AP$18</definedName>
    <definedName name="A127858722V_Data">Data13!$AP$11:$AP$18</definedName>
    <definedName name="A127858722V_Latest">Data13!$AP$18</definedName>
    <definedName name="A127858726C">Data13!$AQ$1:$AQ$10,Data13!$AQ$11:$AQ$18</definedName>
    <definedName name="A127858726C_Data">Data13!$AQ$11:$AQ$18</definedName>
    <definedName name="A127858726C_Latest">Data13!$AQ$18</definedName>
    <definedName name="A127858730V">Data13!$AS$1:$AS$10,Data13!$AS$11:$AS$18</definedName>
    <definedName name="A127858730V_Data">Data13!$AS$11:$AS$18</definedName>
    <definedName name="A127858730V_Latest">Data13!$AS$18</definedName>
    <definedName name="A127858738L">Data13!$BN$1:$BN$10,Data13!$BN$11:$BN$18</definedName>
    <definedName name="A127858738L_Data">Data13!$BN$11:$BN$18</definedName>
    <definedName name="A127858738L_Latest">Data13!$BN$18</definedName>
    <definedName name="A127858742C">Data13!$CC$1:$CC$10,Data13!$CC$11:$CC$18</definedName>
    <definedName name="A127858742C_Data">Data13!$CC$11:$CC$18</definedName>
    <definedName name="A127858742C_Latest">Data13!$CC$18</definedName>
    <definedName name="A127858746L">Data13!$BD$1:$BD$10,Data13!$BD$11:$BD$18</definedName>
    <definedName name="A127858746L_Data">Data13!$BD$11:$BD$18</definedName>
    <definedName name="A127858746L_Latest">Data13!$BD$18</definedName>
    <definedName name="A127858750C">Data13!$CE$1:$CE$10,Data13!$CE$11:$CE$18</definedName>
    <definedName name="A127858750C_Data">Data13!$CE$11:$CE$18</definedName>
    <definedName name="A127858750C_Latest">Data13!$CE$18</definedName>
    <definedName name="A127858754L">Data13!$CS$1:$CS$10,Data13!$CS$11:$CS$18</definedName>
    <definedName name="A127858754L_Data">Data13!$CS$11:$CS$18</definedName>
    <definedName name="A127858754L_Latest">Data13!$CS$18</definedName>
    <definedName name="A127858758W">Data13!$CT$1:$CT$10,Data13!$CT$11:$CT$18</definedName>
    <definedName name="A127858758W_Data">Data13!$CT$11:$CT$18</definedName>
    <definedName name="A127858758W_Latest">Data13!$CT$18</definedName>
    <definedName name="A127858762L">Data13!$CU$1:$CU$10,Data13!$CU$11:$CU$18</definedName>
    <definedName name="A127858762L_Data">Data13!$CU$11:$CU$18</definedName>
    <definedName name="A127858762L_Latest">Data13!$CU$18</definedName>
    <definedName name="A127858766W">Data13!$CZ$1:$CZ$10,Data13!$CZ$11:$CZ$18</definedName>
    <definedName name="A127858766W_Data">Data13!$CZ$11:$CZ$18</definedName>
    <definedName name="A127858766W_Latest">Data13!$CZ$18</definedName>
    <definedName name="A127858770L">Data13!$DM$1:$DM$10,Data13!$DM$11:$DM$18</definedName>
    <definedName name="A127858770L_Data">Data13!$DM$11:$DM$18</definedName>
    <definedName name="A127858770L_Latest">Data13!$DM$18</definedName>
    <definedName name="A127858774W">Data13!$DN$1:$DN$10,Data13!$DN$11:$DN$18</definedName>
    <definedName name="A127858774W_Data">Data13!$DN$11:$DN$18</definedName>
    <definedName name="A127858774W_Latest">Data13!$DN$18</definedName>
    <definedName name="A127858778F">Data13!$DX$1:$DX$10,Data13!$DX$11:$DX$18</definedName>
    <definedName name="A127858778F_Data">Data13!$DX$11:$DX$18</definedName>
    <definedName name="A127858778F_Latest">Data13!$DX$18</definedName>
    <definedName name="A127858782W">Data13!$FR$1:$FR$10,Data13!$FR$11:$FR$18</definedName>
    <definedName name="A127858782W_Data">Data13!$FR$11:$FR$18</definedName>
    <definedName name="A127858782W_Latest">Data13!$FR$18</definedName>
    <definedName name="A127858786F">Data13!$FY$1:$FY$10,Data13!$FY$11:$FY$18</definedName>
    <definedName name="A127858786F_Data">Data13!$FY$11:$FY$18</definedName>
    <definedName name="A127858786F_Latest">Data13!$FY$18</definedName>
    <definedName name="A127858790W">Data13!$GC$1:$GC$10,Data13!$GC$11:$GC$18</definedName>
    <definedName name="A127858790W_Data">Data13!$GC$11:$GC$18</definedName>
    <definedName name="A127858790W_Latest">Data13!$GC$18</definedName>
    <definedName name="A127858794F">Data13!$FG$1:$FG$10,Data13!$FG$11:$FG$18</definedName>
    <definedName name="A127858794F_Data">Data13!$FG$11:$FG$18</definedName>
    <definedName name="A127858794F_Latest">Data13!$FG$18</definedName>
    <definedName name="A127858818L">Data14!$DF$1:$DF$10,Data14!$DF$11:$DF$18</definedName>
    <definedName name="A127858818L_Data">Data14!$DF$11:$DF$18</definedName>
    <definedName name="A127858818L_Latest">Data14!$DF$18</definedName>
    <definedName name="A127859938X">Data14!$DX$1:$DX$10,Data14!$DX$11:$DX$18</definedName>
    <definedName name="A127859938X_Data">Data14!$DX$11:$DX$18</definedName>
    <definedName name="A127859938X_Latest">Data14!$DX$18</definedName>
    <definedName name="A127859942R">Data14!$EC$1:$EC$10,Data14!$EC$11:$EC$18</definedName>
    <definedName name="A127859942R_Data">Data14!$EC$11:$EC$18</definedName>
    <definedName name="A127859942R_Latest">Data14!$EC$18</definedName>
    <definedName name="A127859946X">Data14!$EM$1:$EM$10,Data14!$EM$11:$EM$18</definedName>
    <definedName name="A127859946X_Data">Data14!$EM$11:$EM$18</definedName>
    <definedName name="A127859946X_Latest">Data14!$EM$18</definedName>
    <definedName name="A127859950R">Data14!$FP$1:$FP$10,Data14!$FP$11:$FP$18</definedName>
    <definedName name="A127859950R_Data">Data14!$FP$11:$FP$18</definedName>
    <definedName name="A127859950R_Latest">Data14!$FP$18</definedName>
    <definedName name="A127859954X">Data14!$EU$1:$EU$10,Data14!$EU$11:$EU$18</definedName>
    <definedName name="A127859954X_Data">Data14!$EU$11:$EU$18</definedName>
    <definedName name="A127859954X_Latest">Data14!$EU$18</definedName>
    <definedName name="A127859958J">Data15!$FY$1:$FY$10,Data15!$FY$11:$FY$18</definedName>
    <definedName name="A127859958J_Data">Data15!$FY$11:$FY$18</definedName>
    <definedName name="A127859958J_Latest">Data15!$FY$18</definedName>
    <definedName name="A127859962X">Data15!$GA$1:$GA$10,Data15!$GA$11:$GA$18</definedName>
    <definedName name="A127859962X_Data">Data15!$GA$11:$GA$18</definedName>
    <definedName name="A127859962X_Latest">Data15!$GA$18</definedName>
    <definedName name="A127859966J">Data15!$GB$1:$GB$10,Data15!$GB$11:$GB$18</definedName>
    <definedName name="A127859966J_Data">Data15!$GB$11:$GB$18</definedName>
    <definedName name="A127859966J_Latest">Data15!$GB$18</definedName>
    <definedName name="A127859970X">Data15!$GG$1:$GG$10,Data15!$GG$11:$GG$18</definedName>
    <definedName name="A127859970X_Data">Data15!$GG$11:$GG$18</definedName>
    <definedName name="A127859970X_Latest">Data15!$GG$18</definedName>
    <definedName name="A127859974J">Data15!$GI$1:$GI$10,Data15!$GI$11:$GI$18</definedName>
    <definedName name="A127859974J_Data">Data15!$GI$11:$GI$18</definedName>
    <definedName name="A127859974J_Latest">Data15!$GI$18</definedName>
    <definedName name="A127859978T">Data15!$FP$1:$FP$10,Data15!$FP$11:$FP$18</definedName>
    <definedName name="A127859978T_Data">Data15!$FP$11:$FP$18</definedName>
    <definedName name="A127859978T_Latest">Data15!$FP$18</definedName>
    <definedName name="A127859982J">Data15!$GT$1:$GT$10,Data15!$GT$11:$GT$18</definedName>
    <definedName name="A127859982J_Data">Data15!$GT$11:$GT$18</definedName>
    <definedName name="A127859982J_Latest">Data15!$GT$18</definedName>
    <definedName name="A127859986T">Data15!$HI$1:$HI$10,Data15!$HI$11:$HI$18</definedName>
    <definedName name="A127859986T_Data">Data15!$HI$11:$HI$18</definedName>
    <definedName name="A127859986T_Latest">Data15!$HI$18</definedName>
    <definedName name="A127859990J">Data15!$HW$1:$HW$10,Data15!$HW$11:$HW$18</definedName>
    <definedName name="A127859990J_Data">Data15!$HW$11:$HW$18</definedName>
    <definedName name="A127859990J_Latest">Data15!$HW$18</definedName>
    <definedName name="A127859998A">Data15!$GZ$1:$GZ$10,Data15!$GZ$11:$GZ$18</definedName>
    <definedName name="A127859998A_Data">Data15!$GZ$11:$GZ$18</definedName>
    <definedName name="A127859998A_Latest">Data15!$GZ$18</definedName>
    <definedName name="A127860002L">Data15!$HA$1:$HA$10,Data15!$HA$11:$HA$18</definedName>
    <definedName name="A127860002L_Data">Data15!$HA$11:$HA$18</definedName>
    <definedName name="A127860002L_Latest">Data15!$HA$18</definedName>
    <definedName name="A127860006W">Data16!$B$1:$B$10,Data16!$B$11:$B$18</definedName>
    <definedName name="A127860006W_Data">Data16!$B$11:$B$18</definedName>
    <definedName name="A127860006W_Latest">Data16!$B$18</definedName>
    <definedName name="A127860010L">Data16!$C$1:$C$10,Data16!$C$11:$C$18</definedName>
    <definedName name="A127860010L_Data">Data16!$C$11:$C$18</definedName>
    <definedName name="A127860010L_Latest">Data16!$C$18</definedName>
    <definedName name="A127860014W">Data16!$D$1:$D$10,Data16!$D$11:$D$18</definedName>
    <definedName name="A127860014W_Data">Data16!$D$11:$D$18</definedName>
    <definedName name="A127860014W_Latest">Data16!$D$18</definedName>
    <definedName name="A127860018F">Data16!$M$1:$M$10,Data16!$M$11:$M$18</definedName>
    <definedName name="A127860018F_Data">Data16!$M$11:$M$18</definedName>
    <definedName name="A127860018F_Latest">Data16!$M$18</definedName>
    <definedName name="A127860022W">Data16!$P$1:$P$10,Data16!$P$11:$P$18</definedName>
    <definedName name="A127860022W_Data">Data16!$P$11:$P$18</definedName>
    <definedName name="A127860022W_Latest">Data16!$P$18</definedName>
    <definedName name="A127860026F">Data15!$II$1:$II$10,Data15!$II$11:$II$18</definedName>
    <definedName name="A127860026F_Data">Data15!$II$11:$II$18</definedName>
    <definedName name="A127860026F_Latest">Data15!$II$18</definedName>
    <definedName name="A127860030W">Data16!$AH$1:$AH$10,Data16!$AH$11:$AH$18</definedName>
    <definedName name="A127860030W_Data">Data16!$AH$11:$AH$18</definedName>
    <definedName name="A127860030W_Latest">Data16!$AH$18</definedName>
    <definedName name="A127860034F">Data16!$AJ$1:$AJ$10,Data16!$AJ$11:$AJ$18</definedName>
    <definedName name="A127860034F_Data">Data16!$AJ$11:$AJ$18</definedName>
    <definedName name="A127860034F_Latest">Data16!$AJ$18</definedName>
    <definedName name="A127860038R">Data16!$AK$1:$AK$10,Data16!$AK$11:$AK$18</definedName>
    <definedName name="A127860038R_Data">Data16!$AK$11:$AK$18</definedName>
    <definedName name="A127860038R_Latest">Data16!$AK$18</definedName>
    <definedName name="A127860042F">Data16!$W$1:$W$10,Data16!$W$11:$W$18</definedName>
    <definedName name="A127860042F_Data">Data16!$W$11:$W$18</definedName>
    <definedName name="A127860042F_Latest">Data16!$W$18</definedName>
    <definedName name="A127860046R">Data16!$AP$1:$AP$10,Data16!$AP$11:$AP$18</definedName>
    <definedName name="A127860046R_Data">Data16!$AP$11:$AP$18</definedName>
    <definedName name="A127860046R_Latest">Data16!$AP$18</definedName>
    <definedName name="A127860050F">Data16!$AQ$1:$AQ$10,Data16!$AQ$11:$AQ$18</definedName>
    <definedName name="A127860050F_Data">Data16!$AQ$11:$AQ$18</definedName>
    <definedName name="A127860050F_Latest">Data16!$AQ$18</definedName>
    <definedName name="A127860054R">Data16!$AY$1:$AY$10,Data16!$AY$11:$AY$18</definedName>
    <definedName name="A127860054R_Data">Data16!$AY$11:$AY$18</definedName>
    <definedName name="A127860054R_Latest">Data16!$AY$18</definedName>
    <definedName name="A127860062R">Data16!$U$1:$U$10,Data16!$U$11:$U$18</definedName>
    <definedName name="A127860062R_Data">Data16!$U$11:$U$18</definedName>
    <definedName name="A127860062R_Latest">Data16!$U$18</definedName>
    <definedName name="A127860066X">Data16!$AC$1:$AC$10,Data16!$AC$11:$AC$18</definedName>
    <definedName name="A127860066X_Data">Data16!$AC$11:$AC$18</definedName>
    <definedName name="A127860066X_Latest">Data16!$AC$18</definedName>
    <definedName name="A127860070R">Data16!$BM$1:$BM$10,Data16!$BM$11:$BM$18</definedName>
    <definedName name="A127860070R_Data">Data16!$BM$11:$BM$18</definedName>
    <definedName name="A127860070R_Latest">Data16!$BM$18</definedName>
    <definedName name="A127860074X">Data16!$BX$1:$BX$10,Data16!$BX$11:$BX$18</definedName>
    <definedName name="A127860074X_Data">Data16!$BX$11:$BX$18</definedName>
    <definedName name="A127860074X_Latest">Data16!$BX$18</definedName>
    <definedName name="A127860078J">Data14!$GN$1:$GN$10,Data14!$GN$11:$GN$18</definedName>
    <definedName name="A127860078J_Data">Data14!$GN$11:$GN$18</definedName>
    <definedName name="A127860078J_Latest">Data14!$GN$18</definedName>
    <definedName name="A127860082X">Data14!$GO$1:$GO$10,Data14!$GO$11:$GO$18</definedName>
    <definedName name="A127860082X_Data">Data14!$GO$11:$GO$18</definedName>
    <definedName name="A127860082X_Latest">Data14!$GO$18</definedName>
    <definedName name="A127860086J">Data14!$GS$1:$GS$10,Data14!$GS$11:$GS$18</definedName>
    <definedName name="A127860086J_Data">Data14!$GS$11:$GS$18</definedName>
    <definedName name="A127860086J_Latest">Data14!$GS$18</definedName>
    <definedName name="A127860090X">Data14!$FY$1:$FY$10,Data14!$FY$11:$FY$18</definedName>
    <definedName name="A127860090X_Data">Data14!$FY$11:$FY$18</definedName>
    <definedName name="A127860090X_Latest">Data14!$FY$18</definedName>
    <definedName name="A127860094J">Data14!$HH$1:$HH$10,Data14!$HH$11:$HH$18</definedName>
    <definedName name="A127860094J_Data">Data14!$HH$11:$HH$18</definedName>
    <definedName name="A127860094J_Latest">Data14!$HH$18</definedName>
    <definedName name="A127860098T">Data14!$HX$1:$HX$10,Data14!$HX$11:$HX$18</definedName>
    <definedName name="A127860098T_Data">Data14!$HX$11:$HX$18</definedName>
    <definedName name="A127860098T_Latest">Data14!$HX$18</definedName>
    <definedName name="A127860102W">Data14!$HY$1:$HY$10,Data14!$HY$11:$HY$18</definedName>
    <definedName name="A127860102W_Data">Data14!$HY$11:$HY$18</definedName>
    <definedName name="A127860102W_Latest">Data14!$HY$18</definedName>
    <definedName name="A127860106F">Data14!$IC$1:$IC$10,Data14!$IC$11:$IC$18</definedName>
    <definedName name="A127860106F_Data">Data14!$IC$11:$IC$18</definedName>
    <definedName name="A127860106F_Latest">Data14!$IC$18</definedName>
    <definedName name="A127860110W">Data14!$ID$1:$ID$10,Data14!$ID$11:$ID$18</definedName>
    <definedName name="A127860110W_Data">Data14!$ID$11:$ID$18</definedName>
    <definedName name="A127860110W_Latest">Data14!$ID$18</definedName>
    <definedName name="A127860114F">Data14!$IF$1:$IF$10,Data14!$IF$11:$IF$18</definedName>
    <definedName name="A127860114F_Data">Data14!$IF$11:$IF$18</definedName>
    <definedName name="A127860114F_Latest">Data14!$IF$18</definedName>
    <definedName name="A127860118R">Data14!$IG$1:$IG$10,Data14!$IG$11:$IG$18</definedName>
    <definedName name="A127860118R_Data">Data14!$IG$11:$IG$18</definedName>
    <definedName name="A127860118R_Latest">Data14!$IG$18</definedName>
    <definedName name="A127860122F">Data14!$HK$1:$HK$10,Data14!$HK$11:$HK$18</definedName>
    <definedName name="A127860122F_Data">Data14!$HK$11:$HK$18</definedName>
    <definedName name="A127860122F_Latest">Data14!$HK$18</definedName>
    <definedName name="A127860126R">Data14!$HL$1:$HL$10,Data14!$HL$11:$HL$18</definedName>
    <definedName name="A127860126R_Data">Data14!$HL$11:$HL$18</definedName>
    <definedName name="A127860126R_Latest">Data14!$HL$18</definedName>
    <definedName name="A127860130F">Data15!$Q$1:$Q$10,Data15!$Q$11:$Q$18</definedName>
    <definedName name="A127860130F_Data">Data15!$Q$11:$Q$18</definedName>
    <definedName name="A127860130F_Latest">Data15!$Q$18</definedName>
    <definedName name="A127860134R">Data15!$T$1:$T$10,Data15!$T$11:$T$18</definedName>
    <definedName name="A127860134R_Data">Data15!$T$11:$T$18</definedName>
    <definedName name="A127860134R_Latest">Data15!$T$18</definedName>
    <definedName name="A127860138X">Data15!$Y$1:$Y$10,Data15!$Y$11:$Y$18</definedName>
    <definedName name="A127860138X_Data">Data15!$Y$11:$Y$18</definedName>
    <definedName name="A127860138X_Latest">Data15!$Y$18</definedName>
    <definedName name="A127860142R">Data14!$IO$1:$IO$10,Data14!$IO$11:$IO$18</definedName>
    <definedName name="A127860142R_Data">Data14!$IO$11:$IO$18</definedName>
    <definedName name="A127860142R_Latest">Data14!$IO$18</definedName>
    <definedName name="A127860146X">Data15!$AW$1:$AW$10,Data15!$AW$11:$AW$18</definedName>
    <definedName name="A127860146X_Data">Data15!$AW$11:$AW$18</definedName>
    <definedName name="A127860146X_Latest">Data15!$AW$18</definedName>
    <definedName name="A127860150R">Data15!$AJ$1:$AJ$10,Data15!$AJ$11:$AJ$18</definedName>
    <definedName name="A127860150R_Data">Data15!$AJ$11:$AJ$18</definedName>
    <definedName name="A127860150R_Latest">Data15!$AJ$18</definedName>
    <definedName name="A127860154X">Data15!$AN$1:$AN$10,Data15!$AN$11:$AN$18</definedName>
    <definedName name="A127860154X_Data">Data15!$AN$11:$AN$18</definedName>
    <definedName name="A127860154X_Latest">Data15!$AN$18</definedName>
    <definedName name="A127860158J">Data15!$CA$1:$CA$10,Data15!$CA$11:$CA$18</definedName>
    <definedName name="A127860158J_Data">Data15!$CA$11:$CA$18</definedName>
    <definedName name="A127860158J_Latest">Data15!$CA$18</definedName>
    <definedName name="A127860162X">Data15!$CB$1:$CB$10,Data15!$CB$11:$CB$18</definedName>
    <definedName name="A127860162X_Data">Data15!$CB$11:$CB$18</definedName>
    <definedName name="A127860162X_Latest">Data15!$CB$18</definedName>
    <definedName name="A127860166J">Data15!$CE$1:$CE$10,Data15!$CE$11:$CE$18</definedName>
    <definedName name="A127860166J_Data">Data15!$CE$11:$CE$18</definedName>
    <definedName name="A127860166J_Latest">Data15!$CE$18</definedName>
    <definedName name="A127860170X">Data15!$CP$1:$CP$10,Data15!$CP$11:$CP$18</definedName>
    <definedName name="A127860170X_Data">Data15!$CP$11:$CP$18</definedName>
    <definedName name="A127860170X_Latest">Data15!$CP$18</definedName>
    <definedName name="A127860174J">Data15!$BW$1:$BW$10,Data15!$BW$11:$BW$18</definedName>
    <definedName name="A127860174J_Data">Data15!$BW$11:$BW$18</definedName>
    <definedName name="A127860174J_Latest">Data15!$BW$18</definedName>
    <definedName name="A127860178T">Data15!$BX$1:$BX$10,Data15!$BX$11:$BX$18</definedName>
    <definedName name="A127860178T_Data">Data15!$BX$11:$BX$18</definedName>
    <definedName name="A127860178T_Latest">Data15!$BX$18</definedName>
    <definedName name="A127860182J">Data15!$DL$1:$DL$10,Data15!$DL$11:$DL$18</definedName>
    <definedName name="A127860182J_Data">Data15!$DL$11:$DL$18</definedName>
    <definedName name="A127860182J_Latest">Data15!$DL$18</definedName>
    <definedName name="A127860186T">Data15!$DU$1:$DU$10,Data15!$DU$11:$DU$18</definedName>
    <definedName name="A127860186T_Data">Data15!$DU$11:$DU$18</definedName>
    <definedName name="A127860186T_Latest">Data15!$DU$18</definedName>
    <definedName name="A127860190J">Data15!$DV$1:$DV$10,Data15!$DV$11:$DV$18</definedName>
    <definedName name="A127860190J_Data">Data15!$DV$11:$DV$18</definedName>
    <definedName name="A127860190J_Latest">Data15!$DV$18</definedName>
    <definedName name="A127860194T">Data15!$DY$1:$DY$10,Data15!$DY$11:$DY$18</definedName>
    <definedName name="A127860194T_Data">Data15!$DY$11:$DY$18</definedName>
    <definedName name="A127860194T_Latest">Data15!$DY$18</definedName>
    <definedName name="A127860198A">Data15!$DA$1:$DA$10,Data15!$DA$11:$DA$18</definedName>
    <definedName name="A127860198A_Data">Data15!$DA$11:$DA$18</definedName>
    <definedName name="A127860198A_Latest">Data15!$DA$18</definedName>
    <definedName name="A127860202F">Data15!$ED$1:$ED$10,Data15!$ED$11:$ED$18</definedName>
    <definedName name="A127860202F_Data">Data15!$ED$11:$ED$18</definedName>
    <definedName name="A127860202F_Latest">Data15!$ED$18</definedName>
    <definedName name="A127860206R">Data15!$DE$1:$DE$10,Data15!$DE$11:$DE$18</definedName>
    <definedName name="A127860206R_Data">Data15!$DE$11:$DE$18</definedName>
    <definedName name="A127860206R_Latest">Data15!$DE$18</definedName>
    <definedName name="A127860210F">Data15!$EG$1:$EG$10,Data15!$EG$11:$EG$18</definedName>
    <definedName name="A127860210F_Data">Data15!$EG$11:$EG$18</definedName>
    <definedName name="A127860210F_Latest">Data15!$EG$18</definedName>
    <definedName name="A127861482C">Data16!$CY$1:$CY$10,Data16!$CY$11:$CY$18</definedName>
    <definedName name="A127861482C_Data">Data16!$CY$11:$CY$18</definedName>
    <definedName name="A127861482C_Latest">Data16!$CY$18</definedName>
    <definedName name="A127861486L">Data16!$DF$1:$DF$10,Data16!$DF$11:$DF$18</definedName>
    <definedName name="A127861486L_Data">Data16!$DF$11:$DF$18</definedName>
    <definedName name="A127861486L_Latest">Data16!$DF$18</definedName>
    <definedName name="A127861490C">Data16!$DH$1:$DH$10,Data16!$DH$11:$DH$18</definedName>
    <definedName name="A127861490C_Data">Data16!$DH$11:$DH$18</definedName>
    <definedName name="A127861490C_Latest">Data16!$DH$18</definedName>
    <definedName name="A127861494L">Data16!$DJ$1:$DJ$10,Data16!$DJ$11:$DJ$18</definedName>
    <definedName name="A127861494L_Data">Data16!$DJ$11:$DJ$18</definedName>
    <definedName name="A127861494L_Latest">Data16!$DJ$18</definedName>
    <definedName name="A127861498W">Data16!$DM$1:$DM$10,Data16!$DM$11:$DM$18</definedName>
    <definedName name="A127861498W_Data">Data16!$DM$11:$DM$18</definedName>
    <definedName name="A127861498W_Latest">Data16!$DM$18</definedName>
    <definedName name="A127861502A">Data16!$DN$1:$DN$10,Data16!$DN$11:$DN$18</definedName>
    <definedName name="A127861502A_Data">Data16!$DN$11:$DN$18</definedName>
    <definedName name="A127861502A_Latest">Data16!$DN$18</definedName>
    <definedName name="A127861506K">Data16!$DR$1:$DR$10,Data16!$DR$11:$DR$18</definedName>
    <definedName name="A127861506K_Data">Data16!$DR$11:$DR$18</definedName>
    <definedName name="A127861506K_Latest">Data16!$DR$18</definedName>
    <definedName name="A127861510A">Data16!$CU$1:$CU$10,Data16!$CU$11:$CU$18</definedName>
    <definedName name="A127861510A_Data">Data16!$CU$11:$CU$18</definedName>
    <definedName name="A127861510A_Latest">Data16!$CU$18</definedName>
    <definedName name="A127861514K">Data16!$FA$1:$FA$10,Data16!$FA$11:$FA$18</definedName>
    <definedName name="A127861514K_Data">Data16!$FA$11:$FA$18</definedName>
    <definedName name="A127861514K_Latest">Data16!$FA$18</definedName>
    <definedName name="A127861518V">Data17!$FD$1:$FD$10,Data17!$FD$11:$FD$18</definedName>
    <definedName name="A127861518V_Data">Data17!$FD$11:$FD$18</definedName>
    <definedName name="A127861518V_Latest">Data17!$FD$18</definedName>
    <definedName name="A127861522K">Data17!$FM$1:$FM$10,Data17!$FM$11:$FM$18</definedName>
    <definedName name="A127861522K_Data">Data17!$FM$11:$FM$18</definedName>
    <definedName name="A127861522K_Latest">Data17!$FM$18</definedName>
    <definedName name="A127861526V">Data17!$FO$1:$FO$10,Data17!$FO$11:$FO$18</definedName>
    <definedName name="A127861526V_Data">Data17!$FO$11:$FO$18</definedName>
    <definedName name="A127861526V_Latest">Data17!$FO$18</definedName>
    <definedName name="A127861530K">Data17!$FQ$1:$FQ$10,Data17!$FQ$11:$FQ$18</definedName>
    <definedName name="A127861530K_Data">Data17!$FQ$11:$FQ$18</definedName>
    <definedName name="A127861530K_Latest">Data17!$FQ$18</definedName>
    <definedName name="A127861534V">Data17!$FS$1:$FS$10,Data17!$FS$11:$FS$18</definedName>
    <definedName name="A127861534V_Data">Data17!$FS$11:$FS$18</definedName>
    <definedName name="A127861534V_Latest">Data17!$FS$18</definedName>
    <definedName name="A127861538C">Data17!$FT$1:$FT$10,Data17!$FT$11:$FT$18</definedName>
    <definedName name="A127861538C_Data">Data17!$FT$11:$FT$18</definedName>
    <definedName name="A127861538C_Latest">Data17!$FT$18</definedName>
    <definedName name="A127861542V">Data17!$FX$1:$FX$10,Data17!$FX$11:$FX$18</definedName>
    <definedName name="A127861542V_Data">Data17!$FX$11:$FX$18</definedName>
    <definedName name="A127861542V_Latest">Data17!$FX$18</definedName>
    <definedName name="A127861550V">Data17!$FY$1:$FY$10,Data17!$FY$11:$FY$18</definedName>
    <definedName name="A127861550V_Data">Data17!$FY$11:$FY$18</definedName>
    <definedName name="A127861550V_Latest">Data17!$FY$18</definedName>
    <definedName name="A127861554C">Data17!$GS$1:$GS$10,Data17!$GS$11:$GS$18</definedName>
    <definedName name="A127861554C_Data">Data17!$GS$11:$GS$18</definedName>
    <definedName name="A127861554C_Latest">Data17!$GS$18</definedName>
    <definedName name="A127861558L">Data17!$GV$1:$GV$10,Data17!$GV$11:$GV$18</definedName>
    <definedName name="A127861558L_Data">Data17!$GV$11:$GV$18</definedName>
    <definedName name="A127861558L_Latest">Data17!$GV$18</definedName>
    <definedName name="A127861562C">Data17!$GD$1:$GD$10,Data17!$GD$11:$GD$18</definedName>
    <definedName name="A127861562C_Data">Data17!$GD$11:$GD$18</definedName>
    <definedName name="A127861562C_Latest">Data17!$GD$18</definedName>
    <definedName name="A127861566L">Data17!$HH$1:$HH$10,Data17!$HH$11:$HH$18</definedName>
    <definedName name="A127861566L_Data">Data17!$HH$11:$HH$18</definedName>
    <definedName name="A127861566L_Latest">Data17!$HH$18</definedName>
    <definedName name="A127861570C">Data17!$HU$1:$HU$10,Data17!$HU$11:$HU$18</definedName>
    <definedName name="A127861570C_Data">Data17!$HU$11:$HU$18</definedName>
    <definedName name="A127861570C_Latest">Data17!$HU$18</definedName>
    <definedName name="A127861574L">Data17!$IC$1:$IC$10,Data17!$IC$11:$IC$18</definedName>
    <definedName name="A127861574L_Data">Data17!$IC$11:$IC$18</definedName>
    <definedName name="A127861574L_Latest">Data17!$IC$18</definedName>
    <definedName name="A127861578W">Data17!$IH$1:$IH$10,Data17!$IH$11:$IH$18</definedName>
    <definedName name="A127861578W_Data">Data17!$IH$11:$IH$18</definedName>
    <definedName name="A127861578W_Latest">Data17!$IH$18</definedName>
    <definedName name="A127861582L">Data17!$HN$1:$HN$10,Data17!$HN$11:$HN$18</definedName>
    <definedName name="A127861582L_Data">Data17!$HN$11:$HN$18</definedName>
    <definedName name="A127861582L_Latest">Data17!$HN$18</definedName>
    <definedName name="A127861586W">Data18!$T$1:$T$10,Data18!$T$11:$T$18</definedName>
    <definedName name="A127861586W_Data">Data18!$T$11:$T$18</definedName>
    <definedName name="A127861586W_Latest">Data18!$T$18</definedName>
    <definedName name="A127861590L">Data18!$V$1:$V$10,Data18!$V$11:$V$18</definedName>
    <definedName name="A127861590L_Data">Data18!$V$11:$V$18</definedName>
    <definedName name="A127861590L_Latest">Data18!$V$18</definedName>
    <definedName name="A127861594W">Data18!$AD$1:$AD$10,Data18!$AD$11:$AD$18</definedName>
    <definedName name="A127861594W_Data">Data18!$AD$11:$AD$18</definedName>
    <definedName name="A127861594W_Latest">Data18!$AD$18</definedName>
    <definedName name="A127861602K">Data18!$F$1:$F$10,Data18!$F$11:$F$18</definedName>
    <definedName name="A127861602K_Data">Data18!$F$11:$F$18</definedName>
    <definedName name="A127861602K_Latest">Data18!$F$18</definedName>
    <definedName name="A127861606V">Data18!$H$1:$H$10,Data18!$H$11:$H$18</definedName>
    <definedName name="A127861606V_Data">Data18!$H$11:$H$18</definedName>
    <definedName name="A127861606V_Latest">Data18!$H$18</definedName>
    <definedName name="A127861610K">Data18!$BA$1:$BA$10,Data18!$BA$11:$BA$18</definedName>
    <definedName name="A127861610K_Data">Data18!$BA$11:$BA$18</definedName>
    <definedName name="A127861610K_Latest">Data18!$BA$18</definedName>
    <definedName name="A127861614V">Data18!$AO$1:$AO$10,Data18!$AO$11:$AO$18</definedName>
    <definedName name="A127861614V_Data">Data18!$AO$11:$AO$18</definedName>
    <definedName name="A127861614V_Latest">Data18!$AO$18</definedName>
    <definedName name="A127861618C">Data16!$FG$1:$FG$10,Data16!$FG$11:$FG$18</definedName>
    <definedName name="A127861618C_Data">Data16!$FG$11:$FG$18</definedName>
    <definedName name="A127861618C_Latest">Data16!$FG$18</definedName>
    <definedName name="A127861622V">Data16!$FY$1:$FY$10,Data16!$FY$11:$FY$18</definedName>
    <definedName name="A127861622V_Data">Data16!$FY$11:$FY$18</definedName>
    <definedName name="A127861622V_Latest">Data16!$FY$18</definedName>
    <definedName name="A127861626C">Data16!$GE$1:$GE$10,Data16!$GE$11:$GE$18</definedName>
    <definedName name="A127861626C_Data">Data16!$GE$11:$GE$18</definedName>
    <definedName name="A127861626C_Latest">Data16!$GE$18</definedName>
    <definedName name="A127861630V">Data16!$FI$1:$FI$10,Data16!$FI$11:$FI$18</definedName>
    <definedName name="A127861630V_Data">Data16!$FI$11:$FI$18</definedName>
    <definedName name="A127861630V_Latest">Data16!$FI$18</definedName>
    <definedName name="A127861634C">Data16!$FM$1:$FM$10,Data16!$FM$11:$FM$18</definedName>
    <definedName name="A127861634C_Data">Data16!$FM$11:$FM$18</definedName>
    <definedName name="A127861634C_Latest">Data16!$FM$18</definedName>
    <definedName name="A127861638L">Data16!$GZ$1:$GZ$10,Data16!$GZ$11:$GZ$18</definedName>
    <definedName name="A127861638L_Data">Data16!$GZ$11:$GZ$18</definedName>
    <definedName name="A127861638L_Latest">Data16!$GZ$18</definedName>
    <definedName name="A127861642C">Data16!$HL$1:$HL$10,Data16!$HL$11:$HL$18</definedName>
    <definedName name="A127861642C_Data">Data16!$HL$11:$HL$18</definedName>
    <definedName name="A127861642C_Latest">Data16!$HL$18</definedName>
    <definedName name="A127861646L">Data16!$HN$1:$HN$10,Data16!$HN$11:$HN$18</definedName>
    <definedName name="A127861646L_Data">Data16!$HN$11:$HN$18</definedName>
    <definedName name="A127861646L_Latest">Data16!$HN$18</definedName>
    <definedName name="A127861650C">Data16!$IK$1:$IK$10,Data16!$IK$11:$IK$18</definedName>
    <definedName name="A127861650C_Data">Data16!$IK$11:$IK$18</definedName>
    <definedName name="A127861650C_Latest">Data16!$IK$18</definedName>
    <definedName name="A127861654L">Data16!$IL$1:$IL$10,Data16!$IL$11:$IL$18</definedName>
    <definedName name="A127861654L_Data">Data16!$IL$11:$IL$18</definedName>
    <definedName name="A127861654L_Latest">Data16!$IL$18</definedName>
    <definedName name="A127861658W">Data16!$IO$1:$IO$10,Data16!$IO$11:$IO$18</definedName>
    <definedName name="A127861658W_Data">Data16!$IO$11:$IO$18</definedName>
    <definedName name="A127861658W_Latest">Data16!$IO$18</definedName>
    <definedName name="A127861662L">Data16!$IQ$1:$IQ$10,Data16!$IQ$11:$IQ$18</definedName>
    <definedName name="A127861662L_Data">Data16!$IQ$11:$IQ$18</definedName>
    <definedName name="A127861662L_Latest">Data16!$IQ$18</definedName>
    <definedName name="A127861666W">Data17!$D$1:$D$10,Data17!$D$11:$D$18</definedName>
    <definedName name="A127861666W_Data">Data17!$D$11:$D$18</definedName>
    <definedName name="A127861666W_Latest">Data17!$D$18</definedName>
    <definedName name="A127861670L">Data16!$HU$1:$HU$10,Data16!$HU$11:$HU$18</definedName>
    <definedName name="A127861670L_Data">Data16!$HU$11:$HU$18</definedName>
    <definedName name="A127861670L_Latest">Data16!$HU$18</definedName>
    <definedName name="A127861674W">Data16!$IB$1:$IB$10,Data16!$IB$11:$IB$18</definedName>
    <definedName name="A127861674W_Data">Data16!$IB$11:$IB$18</definedName>
    <definedName name="A127861674W_Latest">Data16!$IB$18</definedName>
    <definedName name="A127861678F">Data17!$W$1:$W$10,Data17!$W$11:$W$18</definedName>
    <definedName name="A127861678F_Data">Data17!$W$11:$W$18</definedName>
    <definedName name="A127861678F_Latest">Data17!$W$18</definedName>
    <definedName name="A127861682W">Data17!$AC$1:$AC$10,Data17!$AC$11:$AC$18</definedName>
    <definedName name="A127861682W_Data">Data17!$AC$11:$AC$18</definedName>
    <definedName name="A127861682W_Latest">Data17!$AC$18</definedName>
    <definedName name="A127861686F">Data17!$AD$1:$AD$10,Data17!$AD$11:$AD$18</definedName>
    <definedName name="A127861686F_Data">Data17!$AD$11:$AD$18</definedName>
    <definedName name="A127861686F_Latest">Data17!$AD$18</definedName>
    <definedName name="A127861690W">Data17!$AM$1:$AM$10,Data17!$AM$11:$AM$18</definedName>
    <definedName name="A127861690W_Data">Data17!$AM$11:$AM$18</definedName>
    <definedName name="A127861690W_Latest">Data17!$AM$18</definedName>
    <definedName name="A127861694F">Data17!$AO$1:$AO$10,Data17!$AO$11:$AO$18</definedName>
    <definedName name="A127861694F_Data">Data17!$AO$11:$AO$18</definedName>
    <definedName name="A127861694F_Latest">Data17!$AO$18</definedName>
    <definedName name="A127861698R">Data17!$AP$1:$AP$10,Data17!$AP$11:$AP$18</definedName>
    <definedName name="A127861698R_Data">Data17!$AP$11:$AP$18</definedName>
    <definedName name="A127861698R_Latest">Data17!$AP$18</definedName>
    <definedName name="A127861702V">Data17!$AR$1:$AR$10,Data17!$AR$11:$AR$18</definedName>
    <definedName name="A127861702V_Data">Data17!$AR$11:$AR$18</definedName>
    <definedName name="A127861702V_Latest">Data17!$AR$18</definedName>
    <definedName name="A127861706C">Data17!$M$1:$M$10,Data17!$M$11:$M$18</definedName>
    <definedName name="A127861706C_Data">Data17!$M$11:$M$18</definedName>
    <definedName name="A127861706C_Latest">Data17!$M$18</definedName>
    <definedName name="A127861710V">Data17!$AT$1:$AT$10,Data17!$AT$11:$AT$18</definedName>
    <definedName name="A127861710V_Data">Data17!$AT$11:$AT$18</definedName>
    <definedName name="A127861710V_Latest">Data17!$AT$18</definedName>
    <definedName name="A127861714C">Data17!$BL$1:$BL$10,Data17!$BL$11:$BL$18</definedName>
    <definedName name="A127861714C_Data">Data17!$BL$11:$BL$18</definedName>
    <definedName name="A127861714C_Latest">Data17!$BL$18</definedName>
    <definedName name="A127861718L">Data17!$BR$1:$BR$10,Data17!$BR$11:$BR$18</definedName>
    <definedName name="A127861718L_Data">Data17!$BR$11:$BR$18</definedName>
    <definedName name="A127861718L_Latest">Data17!$BR$18</definedName>
    <definedName name="A127861722C">Data17!$BW$1:$BW$10,Data17!$BW$11:$BW$18</definedName>
    <definedName name="A127861722C_Data">Data17!$BW$11:$BW$18</definedName>
    <definedName name="A127861722C_Latest">Data17!$BW$18</definedName>
    <definedName name="A127861726L">Data17!$CA$1:$CA$10,Data17!$CA$11:$CA$18</definedName>
    <definedName name="A127861726L_Data">Data17!$CA$11:$CA$18</definedName>
    <definedName name="A127861726L_Latest">Data17!$CA$18</definedName>
    <definedName name="A127861730C">Data17!$CW$1:$CW$10,Data17!$CW$11:$CW$18</definedName>
    <definedName name="A127861730C_Data">Data17!$CW$11:$CW$18</definedName>
    <definedName name="A127861730C_Latest">Data17!$CW$18</definedName>
    <definedName name="A127861734L">Data17!$CF$1:$CF$10,Data17!$CF$11:$CF$18</definedName>
    <definedName name="A127861734L_Data">Data17!$CF$11:$CF$18</definedName>
    <definedName name="A127861734L_Latest">Data17!$CF$18</definedName>
    <definedName name="A127861738W">Data17!$CK$1:$CK$10,Data17!$CK$11:$CK$18</definedName>
    <definedName name="A127861738W_Data">Data17!$CK$11:$CK$18</definedName>
    <definedName name="A127861738W_Latest">Data17!$CK$18</definedName>
    <definedName name="A127861742L">Data17!$DV$1:$DV$10,Data17!$DV$11:$DV$18</definedName>
    <definedName name="A127861742L_Data">Data17!$DV$11:$DV$18</definedName>
    <definedName name="A127861742L_Latest">Data17!$DV$18</definedName>
    <definedName name="A127861746W">Data17!$EB$1:$EB$10,Data17!$EB$11:$EB$18</definedName>
    <definedName name="A127861746W_Data">Data17!$EB$11:$EB$18</definedName>
    <definedName name="A127861746W_Latest">Data17!$EB$18</definedName>
    <definedName name="A127861754W">Data18!$BQ$1:$BQ$10,Data18!$BQ$11:$BQ$18</definedName>
    <definedName name="A127861754W_Data">Data18!$BQ$11:$BQ$18</definedName>
    <definedName name="A127861754W_Latest">Data18!$BQ$18</definedName>
    <definedName name="A127862922R">Data1!$S$1:$S$10,Data1!$S$11:$S$18</definedName>
    <definedName name="A127862922R_Data">Data1!$S$11:$S$18</definedName>
    <definedName name="A127862922R_Latest">Data1!$S$18</definedName>
    <definedName name="A127862926X">Data1!$T$1:$T$10,Data1!$T$11:$T$18</definedName>
    <definedName name="A127862926X_Data">Data1!$T$11:$T$18</definedName>
    <definedName name="A127862926X_Latest">Data1!$T$18</definedName>
    <definedName name="A127862930R">Data1!$W$1:$W$10,Data1!$W$11:$W$18</definedName>
    <definedName name="A127862930R_Data">Data1!$W$11:$W$18</definedName>
    <definedName name="A127862930R_Latest">Data1!$W$18</definedName>
    <definedName name="A127862934X">Data1!$X$1:$X$10,Data1!$X$11:$X$18</definedName>
    <definedName name="A127862934X_Data">Data1!$X$11:$X$18</definedName>
    <definedName name="A127862934X_Latest">Data1!$X$18</definedName>
    <definedName name="A127862938J">Data1!$AH$1:$AH$10,Data1!$AH$11:$AH$18</definedName>
    <definedName name="A127862938J_Data">Data1!$AH$11:$AH$18</definedName>
    <definedName name="A127862938J_Latest">Data1!$AH$18</definedName>
    <definedName name="A127862942X">Data1!$G$1:$G$10,Data1!$G$11:$G$18</definedName>
    <definedName name="A127862942X_Data">Data1!$G$11:$G$18</definedName>
    <definedName name="A127862942X_Latest">Data1!$G$18</definedName>
    <definedName name="A127862946J">Data1!$I$1:$I$10,Data1!$I$11:$I$18</definedName>
    <definedName name="A127862946J_Data">Data1!$I$11:$I$18</definedName>
    <definedName name="A127862946J_Latest">Data1!$I$18</definedName>
    <definedName name="A127862950X">Data1!$AM$1:$AM$10,Data1!$AM$11:$AM$18</definedName>
    <definedName name="A127862950X_Data">Data1!$AM$11:$AM$18</definedName>
    <definedName name="A127862950X_Latest">Data1!$AM$18</definedName>
    <definedName name="A127862954J">Data1!$BM$1:$BM$10,Data1!$BM$11:$BM$18</definedName>
    <definedName name="A127862954J_Data">Data1!$BM$11:$BM$18</definedName>
    <definedName name="A127862954J_Latest">Data1!$BM$18</definedName>
    <definedName name="A127862958T">Data1!$AN$1:$AN$10,Data1!$AN$11:$AN$18</definedName>
    <definedName name="A127862958T_Data">Data1!$AN$11:$AN$18</definedName>
    <definedName name="A127862958T_Latest">Data1!$AN$18</definedName>
    <definedName name="A127862962J">Data1!$BP$1:$BP$10,Data1!$BP$11:$BP$18</definedName>
    <definedName name="A127862962J_Data">Data1!$BP$11:$BP$18</definedName>
    <definedName name="A127862962J_Latest">Data1!$BP$18</definedName>
    <definedName name="A127862966T">Data2!$CC$1:$CC$10,Data2!$CC$11:$CC$18</definedName>
    <definedName name="A127862966T_Data">Data2!$CC$11:$CC$18</definedName>
    <definedName name="A127862966T_Latest">Data2!$CC$18</definedName>
    <definedName name="A127862970J">Data2!$BL$1:$BL$10,Data2!$BL$11:$BL$18</definedName>
    <definedName name="A127862970J_Data">Data2!$BL$11:$BL$18</definedName>
    <definedName name="A127862970J_Latest">Data2!$BL$18</definedName>
    <definedName name="A127862974T">Data2!$CY$1:$CY$10,Data2!$CY$11:$CY$18</definedName>
    <definedName name="A127862974T_Data">Data2!$CY$11:$CY$18</definedName>
    <definedName name="A127862974T_Latest">Data2!$CY$18</definedName>
    <definedName name="A127862978A">Data2!$DO$1:$DO$10,Data2!$DO$11:$DO$18</definedName>
    <definedName name="A127862978A_Data">Data2!$DO$11:$DO$18</definedName>
    <definedName name="A127862978A_Latest">Data2!$DO$18</definedName>
    <definedName name="A127862982T">Data2!$CV$1:$CV$10,Data2!$CV$11:$CV$18</definedName>
    <definedName name="A127862982T_Data">Data2!$CV$11:$CV$18</definedName>
    <definedName name="A127862982T_Latest">Data2!$CV$18</definedName>
    <definedName name="A127862986A">Data2!$EP$1:$EP$10,Data2!$EP$11:$EP$18</definedName>
    <definedName name="A127862986A_Data">Data2!$EP$11:$EP$18</definedName>
    <definedName name="A127862986A_Latest">Data2!$EP$18</definedName>
    <definedName name="A127862990T">Data2!$DY$1:$DY$10,Data2!$DY$11:$DY$18</definedName>
    <definedName name="A127862990T_Data">Data2!$DY$11:$DY$18</definedName>
    <definedName name="A127862990T_Latest">Data2!$DY$18</definedName>
    <definedName name="A127862994A">Data2!$EQ$1:$EQ$10,Data2!$EQ$11:$EQ$18</definedName>
    <definedName name="A127862994A_Data">Data2!$EQ$11:$EQ$18</definedName>
    <definedName name="A127862994A_Latest">Data2!$EQ$18</definedName>
    <definedName name="A127862998K">Data2!$EV$1:$EV$10,Data2!$EV$11:$EV$18</definedName>
    <definedName name="A127862998K_Data">Data2!$EV$11:$EV$18</definedName>
    <definedName name="A127862998K_Latest">Data2!$EV$18</definedName>
    <definedName name="A127863002T">Data2!$FQ$1:$FQ$10,Data2!$FQ$11:$FQ$18</definedName>
    <definedName name="A127863002T_Data">Data2!$FQ$11:$FQ$18</definedName>
    <definedName name="A127863002T_Latest">Data2!$FQ$18</definedName>
    <definedName name="A127863006A">Data2!$FW$1:$FW$10,Data2!$FW$11:$FW$18</definedName>
    <definedName name="A127863006A_Data">Data2!$FW$11:$FW$18</definedName>
    <definedName name="A127863006A_Latest">Data2!$FW$18</definedName>
    <definedName name="A127863010T">Data2!$FX$1:$FX$10,Data2!$FX$11:$FX$18</definedName>
    <definedName name="A127863010T_Data">Data2!$FX$11:$FX$18</definedName>
    <definedName name="A127863010T_Latest">Data2!$FX$18</definedName>
    <definedName name="A127863018K">Data2!$FI$1:$FI$10,Data2!$FI$11:$FI$18</definedName>
    <definedName name="A127863018K_Data">Data2!$FI$11:$FI$18</definedName>
    <definedName name="A127863018K_Latest">Data2!$FI$18</definedName>
    <definedName name="A127863022A">Data2!$GZ$1:$GZ$10,Data2!$GZ$11:$GZ$18</definedName>
    <definedName name="A127863022A_Data">Data2!$GZ$11:$GZ$18</definedName>
    <definedName name="A127863022A_Latest">Data2!$GZ$18</definedName>
    <definedName name="A127863026K">Data2!$GU$1:$GU$10,Data2!$GU$11:$GU$18</definedName>
    <definedName name="A127863026K_Data">Data2!$GU$11:$GU$18</definedName>
    <definedName name="A127863026K_Latest">Data2!$GU$18</definedName>
    <definedName name="A127863030A">Data1!$CL$1:$CL$10,Data1!$CL$11:$CL$18</definedName>
    <definedName name="A127863030A_Data">Data1!$CL$11:$CL$18</definedName>
    <definedName name="A127863030A_Latest">Data1!$CL$18</definedName>
    <definedName name="A127863034K">Data1!$CX$1:$CX$10,Data1!$CX$11:$CX$18</definedName>
    <definedName name="A127863034K_Data">Data1!$CX$11:$CX$18</definedName>
    <definedName name="A127863034K_Latest">Data1!$CX$18</definedName>
    <definedName name="A127863038V">Data1!$CY$1:$CY$10,Data1!$CY$11:$CY$18</definedName>
    <definedName name="A127863038V_Data">Data1!$CY$11:$CY$18</definedName>
    <definedName name="A127863038V_Latest">Data1!$CY$18</definedName>
    <definedName name="A127863042K">Data1!$CB$1:$CB$10,Data1!$CB$11:$CB$18</definedName>
    <definedName name="A127863042K_Data">Data1!$CB$11:$CB$18</definedName>
    <definedName name="A127863042K_Latest">Data1!$CB$18</definedName>
    <definedName name="A127863046V">Data1!$DP$1:$DP$10,Data1!$DP$11:$DP$18</definedName>
    <definedName name="A127863046V_Data">Data1!$DP$11:$DP$18</definedName>
    <definedName name="A127863046V_Latest">Data1!$DP$18</definedName>
    <definedName name="A127863050K">Data1!$DT$1:$DT$10,Data1!$DT$11:$DT$18</definedName>
    <definedName name="A127863050K_Data">Data1!$DT$11:$DT$18</definedName>
    <definedName name="A127863050K_Latest">Data1!$DT$18</definedName>
    <definedName name="A127863054V">Data1!$DY$1:$DY$10,Data1!$DY$11:$DY$18</definedName>
    <definedName name="A127863054V_Data">Data1!$DY$11:$DY$18</definedName>
    <definedName name="A127863054V_Latest">Data1!$DY$18</definedName>
    <definedName name="A127863058C">Data1!$DZ$1:$DZ$10,Data1!$DZ$11:$DZ$18</definedName>
    <definedName name="A127863058C_Data">Data1!$DZ$11:$DZ$18</definedName>
    <definedName name="A127863058C_Latest">Data1!$DZ$18</definedName>
    <definedName name="A127863062V">Data1!$DI$1:$DI$10,Data1!$DI$11:$DI$18</definedName>
    <definedName name="A127863062V_Data">Data1!$DI$11:$DI$18</definedName>
    <definedName name="A127863062V_Latest">Data1!$DI$18</definedName>
    <definedName name="A127863066C">Data1!$EY$1:$EY$10,Data1!$EY$11:$EY$18</definedName>
    <definedName name="A127863066C_Data">Data1!$EY$11:$EY$18</definedName>
    <definedName name="A127863066C_Latest">Data1!$EY$18</definedName>
    <definedName name="A127863070V">Data1!$EM$1:$EM$10,Data1!$EM$11:$EM$18</definedName>
    <definedName name="A127863070V_Data">Data1!$EM$11:$EM$18</definedName>
    <definedName name="A127863070V_Latest">Data1!$EM$18</definedName>
    <definedName name="A127863074C">Data1!$EP$1:$EP$10,Data1!$EP$11:$EP$18</definedName>
    <definedName name="A127863074C_Data">Data1!$EP$11:$EP$18</definedName>
    <definedName name="A127863074C_Latest">Data1!$EP$18</definedName>
    <definedName name="A127863078L">Data1!$GG$1:$GG$10,Data1!$GG$11:$GG$18</definedName>
    <definedName name="A127863078L_Data">Data1!$GG$11:$GG$18</definedName>
    <definedName name="A127863078L_Latest">Data1!$GG$18</definedName>
    <definedName name="A127863082C">Data1!$GS$1:$GS$10,Data1!$GS$11:$GS$18</definedName>
    <definedName name="A127863082C_Data">Data1!$GS$11:$GS$18</definedName>
    <definedName name="A127863082C_Latest">Data1!$GS$18</definedName>
    <definedName name="A127863086L">Data1!$GW$1:$GW$10,Data1!$GW$11:$GW$18</definedName>
    <definedName name="A127863086L_Data">Data1!$GW$11:$GW$18</definedName>
    <definedName name="A127863086L_Latest">Data1!$GW$18</definedName>
    <definedName name="A127863090C">Data1!$GX$1:$GX$10,Data1!$GX$11:$GX$18</definedName>
    <definedName name="A127863090C_Data">Data1!$GX$11:$GX$18</definedName>
    <definedName name="A127863090C_Latest">Data1!$GX$18</definedName>
    <definedName name="A127863094L">Data1!$HM$1:$HM$10,Data1!$HM$11:$HM$18</definedName>
    <definedName name="A127863094L_Data">Data1!$HM$11:$HM$18</definedName>
    <definedName name="A127863094L_Latest">Data1!$HM$18</definedName>
    <definedName name="A127863098W">Data1!$HP$1:$HP$10,Data1!$HP$11:$HP$18</definedName>
    <definedName name="A127863098W_Data">Data1!$HP$11:$HP$18</definedName>
    <definedName name="A127863098W_Latest">Data1!$HP$18</definedName>
    <definedName name="A127863102A">Data1!$HU$1:$HU$10,Data1!$HU$11:$HU$18</definedName>
    <definedName name="A127863102A_Data">Data1!$HU$11:$HU$18</definedName>
    <definedName name="A127863102A_Latest">Data1!$HU$18</definedName>
    <definedName name="A127863106K">Data1!$HF$1:$HF$10,Data1!$HF$11:$HF$18</definedName>
    <definedName name="A127863106K_Data">Data1!$HF$11:$HF$18</definedName>
    <definedName name="A127863106K_Latest">Data1!$HF$18</definedName>
    <definedName name="A127863110A">Data2!$C$1:$C$10,Data2!$C$11:$C$18</definedName>
    <definedName name="A127863110A_Data">Data2!$C$11:$C$18</definedName>
    <definedName name="A127863110A_Latest">Data2!$C$18</definedName>
    <definedName name="A127863114K">Data2!$G$1:$G$10,Data2!$G$11:$G$18</definedName>
    <definedName name="A127863114K_Data">Data2!$G$11:$G$18</definedName>
    <definedName name="A127863114K_Latest">Data2!$G$18</definedName>
    <definedName name="A127863118V">Data2!$I$1:$I$10,Data2!$I$11:$I$18</definedName>
    <definedName name="A127863118V_Data">Data2!$I$11:$I$18</definedName>
    <definedName name="A127863118V_Latest">Data2!$I$18</definedName>
    <definedName name="A127863122K">Data1!$II$1:$II$10,Data1!$II$11:$II$18</definedName>
    <definedName name="A127863122K_Data">Data1!$II$11:$II$18</definedName>
    <definedName name="A127863122K_Latest">Data1!$II$18</definedName>
    <definedName name="A127863126V">Data2!$Z$1:$Z$10,Data2!$Z$11:$Z$18</definedName>
    <definedName name="A127863126V_Data">Data2!$Z$11:$Z$18</definedName>
    <definedName name="A127863126V_Latest">Data2!$Z$18</definedName>
    <definedName name="A127863130K">Data2!$AJ$1:$AJ$10,Data2!$AJ$11:$AJ$18</definedName>
    <definedName name="A127863130K_Data">Data2!$AJ$11:$AJ$18</definedName>
    <definedName name="A127863130K_Latest">Data2!$AJ$18</definedName>
    <definedName name="A127863134V">Data2!$AK$1:$AK$10,Data2!$AK$11:$AK$18</definedName>
    <definedName name="A127863134V_Data">Data2!$AK$11:$AK$18</definedName>
    <definedName name="A127863134V_Latest">Data2!$AK$18</definedName>
    <definedName name="A127863138C">Data2!$BF$1:$BF$10,Data2!$BF$11:$BF$18</definedName>
    <definedName name="A127863138C_Data">Data2!$BF$11:$BF$18</definedName>
    <definedName name="A127863138C_Latest">Data2!$BF$18</definedName>
    <definedName name="A127864462X">Data2!$HY$1:$HY$10,Data2!$HY$11:$HY$18</definedName>
    <definedName name="A127864462X_Data">Data2!$HY$11:$HY$18</definedName>
    <definedName name="A127864462X_Latest">Data2!$HY$18</definedName>
    <definedName name="A127864466J">Data2!$IH$1:$IH$10,Data2!$IH$11:$IH$18</definedName>
    <definedName name="A127864466J_Data">Data2!$IH$11:$IH$18</definedName>
    <definedName name="A127864466J_Latest">Data2!$IH$18</definedName>
    <definedName name="A127864470X">Data2!$IL$1:$IL$10,Data2!$IL$11:$IL$18</definedName>
    <definedName name="A127864470X_Data">Data2!$IL$11:$IL$18</definedName>
    <definedName name="A127864470X_Latest">Data2!$IL$18</definedName>
    <definedName name="A127864474J">Data3!$H$1:$H$10,Data3!$H$11:$H$18</definedName>
    <definedName name="A127864474J_Data">Data3!$H$11:$H$18</definedName>
    <definedName name="A127864474J_Latest">Data3!$H$18</definedName>
    <definedName name="A127864478T">Data3!$L$1:$L$10,Data3!$L$11:$L$18</definedName>
    <definedName name="A127864478T_Data">Data3!$L$11:$L$18</definedName>
    <definedName name="A127864478T_Latest">Data3!$L$18</definedName>
    <definedName name="A127864482J">Data2!$IB$1:$IB$10,Data2!$IB$11:$IB$18</definedName>
    <definedName name="A127864482J_Data">Data2!$IB$11:$IB$18</definedName>
    <definedName name="A127864482J_Latest">Data2!$IB$18</definedName>
    <definedName name="A127864486T">Data2!$IF$1:$IF$10,Data2!$IF$11:$IF$18</definedName>
    <definedName name="A127864486T_Data">Data2!$IF$11:$IF$18</definedName>
    <definedName name="A127864486T_Latest">Data2!$IF$18</definedName>
    <definedName name="A127864490J">Data3!$AK$1:$AK$10,Data3!$AK$11:$AK$18</definedName>
    <definedName name="A127864490J_Data">Data3!$AK$11:$AK$18</definedName>
    <definedName name="A127864490J_Latest">Data3!$AK$18</definedName>
    <definedName name="A127864494T">Data3!$AM$1:$AM$10,Data3!$AM$11:$AM$18</definedName>
    <definedName name="A127864494T_Data">Data3!$AM$11:$AM$18</definedName>
    <definedName name="A127864494T_Latest">Data3!$AM$18</definedName>
    <definedName name="A127864498A">Data3!$AW$1:$AW$10,Data3!$AW$11:$AW$18</definedName>
    <definedName name="A127864498A_Data">Data3!$AW$11:$AW$18</definedName>
    <definedName name="A127864498A_Latest">Data3!$AW$18</definedName>
    <definedName name="A127864502F">Data4!$BF$1:$BF$10,Data4!$BF$11:$BF$18</definedName>
    <definedName name="A127864502F_Data">Data4!$BF$11:$BF$18</definedName>
    <definedName name="A127864502F_Latest">Data4!$BF$18</definedName>
    <definedName name="A127864506R">Data4!$BI$1:$BI$10,Data4!$BI$11:$BI$18</definedName>
    <definedName name="A127864506R_Data">Data4!$BI$11:$BI$18</definedName>
    <definedName name="A127864506R_Latest">Data4!$BI$18</definedName>
    <definedName name="A127864510F">Data4!$BO$1:$BO$10,Data4!$BO$11:$BO$18</definedName>
    <definedName name="A127864510F_Data">Data4!$BO$11:$BO$18</definedName>
    <definedName name="A127864510F_Latest">Data4!$BO$18</definedName>
    <definedName name="A127864514R">Data4!$CG$1:$CG$10,Data4!$CG$11:$CG$18</definedName>
    <definedName name="A127864514R_Data">Data4!$CG$11:$CG$18</definedName>
    <definedName name="A127864514R_Latest">Data4!$CG$18</definedName>
    <definedName name="A127864518X">Data4!$CL$1:$CL$10,Data4!$CL$11:$CL$18</definedName>
    <definedName name="A127864518X_Data">Data4!$CL$11:$CL$18</definedName>
    <definedName name="A127864518X_Latest">Data4!$CL$18</definedName>
    <definedName name="A127864522R">Data4!$CS$1:$CS$10,Data4!$CS$11:$CS$18</definedName>
    <definedName name="A127864522R_Data">Data4!$CS$11:$CS$18</definedName>
    <definedName name="A127864522R_Latest">Data4!$CS$18</definedName>
    <definedName name="A127864526X">Data4!$CV$1:$CV$10,Data4!$CV$11:$CV$18</definedName>
    <definedName name="A127864526X_Data">Data4!$CV$11:$CV$18</definedName>
    <definedName name="A127864526X_Latest">Data4!$CV$18</definedName>
    <definedName name="A127864530R">Data4!$DA$1:$DA$10,Data4!$DA$11:$DA$18</definedName>
    <definedName name="A127864530R_Data">Data4!$DA$11:$DA$18</definedName>
    <definedName name="A127864530R_Latest">Data4!$DA$18</definedName>
    <definedName name="A127864534X">Data4!$DF$1:$DF$10,Data4!$DF$11:$DF$18</definedName>
    <definedName name="A127864534X_Data">Data4!$DF$11:$DF$18</definedName>
    <definedName name="A127864534X_Latest">Data4!$DF$18</definedName>
    <definedName name="A127864538J">Data4!$DC$1:$DC$10,Data4!$DC$11:$DC$18</definedName>
    <definedName name="A127864538J_Data">Data4!$DC$11:$DC$18</definedName>
    <definedName name="A127864538J_Latest">Data4!$DC$18</definedName>
    <definedName name="A127864542X">Data4!$EL$1:$EL$10,Data4!$EL$11:$EL$18</definedName>
    <definedName name="A127864542X_Data">Data4!$EL$11:$EL$18</definedName>
    <definedName name="A127864542X_Latest">Data4!$EL$18</definedName>
    <definedName name="A127864546J">Data4!$EM$1:$EM$10,Data4!$EM$11:$EM$18</definedName>
    <definedName name="A127864546J_Data">Data4!$EM$11:$EM$18</definedName>
    <definedName name="A127864546J_Latest">Data4!$EM$18</definedName>
    <definedName name="A127864550X">Data4!$FE$1:$FE$10,Data4!$FE$11:$FE$18</definedName>
    <definedName name="A127864550X_Data">Data4!$FE$11:$FE$18</definedName>
    <definedName name="A127864550X_Latest">Data4!$FE$18</definedName>
    <definedName name="A127864554J">Data4!$EN$1:$EN$10,Data4!$EN$11:$EN$18</definedName>
    <definedName name="A127864554J_Data">Data4!$EN$11:$EN$18</definedName>
    <definedName name="A127864554J_Latest">Data4!$EN$18</definedName>
    <definedName name="A127864562J">Data4!$FU$1:$FU$10,Data4!$FU$11:$FU$18</definedName>
    <definedName name="A127864562J_Data">Data4!$FU$11:$FU$18</definedName>
    <definedName name="A127864562J_Latest">Data4!$FU$18</definedName>
    <definedName name="A127864566T">Data4!$GV$1:$GV$10,Data4!$GV$11:$GV$18</definedName>
    <definedName name="A127864566T_Data">Data4!$GV$11:$GV$18</definedName>
    <definedName name="A127864566T_Latest">Data4!$GV$18</definedName>
    <definedName name="A127864570J">Data4!$FS$1:$FS$10,Data4!$FS$11:$FS$18</definedName>
    <definedName name="A127864570J_Data">Data4!$FS$11:$FS$18</definedName>
    <definedName name="A127864570J_Latest">Data4!$FS$18</definedName>
    <definedName name="A127864574T">Data4!$FZ$1:$FZ$10,Data4!$FZ$11:$FZ$18</definedName>
    <definedName name="A127864574T_Data">Data4!$FZ$11:$FZ$18</definedName>
    <definedName name="A127864574T_Latest">Data4!$FZ$18</definedName>
    <definedName name="A127864578A">Data4!$GA$1:$GA$10,Data4!$GA$11:$GA$18</definedName>
    <definedName name="A127864578A_Data">Data4!$GA$11:$GA$18</definedName>
    <definedName name="A127864578A_Latest">Data4!$GA$18</definedName>
    <definedName name="A127864582T">Data3!$BA$1:$BA$10,Data3!$BA$11:$BA$18</definedName>
    <definedName name="A127864582T_Data">Data3!$BA$11:$BA$18</definedName>
    <definedName name="A127864582T_Latest">Data3!$BA$18</definedName>
    <definedName name="A127864586A">Data3!$CB$1:$CB$10,Data3!$CB$11:$CB$18</definedName>
    <definedName name="A127864586A_Data">Data3!$CB$11:$CB$18</definedName>
    <definedName name="A127864586A_Latest">Data3!$CB$18</definedName>
    <definedName name="A127864590T">Data3!$CR$1:$CR$10,Data3!$CR$11:$CR$18</definedName>
    <definedName name="A127864590T_Data">Data3!$CR$11:$CR$18</definedName>
    <definedName name="A127864590T_Latest">Data3!$CR$18</definedName>
    <definedName name="A127864594A">Data3!$CI$1:$CI$10,Data3!$CI$11:$CI$18</definedName>
    <definedName name="A127864594A_Data">Data3!$CI$11:$CI$18</definedName>
    <definedName name="A127864594A_Latest">Data3!$CI$18</definedName>
    <definedName name="A127864598K">Data3!$EC$1:$EC$10,Data3!$EC$11:$EC$18</definedName>
    <definedName name="A127864598K_Data">Data3!$EC$11:$EC$18</definedName>
    <definedName name="A127864598K_Latest">Data3!$EC$18</definedName>
    <definedName name="A127864602R">Data3!$EK$1:$EK$10,Data3!$EK$11:$EK$18</definedName>
    <definedName name="A127864602R_Data">Data3!$EK$11:$EK$18</definedName>
    <definedName name="A127864602R_Latest">Data3!$EK$18</definedName>
    <definedName name="A127864606X">Data3!$DR$1:$DR$10,Data3!$DR$11:$DR$18</definedName>
    <definedName name="A127864606X_Data">Data3!$DR$11:$DR$18</definedName>
    <definedName name="A127864606X_Latest">Data3!$DR$18</definedName>
    <definedName name="A127864610R">Data3!$ET$1:$ET$10,Data3!$ET$11:$ET$18</definedName>
    <definedName name="A127864610R_Data">Data3!$ET$11:$ET$18</definedName>
    <definedName name="A127864610R_Latest">Data3!$ET$18</definedName>
    <definedName name="A127864614X">Data3!$EV$1:$EV$10,Data3!$EV$11:$EV$18</definedName>
    <definedName name="A127864614X_Data">Data3!$EV$11:$EV$18</definedName>
    <definedName name="A127864614X_Latest">Data3!$EV$18</definedName>
    <definedName name="A127864618J">Data3!$DU$1:$DU$10,Data3!$DU$11:$DU$18</definedName>
    <definedName name="A127864618J_Data">Data3!$DU$11:$DU$18</definedName>
    <definedName name="A127864618J_Latest">Data3!$DU$18</definedName>
    <definedName name="A127864622X">Data3!$EX$1:$EX$10,Data3!$EX$11:$EX$18</definedName>
    <definedName name="A127864622X_Data">Data3!$EX$11:$EX$18</definedName>
    <definedName name="A127864622X_Latest">Data3!$EX$18</definedName>
    <definedName name="A127864626J">Data3!$GP$1:$GP$10,Data3!$GP$11:$GP$18</definedName>
    <definedName name="A127864626J_Data">Data3!$GP$11:$GP$18</definedName>
    <definedName name="A127864626J_Latest">Data3!$GP$18</definedName>
    <definedName name="A127864630X">Data3!$GR$1:$GR$10,Data3!$GR$11:$GR$18</definedName>
    <definedName name="A127864630X_Data">Data3!$GR$11:$GR$18</definedName>
    <definedName name="A127864630X_Latest">Data3!$GR$18</definedName>
    <definedName name="A127864634J">Data3!$GS$1:$GS$10,Data3!$GS$11:$GS$18</definedName>
    <definedName name="A127864634J_Data">Data3!$GS$11:$GS$18</definedName>
    <definedName name="A127864634J_Latest">Data3!$GS$18</definedName>
    <definedName name="A127864638T">Data3!$HB$1:$HB$10,Data3!$HB$11:$HB$18</definedName>
    <definedName name="A127864638T_Data">Data3!$HB$11:$HB$18</definedName>
    <definedName name="A127864638T_Latest">Data3!$HB$18</definedName>
    <definedName name="A127864642J">Data3!$HD$1:$HD$10,Data3!$HD$11:$HD$18</definedName>
    <definedName name="A127864642J_Data">Data3!$HD$11:$HD$18</definedName>
    <definedName name="A127864642J_Latest">Data3!$HD$18</definedName>
    <definedName name="A127864646T">Data3!$HM$1:$HM$10,Data3!$HM$11:$HM$18</definedName>
    <definedName name="A127864646T_Data">Data3!$HM$11:$HM$18</definedName>
    <definedName name="A127864646T_Latest">Data3!$HM$18</definedName>
    <definedName name="A127864650J">Data3!$HQ$1:$HQ$10,Data3!$HQ$11:$HQ$18</definedName>
    <definedName name="A127864650J_Data">Data3!$HQ$11:$HQ$18</definedName>
    <definedName name="A127864650J_Latest">Data3!$HQ$18</definedName>
    <definedName name="A127864654T">Data3!$HV$1:$HV$10,Data3!$HV$11:$HV$18</definedName>
    <definedName name="A127864654T_Data">Data3!$HV$11:$HV$18</definedName>
    <definedName name="A127864654T_Latest">Data3!$HV$18</definedName>
    <definedName name="A127864658A">Data4!$G$1:$G$10,Data4!$G$11:$G$18</definedName>
    <definedName name="A127864658A_Data">Data4!$G$11:$G$18</definedName>
    <definedName name="A127864658A_Latest">Data4!$G$18</definedName>
    <definedName name="A127864662T">Data4!$AA$1:$AA$10,Data4!$AA$11:$AA$18</definedName>
    <definedName name="A127864662T_Data">Data4!$AA$11:$AA$18</definedName>
    <definedName name="A127864662T_Latest">Data4!$AA$18</definedName>
    <definedName name="A127864666A">Data4!$AH$1:$AH$10,Data4!$AH$11:$AH$18</definedName>
    <definedName name="A127864666A_Data">Data4!$AH$11:$AH$18</definedName>
    <definedName name="A127864666A_Latest">Data4!$AH$18</definedName>
    <definedName name="A127864670T">Data4!$AK$1:$AK$10,Data4!$AK$11:$AK$18</definedName>
    <definedName name="A127864670T_Data">Data4!$AK$11:$AK$18</definedName>
    <definedName name="A127864670T_Latest">Data4!$AK$18</definedName>
    <definedName name="A127864674A">Data4!$N$1:$N$10,Data4!$N$11:$N$18</definedName>
    <definedName name="A127864674A_Data">Data4!$N$11:$N$18</definedName>
    <definedName name="A127864674A_Latest">Data4!$N$18</definedName>
    <definedName name="A127865978F">Data4!$HE$1:$HE$10,Data4!$HE$11:$HE$18</definedName>
    <definedName name="A127865978F_Data">Data4!$HE$11:$HE$18</definedName>
    <definedName name="A127865978F_Latest">Data4!$HE$18</definedName>
    <definedName name="A127865982W">Data4!$IF$1:$IF$10,Data4!$IF$11:$IF$18</definedName>
    <definedName name="A127865982W_Data">Data4!$IF$11:$IF$18</definedName>
    <definedName name="A127865982W_Latest">Data4!$IF$18</definedName>
    <definedName name="A127865986F">Data4!$HM$1:$HM$10,Data4!$HM$11:$HM$18</definedName>
    <definedName name="A127865986F_Data">Data4!$HM$11:$HM$18</definedName>
    <definedName name="A127865986F_Latest">Data4!$HM$18</definedName>
    <definedName name="A127865990W">Data5!$Q$1:$Q$10,Data5!$Q$11:$Q$18</definedName>
    <definedName name="A127865990W_Data">Data5!$Q$11:$Q$18</definedName>
    <definedName name="A127865990W_Latest">Data5!$Q$18</definedName>
    <definedName name="A127865994F">Data4!$IM$1:$IM$10,Data4!$IM$11:$IM$18</definedName>
    <definedName name="A127865994F_Data">Data4!$IM$11:$IM$18</definedName>
    <definedName name="A127865994F_Latest">Data4!$IM$18</definedName>
    <definedName name="A127865998R">Data6!$T$1:$T$10,Data6!$T$11:$T$18</definedName>
    <definedName name="A127865998R_Data">Data6!$T$11:$T$18</definedName>
    <definedName name="A127865998R_Latest">Data6!$T$18</definedName>
    <definedName name="A127866002W">Data6!$AJ$1:$AJ$10,Data6!$AJ$11:$AJ$18</definedName>
    <definedName name="A127866002W_Data">Data6!$AJ$11:$AJ$18</definedName>
    <definedName name="A127866002W_Latest">Data6!$AJ$18</definedName>
    <definedName name="A127866006F">Data6!$AL$1:$AL$10,Data6!$AL$11:$AL$18</definedName>
    <definedName name="A127866006F_Data">Data6!$AL$11:$AL$18</definedName>
    <definedName name="A127866006F_Latest">Data6!$AL$18</definedName>
    <definedName name="A127866010W">Data6!$AW$1:$AW$10,Data6!$AW$11:$AW$18</definedName>
    <definedName name="A127866010W_Data">Data6!$AW$11:$AW$18</definedName>
    <definedName name="A127866010W_Latest">Data6!$AW$18</definedName>
    <definedName name="A127866014F">Data6!$S$1:$S$10,Data6!$S$11:$S$18</definedName>
    <definedName name="A127866014F_Data">Data6!$S$11:$S$18</definedName>
    <definedName name="A127866014F_Latest">Data6!$S$18</definedName>
    <definedName name="A127866018R">Data6!$AZ$1:$AZ$10,Data6!$AZ$11:$AZ$18</definedName>
    <definedName name="A127866018R_Data">Data6!$AZ$11:$AZ$18</definedName>
    <definedName name="A127866018R_Latest">Data6!$AZ$18</definedName>
    <definedName name="A127866022F">Data6!$BQ$1:$BQ$10,Data6!$BQ$11:$BQ$18</definedName>
    <definedName name="A127866022F_Data">Data6!$BQ$11:$BQ$18</definedName>
    <definedName name="A127866022F_Latest">Data6!$BQ$18</definedName>
    <definedName name="A127866026R">Data6!$BR$1:$BR$10,Data6!$BR$11:$BR$18</definedName>
    <definedName name="A127866026R_Data">Data6!$BR$11:$BR$18</definedName>
    <definedName name="A127866026R_Latest">Data6!$BR$18</definedName>
    <definedName name="A127866030F">Data6!$BX$1:$BX$10,Data6!$BX$11:$BX$18</definedName>
    <definedName name="A127866030F_Data">Data6!$BX$11:$BX$18</definedName>
    <definedName name="A127866030F_Latest">Data6!$BX$18</definedName>
    <definedName name="A127866034R">Data6!$CZ$1:$CZ$10,Data6!$CZ$11:$CZ$18</definedName>
    <definedName name="A127866034R_Data">Data6!$CZ$11:$CZ$18</definedName>
    <definedName name="A127866034R_Latest">Data6!$CZ$18</definedName>
    <definedName name="A127866038X">Data6!$DB$1:$DB$10,Data6!$DB$11:$DB$18</definedName>
    <definedName name="A127866038X_Data">Data6!$DB$11:$DB$18</definedName>
    <definedName name="A127866038X_Latest">Data6!$DB$18</definedName>
    <definedName name="A127866042R">Data6!$DM$1:$DM$10,Data6!$DM$11:$DM$18</definedName>
    <definedName name="A127866042R_Data">Data6!$DM$11:$DM$18</definedName>
    <definedName name="A127866042R_Latest">Data6!$DM$18</definedName>
    <definedName name="A127866046X">Data6!$DN$1:$DN$10,Data6!$DN$11:$DN$18</definedName>
    <definedName name="A127866046X_Data">Data6!$DN$11:$DN$18</definedName>
    <definedName name="A127866046X_Latest">Data6!$DN$18</definedName>
    <definedName name="A127866050R">Data6!$EF$1:$EF$10,Data6!$EF$11:$EF$18</definedName>
    <definedName name="A127866050R_Data">Data6!$EF$11:$EF$18</definedName>
    <definedName name="A127866050R_Latest">Data6!$EF$18</definedName>
    <definedName name="A127866054X">Data6!$EG$1:$EG$10,Data6!$EG$11:$EG$18</definedName>
    <definedName name="A127866054X_Data">Data6!$EG$11:$EG$18</definedName>
    <definedName name="A127866054X_Latest">Data6!$EG$18</definedName>
    <definedName name="A127866058J">Data6!$EO$1:$EO$10,Data6!$EO$11:$EO$18</definedName>
    <definedName name="A127866058J_Data">Data6!$EO$11:$EO$18</definedName>
    <definedName name="A127866058J_Latest">Data6!$EO$18</definedName>
    <definedName name="A127866062X">Data6!$FK$1:$FK$10,Data6!$FK$11:$FK$18</definedName>
    <definedName name="A127866062X_Data">Data6!$FK$11:$FK$18</definedName>
    <definedName name="A127866062X_Latest">Data6!$FK$18</definedName>
    <definedName name="A127866066J">Data6!$FS$1:$FS$10,Data6!$FS$11:$FS$18</definedName>
    <definedName name="A127866066J_Data">Data6!$FS$11:$FS$18</definedName>
    <definedName name="A127866066J_Latest">Data6!$FS$18</definedName>
    <definedName name="A127866070X">Data6!$FV$1:$FV$10,Data6!$FV$11:$FV$18</definedName>
    <definedName name="A127866070X_Data">Data6!$FV$11:$FV$18</definedName>
    <definedName name="A127866070X_Latest">Data6!$FV$18</definedName>
    <definedName name="A127866074J">Data5!$AO$1:$AO$10,Data5!$AO$11:$AO$18</definedName>
    <definedName name="A127866074J_Data">Data5!$AO$11:$AO$18</definedName>
    <definedName name="A127866074J_Latest">Data5!$AO$18</definedName>
    <definedName name="A127866078T">Data5!$AT$1:$AT$10,Data5!$AT$11:$AT$18</definedName>
    <definedName name="A127866078T_Data">Data5!$AT$11:$AT$18</definedName>
    <definedName name="A127866078T_Latest">Data5!$AT$18</definedName>
    <definedName name="A127866082J">Data5!$AV$1:$AV$10,Data5!$AV$11:$AV$18</definedName>
    <definedName name="A127866082J_Data">Data5!$AV$11:$AV$18</definedName>
    <definedName name="A127866082J_Latest">Data5!$AV$18</definedName>
    <definedName name="A127866086T">Data5!$BI$1:$BI$10,Data5!$BI$11:$BI$18</definedName>
    <definedName name="A127866086T_Data">Data5!$BI$11:$BI$18</definedName>
    <definedName name="A127866086T_Latest">Data5!$BI$18</definedName>
    <definedName name="A127866090J">Data5!$BJ$1:$BJ$10,Data5!$BJ$11:$BJ$18</definedName>
    <definedName name="A127866090J_Data">Data5!$BJ$11:$BJ$18</definedName>
    <definedName name="A127866090J_Latest">Data5!$BJ$18</definedName>
    <definedName name="A127866094T">Data5!$AI$1:$AI$10,Data5!$AI$11:$AI$18</definedName>
    <definedName name="A127866094T_Data">Data5!$AI$11:$AI$18</definedName>
    <definedName name="A127866094T_Latest">Data5!$AI$18</definedName>
    <definedName name="A127866098A">Data5!$BL$1:$BL$10,Data5!$BL$11:$BL$18</definedName>
    <definedName name="A127866098A_Data">Data5!$BL$11:$BL$18</definedName>
    <definedName name="A127866098A_Latest">Data5!$BL$18</definedName>
    <definedName name="A127866102F">Data5!$AK$1:$AK$10,Data5!$AK$11:$AK$18</definedName>
    <definedName name="A127866102F_Data">Data5!$AK$11:$AK$18</definedName>
    <definedName name="A127866102F_Latest">Data5!$AK$18</definedName>
    <definedName name="A127866106R">Data5!$BY$1:$BY$10,Data5!$BY$11:$BY$18</definedName>
    <definedName name="A127866106R_Data">Data5!$BY$11:$BY$18</definedName>
    <definedName name="A127866106R_Latest">Data5!$BY$18</definedName>
    <definedName name="A127866110F">Data5!$CD$1:$CD$10,Data5!$CD$11:$CD$18</definedName>
    <definedName name="A127866110F_Data">Data5!$CD$11:$CD$18</definedName>
    <definedName name="A127866110F_Latest">Data5!$CD$18</definedName>
    <definedName name="A127866114R">Data5!$CG$1:$CG$10,Data5!$CG$11:$CG$18</definedName>
    <definedName name="A127866114R_Data">Data5!$CG$11:$CG$18</definedName>
    <definedName name="A127866114R_Latest">Data5!$CG$18</definedName>
    <definedName name="A127866118X">Data5!$CV$1:$CV$10,Data5!$CV$11:$CV$18</definedName>
    <definedName name="A127866118X_Data">Data5!$CV$11:$CV$18</definedName>
    <definedName name="A127866118X_Latest">Data5!$CV$18</definedName>
    <definedName name="A127866122R">Data5!$DE$1:$DE$10,Data5!$DE$11:$DE$18</definedName>
    <definedName name="A127866122R_Data">Data5!$DE$11:$DE$18</definedName>
    <definedName name="A127866122R_Latest">Data5!$DE$18</definedName>
    <definedName name="A127866126X">Data5!$DJ$1:$DJ$10,Data5!$DJ$11:$DJ$18</definedName>
    <definedName name="A127866126X_Data">Data5!$DJ$11:$DJ$18</definedName>
    <definedName name="A127866126X_Latest">Data5!$DJ$18</definedName>
    <definedName name="A127866130R">Data5!$DM$1:$DM$10,Data5!$DM$11:$DM$18</definedName>
    <definedName name="A127866130R_Data">Data5!$DM$11:$DM$18</definedName>
    <definedName name="A127866130R_Latest">Data5!$DM$18</definedName>
    <definedName name="A127866134X">Data5!$DS$1:$DS$10,Data5!$DS$11:$DS$18</definedName>
    <definedName name="A127866134X_Data">Data5!$DS$11:$DS$18</definedName>
    <definedName name="A127866134X_Latest">Data5!$DS$18</definedName>
    <definedName name="A127866138J">Data5!$DA$1:$DA$10,Data5!$DA$11:$DA$18</definedName>
    <definedName name="A127866138J_Data">Data5!$DA$11:$DA$18</definedName>
    <definedName name="A127866138J_Latest">Data5!$DA$18</definedName>
    <definedName name="A127866142X">Data5!$EN$1:$EN$10,Data5!$EN$11:$EN$18</definedName>
    <definedName name="A127866142X_Data">Data5!$EN$11:$EN$18</definedName>
    <definedName name="A127866142X_Latest">Data5!$EN$18</definedName>
    <definedName name="A127866146J">Data5!$EW$1:$EW$10,Data5!$EW$11:$EW$18</definedName>
    <definedName name="A127866146J_Data">Data5!$EW$11:$EW$18</definedName>
    <definedName name="A127866146J_Latest">Data5!$EW$18</definedName>
    <definedName name="A127866150X">Data5!$EL$1:$EL$10,Data5!$EL$11:$EL$18</definedName>
    <definedName name="A127866150X_Data">Data5!$EL$11:$EL$18</definedName>
    <definedName name="A127866150X_Latest">Data5!$EL$18</definedName>
    <definedName name="A127866154J">Data5!$GG$1:$GG$10,Data5!$GG$11:$GG$18</definedName>
    <definedName name="A127866154J_Data">Data5!$GG$11:$GG$18</definedName>
    <definedName name="A127866154J_Latest">Data5!$GG$18</definedName>
    <definedName name="A127866158T">Data5!$GK$1:$GK$10,Data5!$GK$11:$GK$18</definedName>
    <definedName name="A127866158T_Data">Data5!$GK$11:$GK$18</definedName>
    <definedName name="A127866158T_Latest">Data5!$GK$18</definedName>
    <definedName name="A127866162J">Data5!$GM$1:$GM$10,Data5!$GM$11:$GM$18</definedName>
    <definedName name="A127866162J_Data">Data5!$GM$11:$GM$18</definedName>
    <definedName name="A127866162J_Latest">Data5!$GM$18</definedName>
    <definedName name="A127866166T">Data5!$GN$1:$GN$10,Data5!$GN$11:$GN$18</definedName>
    <definedName name="A127866166T_Data">Data5!$GN$11:$GN$18</definedName>
    <definedName name="A127866166T_Latest">Data5!$GN$18</definedName>
    <definedName name="A127866170J">Data5!$GO$1:$GO$10,Data5!$GO$11:$GO$18</definedName>
    <definedName name="A127866170J_Data">Data5!$GO$11:$GO$18</definedName>
    <definedName name="A127866170J_Latest">Data5!$GO$18</definedName>
    <definedName name="A127866174T">Data5!$GP$1:$GP$10,Data5!$GP$11:$GP$18</definedName>
    <definedName name="A127866174T_Data">Data5!$GP$11:$GP$18</definedName>
    <definedName name="A127866174T_Latest">Data5!$GP$18</definedName>
    <definedName name="A127866178A">Data5!$HC$1:$HC$10,Data5!$HC$11:$HC$18</definedName>
    <definedName name="A127866178A_Data">Data5!$HC$11:$HC$18</definedName>
    <definedName name="A127866178A_Latest">Data5!$HC$18</definedName>
    <definedName name="A127866182T">Data5!$HO$1:$HO$10,Data5!$HO$11:$HO$18</definedName>
    <definedName name="A127866182T_Data">Data5!$HO$11:$HO$18</definedName>
    <definedName name="A127866182T_Latest">Data5!$HO$18</definedName>
    <definedName name="A127866186A">Data5!$HS$1:$HS$10,Data5!$HS$11:$HS$18</definedName>
    <definedName name="A127866186A_Data">Data5!$HS$11:$HS$18</definedName>
    <definedName name="A127866186A_Latest">Data5!$HS$18</definedName>
    <definedName name="A127866190T">Data5!$GV$1:$GV$10,Data5!$GV$11:$GV$18</definedName>
    <definedName name="A127866190T_Data">Data5!$GV$11:$GV$18</definedName>
    <definedName name="A127866190T_Latest">Data5!$GV$18</definedName>
    <definedName name="A127866194A">Data5!$HW$1:$HW$10,Data5!$HW$11:$HW$18</definedName>
    <definedName name="A127866194A_Data">Data5!$HW$11:$HW$18</definedName>
    <definedName name="A127866194A_Latest">Data5!$HW$18</definedName>
    <definedName name="A127866198K">Data5!$HX$1:$HX$10,Data5!$HX$11:$HX$18</definedName>
    <definedName name="A127866198K_Data">Data5!$HX$11:$HX$18</definedName>
    <definedName name="A127866198K_Latest">Data5!$HX$18</definedName>
    <definedName name="A127866202R">Data5!$GZ$1:$GZ$10,Data5!$GZ$11:$GZ$18</definedName>
    <definedName name="A127866202R_Data">Data5!$GZ$11:$GZ$18</definedName>
    <definedName name="A127866202R_Latest">Data5!$GZ$18</definedName>
    <definedName name="A127866206X">Data5!$IP$1:$IP$10,Data5!$IP$11:$IP$18</definedName>
    <definedName name="A127866206X_Data">Data5!$IP$11:$IP$18</definedName>
    <definedName name="A127866206X_Latest">Data5!$IP$18</definedName>
    <definedName name="A127866210R">Data5!$IC$1:$IC$10,Data5!$IC$11:$IC$18</definedName>
    <definedName name="A127866210R_Data">Data5!$IC$11:$IC$18</definedName>
    <definedName name="A127866210R_Latest">Data5!$IC$18</definedName>
    <definedName name="A127866214X">Data6!$G$1:$G$10,Data6!$G$11:$G$18</definedName>
    <definedName name="A127866214X_Data">Data6!$G$11:$G$18</definedName>
    <definedName name="A127866214X_Latest">Data6!$G$18</definedName>
    <definedName name="A127866218J">Data6!$L$1:$L$10,Data6!$L$11:$L$18</definedName>
    <definedName name="A127866218J_Data">Data6!$L$11:$L$18</definedName>
    <definedName name="A127866218J_Latest">Data6!$L$18</definedName>
    <definedName name="A127866222X">Data6!$M$1:$M$10,Data6!$M$11:$M$18</definedName>
    <definedName name="A127866222X_Data">Data6!$M$11:$M$18</definedName>
    <definedName name="A127866222X_Latest">Data6!$M$18</definedName>
    <definedName name="A127866226J">Data5!$IA$1:$IA$10,Data5!$IA$11:$IA$18</definedName>
    <definedName name="A127866226J_Data">Data5!$IA$11:$IA$18</definedName>
    <definedName name="A127866226J_Latest">Data5!$IA$18</definedName>
    <definedName name="A127866230X">Data5!$IF$1:$IF$10,Data5!$IF$11:$IF$18</definedName>
    <definedName name="A127866230X_Data">Data5!$IF$11:$IF$18</definedName>
    <definedName name="A127866230X_Latest">Data5!$IF$18</definedName>
    <definedName name="A127866246T">Data6!$GG$1:$GG$10,Data6!$GG$11:$GG$18</definedName>
    <definedName name="A127866246T_Data">Data6!$GG$11:$GG$18</definedName>
    <definedName name="A127866246T_Latest">Data6!$GG$18</definedName>
    <definedName name="A127867514V">Data6!$HH$1:$HH$10,Data6!$HH$11:$HH$18</definedName>
    <definedName name="A127867514V_Data">Data6!$HH$11:$HH$18</definedName>
    <definedName name="A127867514V_Latest">Data6!$HH$18</definedName>
    <definedName name="A127867518C">Data6!$HK$1:$HK$10,Data6!$HK$11:$HK$18</definedName>
    <definedName name="A127867518C_Data">Data6!$HK$11:$HK$18</definedName>
    <definedName name="A127867518C_Latest">Data6!$HK$18</definedName>
    <definedName name="A127867522V">Data6!$HL$1:$HL$10,Data6!$HL$11:$HL$18</definedName>
    <definedName name="A127867522V_Data">Data6!$HL$11:$HL$18</definedName>
    <definedName name="A127867522V_Latest">Data6!$HL$18</definedName>
    <definedName name="A127867526C">Data6!$HP$1:$HP$10,Data6!$HP$11:$HP$18</definedName>
    <definedName name="A127867526C_Data">Data6!$HP$11:$HP$18</definedName>
    <definedName name="A127867526C_Latest">Data6!$HP$18</definedName>
    <definedName name="A127867530V">Data6!$GP$1:$GP$10,Data6!$GP$11:$GP$18</definedName>
    <definedName name="A127867530V_Data">Data6!$GP$11:$GP$18</definedName>
    <definedName name="A127867530V_Latest">Data6!$GP$18</definedName>
    <definedName name="A127867534C">Data6!$IF$1:$IF$10,Data6!$IF$11:$IF$18</definedName>
    <definedName name="A127867534C_Data">Data6!$IF$11:$IF$18</definedName>
    <definedName name="A127867534C_Latest">Data6!$IF$18</definedName>
    <definedName name="A127867538L">Data6!$II$1:$II$10,Data6!$II$11:$II$18</definedName>
    <definedName name="A127867538L_Data">Data6!$II$11:$II$18</definedName>
    <definedName name="A127867538L_Latest">Data6!$II$18</definedName>
    <definedName name="A127867542C">Data8!$I$1:$I$10,Data8!$I$11:$I$18</definedName>
    <definedName name="A127867542C_Data">Data8!$I$11:$I$18</definedName>
    <definedName name="A127867542C_Latest">Data8!$I$18</definedName>
    <definedName name="A127867546L">Data8!$R$1:$R$10,Data8!$R$11:$R$18</definedName>
    <definedName name="A127867546L_Data">Data8!$R$11:$R$18</definedName>
    <definedName name="A127867546L_Latest">Data8!$R$18</definedName>
    <definedName name="A127867550C">Data8!$AF$1:$AF$10,Data8!$AF$11:$AF$18</definedName>
    <definedName name="A127867550C_Data">Data8!$AF$11:$AF$18</definedName>
    <definedName name="A127867550C_Latest">Data8!$AF$18</definedName>
    <definedName name="A127867554L">Data8!$AQ$1:$AQ$10,Data8!$AQ$11:$AQ$18</definedName>
    <definedName name="A127867554L_Data">Data8!$AQ$11:$AQ$18</definedName>
    <definedName name="A127867554L_Latest">Data8!$AQ$18</definedName>
    <definedName name="A127867558W">Data8!$BA$1:$BA$10,Data8!$BA$11:$BA$18</definedName>
    <definedName name="A127867558W_Data">Data8!$BA$11:$BA$18</definedName>
    <definedName name="A127867558W_Latest">Data8!$BA$18</definedName>
    <definedName name="A127867562L">Data8!$BN$1:$BN$10,Data8!$BN$11:$BN$18</definedName>
    <definedName name="A127867562L_Data">Data8!$BN$11:$BN$18</definedName>
    <definedName name="A127867562L_Latest">Data8!$BN$18</definedName>
    <definedName name="A127867566W">Data8!$AN$1:$AN$10,Data8!$AN$11:$AN$18</definedName>
    <definedName name="A127867566W_Data">Data8!$AN$11:$AN$18</definedName>
    <definedName name="A127867566W_Latest">Data8!$AN$18</definedName>
    <definedName name="A127867570L">Data8!$BP$1:$BP$10,Data8!$BP$11:$BP$18</definedName>
    <definedName name="A127867570L_Data">Data8!$BP$11:$BP$18</definedName>
    <definedName name="A127867570L_Latest">Data8!$BP$18</definedName>
    <definedName name="A127867574W">Data8!$BY$1:$BY$10,Data8!$BY$11:$BY$18</definedName>
    <definedName name="A127867574W_Data">Data8!$BY$11:$BY$18</definedName>
    <definedName name="A127867574W_Latest">Data8!$BY$18</definedName>
    <definedName name="A127867578F">Data8!$CE$1:$CE$10,Data8!$CE$11:$CE$18</definedName>
    <definedName name="A127867578F_Data">Data8!$CE$11:$CE$18</definedName>
    <definedName name="A127867578F_Latest">Data8!$CE$18</definedName>
    <definedName name="A127867582W">Data8!$CU$1:$CU$10,Data8!$CU$11:$CU$18</definedName>
    <definedName name="A127867582W_Data">Data8!$CU$11:$CU$18</definedName>
    <definedName name="A127867582W_Latest">Data8!$CU$18</definedName>
    <definedName name="A127867586F">Data8!$DG$1:$DG$10,Data8!$DG$11:$DG$18</definedName>
    <definedName name="A127867586F_Data">Data8!$DG$11:$DG$18</definedName>
    <definedName name="A127867586F_Latest">Data8!$DG$18</definedName>
    <definedName name="A127867590W">Data8!$DO$1:$DO$10,Data8!$DO$11:$DO$18</definedName>
    <definedName name="A127867590W_Data">Data8!$DO$11:$DO$18</definedName>
    <definedName name="A127867590W_Latest">Data8!$DO$18</definedName>
    <definedName name="A127867594F">Data8!$DQ$1:$DQ$10,Data8!$DQ$11:$DQ$18</definedName>
    <definedName name="A127867594F_Data">Data8!$DQ$11:$DQ$18</definedName>
    <definedName name="A127867594F_Latest">Data8!$DQ$18</definedName>
    <definedName name="A127867598R">Data8!$CW$1:$CW$10,Data8!$CW$11:$CW$18</definedName>
    <definedName name="A127867598R_Data">Data8!$CW$11:$CW$18</definedName>
    <definedName name="A127867598R_Latest">Data8!$CW$18</definedName>
    <definedName name="A127867602V">Data8!$ED$1:$ED$10,Data8!$ED$11:$ED$18</definedName>
    <definedName name="A127867602V_Data">Data8!$ED$11:$ED$18</definedName>
    <definedName name="A127867602V_Latest">Data8!$ED$18</definedName>
    <definedName name="A127867606C">Data8!$ET$1:$ET$10,Data8!$ET$11:$ET$18</definedName>
    <definedName name="A127867606C_Data">Data8!$ET$11:$ET$18</definedName>
    <definedName name="A127867606C_Latest">Data8!$ET$18</definedName>
    <definedName name="A127867610V">Data8!$FA$1:$FA$10,Data8!$FA$11:$FA$18</definedName>
    <definedName name="A127867610V_Data">Data8!$FA$11:$FA$18</definedName>
    <definedName name="A127867610V_Latest">Data8!$FA$18</definedName>
    <definedName name="A127867614C">Data8!$FC$1:$FC$10,Data8!$FC$11:$FC$18</definedName>
    <definedName name="A127867614C_Data">Data8!$FC$11:$FC$18</definedName>
    <definedName name="A127867614C_Latest">Data8!$FC$18</definedName>
    <definedName name="A127867618L">Data8!$FJ$1:$FJ$10,Data8!$FJ$11:$FJ$18</definedName>
    <definedName name="A127867618L_Data">Data8!$FJ$11:$FJ$18</definedName>
    <definedName name="A127867618L_Latest">Data8!$FJ$18</definedName>
    <definedName name="A127867626L">Data7!$W$1:$W$10,Data7!$W$11:$W$18</definedName>
    <definedName name="A127867626L_Data">Data7!$W$11:$W$18</definedName>
    <definedName name="A127867626L_Latest">Data7!$W$18</definedName>
    <definedName name="A127867630C">Data7!$Z$1:$Z$10,Data7!$Z$11:$Z$18</definedName>
    <definedName name="A127867630C_Data">Data7!$Z$11:$Z$18</definedName>
    <definedName name="A127867630C_Latest">Data7!$Z$18</definedName>
    <definedName name="A127867634L">Data7!$AA$1:$AA$10,Data7!$AA$11:$AA$18</definedName>
    <definedName name="A127867634L_Data">Data7!$AA$11:$AA$18</definedName>
    <definedName name="A127867634L_Latest">Data7!$AA$18</definedName>
    <definedName name="A127867638W">Data7!$AF$1:$AF$10,Data7!$AF$11:$AF$18</definedName>
    <definedName name="A127867638W_Data">Data7!$AF$11:$AF$18</definedName>
    <definedName name="A127867638W_Latest">Data7!$AF$18</definedName>
    <definedName name="A127867642L">Data7!$Q$1:$Q$10,Data7!$Q$11:$Q$18</definedName>
    <definedName name="A127867642L_Data">Data7!$Q$11:$Q$18</definedName>
    <definedName name="A127867642L_Latest">Data7!$Q$18</definedName>
    <definedName name="A127867646W">Data7!$AU$1:$AU$10,Data7!$AU$11:$AU$18</definedName>
    <definedName name="A127867646W_Data">Data7!$AU$11:$AU$18</definedName>
    <definedName name="A127867646W_Latest">Data7!$AU$18</definedName>
    <definedName name="A127867650L">Data7!$BP$1:$BP$10,Data7!$BP$11:$BP$18</definedName>
    <definedName name="A127867650L_Data">Data7!$BP$11:$BP$18</definedName>
    <definedName name="A127867650L_Latest">Data7!$BP$18</definedName>
    <definedName name="A127867658F">Data7!$CM$1:$CM$10,Data7!$CM$11:$CM$18</definedName>
    <definedName name="A127867658F_Data">Data7!$CM$11:$CM$18</definedName>
    <definedName name="A127867658F_Latest">Data7!$CM$18</definedName>
    <definedName name="A127867662W">Data7!$DJ$1:$DJ$10,Data7!$DJ$11:$DJ$18</definedName>
    <definedName name="A127867662W_Data">Data7!$DJ$11:$DJ$18</definedName>
    <definedName name="A127867662W_Latest">Data7!$DJ$18</definedName>
    <definedName name="A127867666F">Data7!$DX$1:$DX$10,Data7!$DX$11:$DX$18</definedName>
    <definedName name="A127867666F_Data">Data7!$DX$11:$DX$18</definedName>
    <definedName name="A127867666F_Latest">Data7!$DX$18</definedName>
    <definedName name="A127867670W">Data7!$ED$1:$ED$10,Data7!$ED$11:$ED$18</definedName>
    <definedName name="A127867670W_Data">Data7!$ED$11:$ED$18</definedName>
    <definedName name="A127867670W_Latest">Data7!$ED$18</definedName>
    <definedName name="A127867674F">Data7!$EJ$1:$EJ$10,Data7!$EJ$11:$EJ$18</definedName>
    <definedName name="A127867674F_Data">Data7!$EJ$11:$EJ$18</definedName>
    <definedName name="A127867674F_Latest">Data7!$EJ$18</definedName>
    <definedName name="A127867678R">Data7!$EL$1:$EL$10,Data7!$EL$11:$EL$18</definedName>
    <definedName name="A127867678R_Data">Data7!$EL$11:$EL$18</definedName>
    <definedName name="A127867678R_Latest">Data7!$EL$18</definedName>
    <definedName name="A127867682F">Data7!$FB$1:$FB$10,Data7!$FB$11:$FB$18</definedName>
    <definedName name="A127867682F_Data">Data7!$FB$11:$FB$18</definedName>
    <definedName name="A127867682F_Latest">Data7!$FB$18</definedName>
    <definedName name="A127867686R">Data7!$FI$1:$FI$10,Data7!$FI$11:$FI$18</definedName>
    <definedName name="A127867686R_Data">Data7!$FI$11:$FI$18</definedName>
    <definedName name="A127867686R_Latest">Data7!$FI$18</definedName>
    <definedName name="A127867690F">Data7!$FK$1:$FK$10,Data7!$FK$11:$FK$18</definedName>
    <definedName name="A127867690F_Data">Data7!$FK$11:$FK$18</definedName>
    <definedName name="A127867690F_Latest">Data7!$FK$18</definedName>
    <definedName name="A127867694R">Data7!$FN$1:$FN$10,Data7!$FN$11:$FN$18</definedName>
    <definedName name="A127867694R_Data">Data7!$FN$11:$FN$18</definedName>
    <definedName name="A127867694R_Latest">Data7!$FN$18</definedName>
    <definedName name="A127867698X">Data7!$FQ$1:$FQ$10,Data7!$FQ$11:$FQ$18</definedName>
    <definedName name="A127867698X_Data">Data7!$FQ$11:$FQ$18</definedName>
    <definedName name="A127867698X_Latest">Data7!$FQ$18</definedName>
    <definedName name="A127867702C">Data7!$ET$1:$ET$10,Data7!$ET$11:$ET$18</definedName>
    <definedName name="A127867702C_Data">Data7!$ET$11:$ET$18</definedName>
    <definedName name="A127867702C_Latest">Data7!$ET$18</definedName>
    <definedName name="A127867710C">Data7!$EW$1:$EW$10,Data7!$EW$11:$EW$18</definedName>
    <definedName name="A127867710C_Data">Data7!$EW$11:$EW$18</definedName>
    <definedName name="A127867710C_Latest">Data7!$EW$18</definedName>
    <definedName name="A127867714L">Data7!$EY$1:$EY$10,Data7!$EY$11:$EY$18</definedName>
    <definedName name="A127867714L_Data">Data7!$EY$11:$EY$18</definedName>
    <definedName name="A127867714L_Latest">Data7!$EY$18</definedName>
    <definedName name="A127867718W">Data7!$GO$1:$GO$10,Data7!$GO$11:$GO$18</definedName>
    <definedName name="A127867718W_Data">Data7!$GO$11:$GO$18</definedName>
    <definedName name="A127867718W_Latest">Data7!$GO$18</definedName>
    <definedName name="A127867722L">Data7!$GA$1:$GA$10,Data7!$GA$11:$GA$18</definedName>
    <definedName name="A127867722L_Data">Data7!$GA$11:$GA$18</definedName>
    <definedName name="A127867722L_Latest">Data7!$GA$18</definedName>
    <definedName name="A127867726W">Data7!$HA$1:$HA$10,Data7!$HA$11:$HA$18</definedName>
    <definedName name="A127867726W_Data">Data7!$HA$11:$HA$18</definedName>
    <definedName name="A127867726W_Latest">Data7!$HA$18</definedName>
    <definedName name="A127867734W">Data7!$GC$1:$GC$10,Data7!$GC$11:$GC$18</definedName>
    <definedName name="A127867734W_Data">Data7!$GC$11:$GC$18</definedName>
    <definedName name="A127867734W_Latest">Data7!$GC$18</definedName>
    <definedName name="A127867738F">Data7!$HF$1:$HF$10,Data7!$HF$11:$HF$18</definedName>
    <definedName name="A127867738F_Data">Data7!$HF$11:$HF$18</definedName>
    <definedName name="A127867738F_Latest">Data7!$HF$18</definedName>
    <definedName name="A127867742W">Data7!$HH$1:$HH$10,Data7!$HH$11:$HH$18</definedName>
    <definedName name="A127867742W_Data">Data7!$HH$11:$HH$18</definedName>
    <definedName name="A127867742W_Latest">Data7!$HH$18</definedName>
    <definedName name="A127867746F">Data7!$HY$1:$HY$10,Data7!$HY$11:$HY$18</definedName>
    <definedName name="A127867746F_Data">Data7!$HY$11:$HY$18</definedName>
    <definedName name="A127867746F_Latest">Data7!$HY$18</definedName>
    <definedName name="A127867750W">Data7!$IA$1:$IA$10,Data7!$IA$11:$IA$18</definedName>
    <definedName name="A127867750W_Data">Data7!$IA$11:$IA$18</definedName>
    <definedName name="A127867750W_Latest">Data7!$IA$18</definedName>
    <definedName name="A127867754F">Data7!$IJ$1:$IJ$10,Data7!$IJ$11:$IJ$18</definedName>
    <definedName name="A127867754F_Data">Data7!$IJ$11:$IJ$18</definedName>
    <definedName name="A127867754F_Latest">Data7!$IJ$18</definedName>
    <definedName name="A127867758R">Data7!$HJ$1:$HJ$10,Data7!$HJ$11:$HJ$18</definedName>
    <definedName name="A127867758R_Data">Data7!$HJ$11:$HJ$18</definedName>
    <definedName name="A127867758R_Latest">Data7!$HJ$18</definedName>
    <definedName name="A127867762F">Data7!$HP$1:$HP$10,Data7!$HP$11:$HP$18</definedName>
    <definedName name="A127867762F_Data">Data7!$HP$11:$HP$18</definedName>
    <definedName name="A127867762F_Latest">Data7!$HP$18</definedName>
    <definedName name="A127868978K">Data8!$GR$1:$GR$10,Data8!$GR$11:$GR$18</definedName>
    <definedName name="A127868978K_Data">Data8!$GR$11:$GR$18</definedName>
    <definedName name="A127868978K_Latest">Data8!$GR$18</definedName>
    <definedName name="A127868982A">Data8!$FP$1:$FP$10,Data8!$FP$11:$FP$18</definedName>
    <definedName name="A127868982A_Data">Data8!$FP$11:$FP$18</definedName>
    <definedName name="A127868982A_Latest">Data8!$FP$18</definedName>
    <definedName name="A127868986K">Data8!$GX$1:$GX$10,Data8!$GX$11:$GX$18</definedName>
    <definedName name="A127868986K_Data">Data8!$GX$11:$GX$18</definedName>
    <definedName name="A127868986K_Latest">Data8!$GX$18</definedName>
    <definedName name="A127868990A">Data8!$HZ$1:$HZ$10,Data8!$HZ$11:$HZ$18</definedName>
    <definedName name="A127868990A_Data">Data8!$HZ$11:$HZ$18</definedName>
    <definedName name="A127868990A_Latest">Data8!$HZ$18</definedName>
    <definedName name="A127868994K">Data8!$GY$1:$GY$10,Data8!$GY$11:$GY$18</definedName>
    <definedName name="A127868994K_Data">Data8!$GY$11:$GY$18</definedName>
    <definedName name="A127868994K_Latest">Data8!$GY$18</definedName>
    <definedName name="A127868998V">Data9!$IH$1:$IH$10,Data9!$IH$11:$IH$18</definedName>
    <definedName name="A127868998V_Data">Data9!$IH$11:$IH$18</definedName>
    <definedName name="A127868998V_Latest">Data9!$IH$18</definedName>
    <definedName name="A127869002A">Data9!$IN$1:$IN$10,Data9!$IN$11:$IN$18</definedName>
    <definedName name="A127869002A_Data">Data9!$IN$11:$IN$18</definedName>
    <definedName name="A127869002A_Latest">Data9!$IN$18</definedName>
    <definedName name="A127869006K">Data9!$IP$1:$IP$10,Data9!$IP$11:$IP$18</definedName>
    <definedName name="A127869006K_Data">Data9!$IP$11:$IP$18</definedName>
    <definedName name="A127869006K_Latest">Data9!$IP$18</definedName>
    <definedName name="A127869010A">Data10!$G$1:$G$10,Data10!$G$11:$G$18</definedName>
    <definedName name="A127869010A_Data">Data10!$G$11:$G$18</definedName>
    <definedName name="A127869010A_Latest">Data10!$G$18</definedName>
    <definedName name="A127869014K">Data10!$AB$1:$AB$10,Data10!$AB$11:$AB$18</definedName>
    <definedName name="A127869014K_Data">Data10!$AB$11:$AB$18</definedName>
    <definedName name="A127869014K_Latest">Data10!$AB$18</definedName>
    <definedName name="A127869018V">Data10!$AE$1:$AE$10,Data10!$AE$11:$AE$18</definedName>
    <definedName name="A127869018V_Data">Data10!$AE$11:$AE$18</definedName>
    <definedName name="A127869018V_Latest">Data10!$AE$18</definedName>
    <definedName name="A127869022K">Data10!$AL$1:$AL$10,Data10!$AL$11:$AL$18</definedName>
    <definedName name="A127869022K_Data">Data10!$AL$11:$AL$18</definedName>
    <definedName name="A127869022K_Latest">Data10!$AL$18</definedName>
    <definedName name="A127869026V">Data10!$AO$1:$AO$10,Data10!$AO$11:$AO$18</definedName>
    <definedName name="A127869026V_Data">Data10!$AO$11:$AO$18</definedName>
    <definedName name="A127869026V_Latest">Data10!$AO$18</definedName>
    <definedName name="A127869034V">Data10!$R$1:$R$10,Data10!$R$11:$R$18</definedName>
    <definedName name="A127869034V_Data">Data10!$R$11:$R$18</definedName>
    <definedName name="A127869034V_Latest">Data10!$R$18</definedName>
    <definedName name="A127869038C">Data10!$BS$1:$BS$10,Data10!$BS$11:$BS$18</definedName>
    <definedName name="A127869038C_Data">Data10!$BS$11:$BS$18</definedName>
    <definedName name="A127869038C_Latest">Data10!$BS$18</definedName>
    <definedName name="A127869042V">Data10!$BW$1:$BW$10,Data10!$BW$11:$BW$18</definedName>
    <definedName name="A127869042V_Data">Data10!$BW$11:$BW$18</definedName>
    <definedName name="A127869042V_Latest">Data10!$BW$18</definedName>
    <definedName name="A127869046C">Data10!$AX$1:$AX$10,Data10!$AX$11:$AX$18</definedName>
    <definedName name="A127869046C_Data">Data10!$AX$11:$AX$18</definedName>
    <definedName name="A127869046C_Latest">Data10!$AX$18</definedName>
    <definedName name="A127869050V">Data10!$BZ$1:$BZ$10,Data10!$BZ$11:$BZ$18</definedName>
    <definedName name="A127869050V_Data">Data10!$BZ$11:$BZ$18</definedName>
    <definedName name="A127869050V_Latest">Data10!$BZ$18</definedName>
    <definedName name="A127869054C">Data10!$CS$1:$CS$10,Data10!$CS$11:$CS$18</definedName>
    <definedName name="A127869054C_Data">Data10!$CS$11:$CS$18</definedName>
    <definedName name="A127869054C_Latest">Data10!$CS$18</definedName>
    <definedName name="A127869058L">Data10!$CV$1:$CV$10,Data10!$CV$11:$CV$18</definedName>
    <definedName name="A127869058L_Data">Data10!$CV$11:$CV$18</definedName>
    <definedName name="A127869058L_Latest">Data10!$CV$18</definedName>
    <definedName name="A127869062C">Data10!$CE$1:$CE$10,Data10!$CE$11:$CE$18</definedName>
    <definedName name="A127869062C_Data">Data10!$CE$11:$CE$18</definedName>
    <definedName name="A127869062C_Latest">Data10!$CE$18</definedName>
    <definedName name="A127869066L">Data10!$CZ$1:$CZ$10,Data10!$CZ$11:$CZ$18</definedName>
    <definedName name="A127869066L_Data">Data10!$CZ$11:$CZ$18</definedName>
    <definedName name="A127869066L_Latest">Data10!$CZ$18</definedName>
    <definedName name="A127869070C">Data10!$DB$1:$DB$10,Data10!$DB$11:$DB$18</definedName>
    <definedName name="A127869070C_Data">Data10!$DB$11:$DB$18</definedName>
    <definedName name="A127869070C_Latest">Data10!$DB$18</definedName>
    <definedName name="A127869074L">Data10!$DD$1:$DD$10,Data10!$DD$11:$DD$18</definedName>
    <definedName name="A127869074L_Data">Data10!$DD$11:$DD$18</definedName>
    <definedName name="A127869074L_Latest">Data10!$DD$18</definedName>
    <definedName name="A127869078W">Data10!$CH$1:$CH$10,Data10!$CH$11:$CH$18</definedName>
    <definedName name="A127869078W_Data">Data10!$CH$11:$CH$18</definedName>
    <definedName name="A127869078W_Latest">Data10!$CH$18</definedName>
    <definedName name="A127869082L">Data10!$EA$1:$EA$10,Data10!$EA$11:$EA$18</definedName>
    <definedName name="A127869082L_Data">Data10!$EA$11:$EA$18</definedName>
    <definedName name="A127869082L_Latest">Data10!$EA$18</definedName>
    <definedName name="A127869086W">Data10!$EE$1:$EE$10,Data10!$EE$11:$EE$18</definedName>
    <definedName name="A127869086W_Data">Data10!$EE$11:$EE$18</definedName>
    <definedName name="A127869086W_Latest">Data10!$EE$18</definedName>
    <definedName name="A127869090L">Data10!$EH$1:$EH$10,Data10!$EH$11:$EH$18</definedName>
    <definedName name="A127869090L_Data">Data10!$EH$11:$EH$18</definedName>
    <definedName name="A127869090L_Latest">Data10!$EH$18</definedName>
    <definedName name="A127869094W">Data10!$EK$1:$EK$10,Data10!$EK$11:$EK$18</definedName>
    <definedName name="A127869094W_Data">Data10!$EK$11:$EK$18</definedName>
    <definedName name="A127869094W_Latest">Data10!$EK$18</definedName>
    <definedName name="A127869098F">Data10!$EN$1:$EN$10,Data10!$EN$11:$EN$18</definedName>
    <definedName name="A127869098F_Data">Data10!$EN$11:$EN$18</definedName>
    <definedName name="A127869098F_Latest">Data10!$EN$18</definedName>
    <definedName name="A127869102K">Data10!$ER$1:$ER$10,Data10!$ER$11:$ER$18</definedName>
    <definedName name="A127869102K_Data">Data10!$ER$11:$ER$18</definedName>
    <definedName name="A127869102K_Latest">Data10!$ER$18</definedName>
    <definedName name="A127869106V">Data8!$II$1:$II$10,Data8!$II$11:$II$18</definedName>
    <definedName name="A127869106V_Data">Data8!$II$11:$II$18</definedName>
    <definedName name="A127869106V_Latest">Data8!$II$18</definedName>
    <definedName name="A127869110K">Data9!$K$1:$K$10,Data9!$K$11:$K$18</definedName>
    <definedName name="A127869110K_Data">Data9!$K$11:$K$18</definedName>
    <definedName name="A127869110K_Latest">Data9!$K$18</definedName>
    <definedName name="A127869114V">Data9!$Q$1:$Q$10,Data9!$Q$11:$Q$18</definedName>
    <definedName name="A127869114V_Data">Data9!$Q$11:$Q$18</definedName>
    <definedName name="A127869114V_Latest">Data9!$Q$18</definedName>
    <definedName name="A127869122V">Data9!$AL$1:$AL$10,Data9!$AL$11:$AL$18</definedName>
    <definedName name="A127869122V_Data">Data9!$AL$11:$AL$18</definedName>
    <definedName name="A127869122V_Latest">Data9!$AL$18</definedName>
    <definedName name="A127869126C">Data9!$BB$1:$BB$10,Data9!$BB$11:$BB$18</definedName>
    <definedName name="A127869126C_Data">Data9!$BB$11:$BB$18</definedName>
    <definedName name="A127869126C_Latest">Data9!$BB$18</definedName>
    <definedName name="A127869130V">Data9!$Y$1:$Y$10,Data9!$Y$11:$Y$18</definedName>
    <definedName name="A127869130V_Data">Data9!$Y$11:$Y$18</definedName>
    <definedName name="A127869130V_Latest">Data9!$Y$18</definedName>
    <definedName name="A127869134C">Data9!$BE$1:$BE$10,Data9!$BE$11:$BE$18</definedName>
    <definedName name="A127869134C_Data">Data9!$BE$11:$BE$18</definedName>
    <definedName name="A127869134C_Latest">Data9!$BE$18</definedName>
    <definedName name="A127869138L">Data9!$AE$1:$AE$10,Data9!$AE$11:$AE$18</definedName>
    <definedName name="A127869138L_Data">Data9!$AE$11:$AE$18</definedName>
    <definedName name="A127869138L_Latest">Data9!$AE$18</definedName>
    <definedName name="A127869142C">Data9!$AG$1:$AG$10,Data9!$AG$11:$AG$18</definedName>
    <definedName name="A127869142C_Data">Data9!$AG$11:$AG$18</definedName>
    <definedName name="A127869142C_Latest">Data9!$AG$18</definedName>
    <definedName name="A127869146L">Data9!$BU$1:$BU$10,Data9!$BU$11:$BU$18</definedName>
    <definedName name="A127869146L_Data">Data9!$BU$11:$BU$18</definedName>
    <definedName name="A127869146L_Latest">Data9!$BU$18</definedName>
    <definedName name="A127869150C">Data9!$BW$1:$BW$10,Data9!$BW$11:$BW$18</definedName>
    <definedName name="A127869150C_Data">Data9!$BW$11:$BW$18</definedName>
    <definedName name="A127869150C_Latest">Data9!$BW$18</definedName>
    <definedName name="A127869154L">Data9!$DH$1:$DH$10,Data9!$DH$11:$DH$18</definedName>
    <definedName name="A127869154L_Data">Data9!$DH$11:$DH$18</definedName>
    <definedName name="A127869154L_Latest">Data9!$DH$18</definedName>
    <definedName name="A127869158W">Data9!$DR$1:$DR$10,Data9!$DR$11:$DR$18</definedName>
    <definedName name="A127869158W_Data">Data9!$DR$11:$DR$18</definedName>
    <definedName name="A127869158W_Latest">Data9!$DR$18</definedName>
    <definedName name="A127869166W">Data9!$CO$1:$CO$10,Data9!$CO$11:$CO$18</definedName>
    <definedName name="A127869166W_Data">Data9!$CO$11:$CO$18</definedName>
    <definedName name="A127869166W_Latest">Data9!$CO$18</definedName>
    <definedName name="A127869170L">Data9!$CS$1:$CS$10,Data9!$CS$11:$CS$18</definedName>
    <definedName name="A127869170L_Data">Data9!$CS$11:$CS$18</definedName>
    <definedName name="A127869170L_Latest">Data9!$CS$18</definedName>
    <definedName name="A127869174W">Data9!$DU$1:$DU$10,Data9!$DU$11:$DU$18</definedName>
    <definedName name="A127869174W_Data">Data9!$DU$11:$DU$18</definedName>
    <definedName name="A127869174W_Latest">Data9!$DU$18</definedName>
    <definedName name="A127869178F">Data9!$EM$1:$EM$10,Data9!$EM$11:$EM$18</definedName>
    <definedName name="A127869178F_Data">Data9!$EM$11:$EM$18</definedName>
    <definedName name="A127869178F_Latest">Data9!$EM$18</definedName>
    <definedName name="A127869182W">Data9!$EQ$1:$EQ$10,Data9!$EQ$11:$EQ$18</definedName>
    <definedName name="A127869182W_Data">Data9!$EQ$11:$EQ$18</definedName>
    <definedName name="A127869182W_Latest">Data9!$EQ$18</definedName>
    <definedName name="A127869186F">Data9!$EW$1:$EW$10,Data9!$EW$11:$EW$18</definedName>
    <definedName name="A127869186F_Data">Data9!$EW$11:$EW$18</definedName>
    <definedName name="A127869186F_Latest">Data9!$EW$18</definedName>
    <definedName name="A127869190W">Data9!$EZ$1:$EZ$10,Data9!$EZ$11:$EZ$18</definedName>
    <definedName name="A127869190W_Data">Data9!$EZ$11:$EZ$18</definedName>
    <definedName name="A127869190W_Latest">Data9!$EZ$18</definedName>
    <definedName name="A127869194F">Data9!$FB$1:$FB$10,Data9!$FB$11:$FB$18</definedName>
    <definedName name="A127869194F_Data">Data9!$FB$11:$FB$18</definedName>
    <definedName name="A127869194F_Latest">Data9!$FB$18</definedName>
    <definedName name="A127869202V">Data9!$DW$1:$DW$10,Data9!$DW$11:$DW$18</definedName>
    <definedName name="A127869202V_Data">Data9!$DW$11:$DW$18</definedName>
    <definedName name="A127869202V_Latest">Data9!$DW$18</definedName>
    <definedName name="A127869206C">Data9!$EA$1:$EA$10,Data9!$EA$11:$EA$18</definedName>
    <definedName name="A127869206C_Data">Data9!$EA$11:$EA$18</definedName>
    <definedName name="A127869206C_Latest">Data9!$EA$18</definedName>
    <definedName name="A127869210V">Data9!$EE$1:$EE$10,Data9!$EE$11:$EE$18</definedName>
    <definedName name="A127869210V_Data">Data9!$EE$11:$EE$18</definedName>
    <definedName name="A127869210V_Latest">Data9!$EE$18</definedName>
    <definedName name="A127869214C">Data9!$GA$1:$GA$10,Data9!$GA$11:$GA$18</definedName>
    <definedName name="A127869214C_Data">Data9!$GA$11:$GA$18</definedName>
    <definedName name="A127869214C_Latest">Data9!$GA$18</definedName>
    <definedName name="A127869218L">Data9!$GH$1:$GH$10,Data9!$GH$11:$GH$18</definedName>
    <definedName name="A127869218L_Data">Data9!$GH$11:$GH$18</definedName>
    <definedName name="A127869218L_Latest">Data9!$GH$18</definedName>
    <definedName name="A127869222C">Data9!$GJ$1:$GJ$10,Data9!$GJ$11:$GJ$18</definedName>
    <definedName name="A127869222C_Data">Data9!$GJ$11:$GJ$18</definedName>
    <definedName name="A127869222C_Latest">Data9!$GJ$18</definedName>
    <definedName name="A127869226L">Data9!$GN$1:$GN$10,Data9!$GN$11:$GN$18</definedName>
    <definedName name="A127869226L_Data">Data9!$GN$11:$GN$18</definedName>
    <definedName name="A127869226L_Latest">Data9!$GN$18</definedName>
    <definedName name="A127869230C">Data9!$GZ$1:$GZ$10,Data9!$GZ$11:$GZ$18</definedName>
    <definedName name="A127869230C_Data">Data9!$GZ$11:$GZ$18</definedName>
    <definedName name="A127869230C_Latest">Data9!$GZ$18</definedName>
    <definedName name="A127869234L">Data9!$GO$1:$GO$10,Data9!$GO$11:$GO$18</definedName>
    <definedName name="A127869234L_Data">Data9!$GO$11:$GO$18</definedName>
    <definedName name="A127869234L_Latest">Data9!$GO$18</definedName>
    <definedName name="A127869238W">Data9!$HG$1:$HG$10,Data9!$HG$11:$HG$18</definedName>
    <definedName name="A127869238W_Data">Data9!$HG$11:$HG$18</definedName>
    <definedName name="A127869238W_Latest">Data9!$HG$18</definedName>
    <definedName name="A127869242L">Data9!$HO$1:$HO$10,Data9!$HO$11:$HO$18</definedName>
    <definedName name="A127869242L_Data">Data9!$HO$11:$HO$18</definedName>
    <definedName name="A127869242L_Latest">Data9!$HO$18</definedName>
    <definedName name="A127870466W">Data10!$EW$1:$EW$10,Data10!$EW$11:$EW$18</definedName>
    <definedName name="A127870466W_Data">Data10!$EW$11:$EW$18</definedName>
    <definedName name="A127870466W_Latest">Data10!$EW$18</definedName>
    <definedName name="A127870470L">Data10!$FL$1:$FL$10,Data10!$FL$11:$FL$18</definedName>
    <definedName name="A127870470L_Data">Data10!$FL$11:$FL$18</definedName>
    <definedName name="A127870470L_Latest">Data10!$FL$18</definedName>
    <definedName name="A127870474W">Data10!$FM$1:$FM$10,Data10!$FM$11:$FM$18</definedName>
    <definedName name="A127870474W_Data">Data10!$FM$11:$FM$18</definedName>
    <definedName name="A127870474W_Latest">Data10!$FM$18</definedName>
    <definedName name="A127870478F">Data10!$FQ$1:$FQ$10,Data10!$FQ$11:$FQ$18</definedName>
    <definedName name="A127870478F_Data">Data10!$FQ$11:$FQ$18</definedName>
    <definedName name="A127870478F_Latest">Data10!$FQ$18</definedName>
    <definedName name="A127870482W">Data10!$EZ$1:$EZ$10,Data10!$EZ$11:$EZ$18</definedName>
    <definedName name="A127870482W_Data">Data10!$EZ$11:$EZ$18</definedName>
    <definedName name="A127870482W_Latest">Data10!$EZ$18</definedName>
    <definedName name="A127870486F">Data10!$FA$1:$FA$10,Data10!$FA$11:$FA$18</definedName>
    <definedName name="A127870486F_Data">Data10!$FA$11:$FA$18</definedName>
    <definedName name="A127870486F_Latest">Data10!$FA$18</definedName>
    <definedName name="A127870490W">Data10!$GP$1:$GP$10,Data10!$GP$11:$GP$18</definedName>
    <definedName name="A127870490W_Data">Data10!$GP$11:$GP$18</definedName>
    <definedName name="A127870490W_Latest">Data10!$GP$18</definedName>
    <definedName name="A127870494F">Data10!$GU$1:$GU$10,Data10!$GU$11:$GU$18</definedName>
    <definedName name="A127870494F_Data">Data10!$GU$11:$GU$18</definedName>
    <definedName name="A127870494F_Latest">Data10!$GU$18</definedName>
    <definedName name="A127870498R">Data10!$HC$1:$HC$10,Data10!$HC$11:$HC$18</definedName>
    <definedName name="A127870498R_Data">Data10!$HC$11:$HC$18</definedName>
    <definedName name="A127870498R_Latest">Data10!$HC$18</definedName>
    <definedName name="A127870502V">Data11!$HK$1:$HK$10,Data11!$HK$11:$HK$18</definedName>
    <definedName name="A127870502V_Data">Data11!$HK$11:$HK$18</definedName>
    <definedName name="A127870502V_Latest">Data11!$HK$18</definedName>
    <definedName name="A127870506C">Data11!$HC$1:$HC$10,Data11!$HC$11:$HC$18</definedName>
    <definedName name="A127870506C_Data">Data11!$HC$11:$HC$18</definedName>
    <definedName name="A127870506C_Latest">Data11!$HC$18</definedName>
    <definedName name="A127870510V">Data11!$HY$1:$HY$10,Data11!$HY$11:$HY$18</definedName>
    <definedName name="A127870510V_Data">Data11!$HY$11:$HY$18</definedName>
    <definedName name="A127870510V_Latest">Data11!$HY$18</definedName>
    <definedName name="A127870518L">Data12!$C$1:$C$10,Data12!$C$11:$C$18</definedName>
    <definedName name="A127870518L_Data">Data12!$C$11:$C$18</definedName>
    <definedName name="A127870518L_Latest">Data12!$C$18</definedName>
    <definedName name="A127870522C">Data12!$I$1:$I$10,Data12!$I$11:$I$18</definedName>
    <definedName name="A127870522C_Data">Data12!$I$11:$I$18</definedName>
    <definedName name="A127870522C_Latest">Data12!$I$18</definedName>
    <definedName name="A127870526L">Data12!$M$1:$M$10,Data12!$M$11:$M$18</definedName>
    <definedName name="A127870526L_Data">Data12!$M$11:$M$18</definedName>
    <definedName name="A127870526L_Latest">Data12!$M$18</definedName>
    <definedName name="A127870530C">Data12!$U$1:$U$10,Data12!$U$11:$U$18</definedName>
    <definedName name="A127870530C_Data">Data12!$U$11:$U$18</definedName>
    <definedName name="A127870530C_Latest">Data12!$U$18</definedName>
    <definedName name="A127870534L">Data12!$V$1:$V$10,Data12!$V$11:$V$18</definedName>
    <definedName name="A127870534L_Data">Data12!$V$11:$V$18</definedName>
    <definedName name="A127870534L_Latest">Data12!$V$18</definedName>
    <definedName name="A127870538W">Data11!$IM$1:$IM$10,Data11!$IM$11:$IM$18</definedName>
    <definedName name="A127870538W_Data">Data11!$IM$11:$IM$18</definedName>
    <definedName name="A127870538W_Latest">Data11!$IM$18</definedName>
    <definedName name="A127870542L">Data12!$B$1:$B$10,Data12!$B$11:$B$18</definedName>
    <definedName name="A127870542L_Data">Data12!$B$11:$B$18</definedName>
    <definedName name="A127870542L_Latest">Data12!$B$18</definedName>
    <definedName name="A127870546W">Data12!$AL$1:$AL$10,Data12!$AL$11:$AL$18</definedName>
    <definedName name="A127870546W_Data">Data12!$AL$11:$AL$18</definedName>
    <definedName name="A127870546W_Latest">Data12!$AL$18</definedName>
    <definedName name="A127870550L">Data12!$AM$1:$AM$10,Data12!$AM$11:$AM$18</definedName>
    <definedName name="A127870550L_Data">Data12!$AM$11:$AM$18</definedName>
    <definedName name="A127870550L_Latest">Data12!$AM$18</definedName>
    <definedName name="A127870554W">Data12!$AZ$1:$AZ$10,Data12!$AZ$11:$AZ$18</definedName>
    <definedName name="A127870554W_Data">Data12!$AZ$11:$AZ$18</definedName>
    <definedName name="A127870554W_Latest">Data12!$AZ$18</definedName>
    <definedName name="A127870558F">Data12!$BF$1:$BF$10,Data12!$BF$11:$BF$18</definedName>
    <definedName name="A127870558F_Data">Data12!$BF$11:$BF$18</definedName>
    <definedName name="A127870558F_Latest">Data12!$BF$18</definedName>
    <definedName name="A127870562W">Data12!$BG$1:$BG$10,Data12!$BG$11:$BG$18</definedName>
    <definedName name="A127870562W_Data">Data12!$BG$11:$BG$18</definedName>
    <definedName name="A127870562W_Latest">Data12!$BG$18</definedName>
    <definedName name="A127870566F">Data12!$AI$1:$AI$10,Data12!$AI$11:$AI$18</definedName>
    <definedName name="A127870566F_Data">Data12!$AI$11:$AI$18</definedName>
    <definedName name="A127870566F_Latest">Data12!$AI$18</definedName>
    <definedName name="A127870570W">Data12!$AJ$1:$AJ$10,Data12!$AJ$11:$AJ$18</definedName>
    <definedName name="A127870570W_Data">Data12!$AJ$11:$AJ$18</definedName>
    <definedName name="A127870570W_Latest">Data12!$AJ$18</definedName>
    <definedName name="A127870574F">Data12!$BK$1:$BK$10,Data12!$BK$11:$BK$18</definedName>
    <definedName name="A127870574F_Data">Data12!$BK$11:$BK$18</definedName>
    <definedName name="A127870574F_Latest">Data12!$BK$18</definedName>
    <definedName name="A127870578R">Data12!$CJ$1:$CJ$10,Data12!$CJ$11:$CJ$18</definedName>
    <definedName name="A127870578R_Data">Data12!$CJ$11:$CJ$18</definedName>
    <definedName name="A127870578R_Latest">Data12!$CJ$18</definedName>
    <definedName name="A127870582F">Data12!$BQ$1:$BQ$10,Data12!$BQ$11:$BQ$18</definedName>
    <definedName name="A127870582F_Data">Data12!$BQ$11:$BQ$18</definedName>
    <definedName name="A127870582F_Latest">Data12!$BQ$18</definedName>
    <definedName name="A127870586R">Data12!$DA$1:$DA$10,Data12!$DA$11:$DA$18</definedName>
    <definedName name="A127870586R_Data">Data12!$DA$11:$DA$18</definedName>
    <definedName name="A127870586R_Latest">Data12!$DA$18</definedName>
    <definedName name="A127870590F">Data12!$DG$1:$DG$10,Data12!$DG$11:$DG$18</definedName>
    <definedName name="A127870590F_Data">Data12!$DG$11:$DG$18</definedName>
    <definedName name="A127870590F_Latest">Data12!$DG$18</definedName>
    <definedName name="A127870594R">Data12!$DH$1:$DH$10,Data12!$DH$11:$DH$18</definedName>
    <definedName name="A127870594R_Data">Data12!$DH$11:$DH$18</definedName>
    <definedName name="A127870594R_Latest">Data12!$DH$18</definedName>
    <definedName name="A127870598X">Data12!$DT$1:$DT$10,Data12!$DT$11:$DT$18</definedName>
    <definedName name="A127870598X_Data">Data12!$DT$11:$DT$18</definedName>
    <definedName name="A127870598X_Latest">Data12!$DT$18</definedName>
    <definedName name="A127870602C">Data12!$DW$1:$DW$10,Data12!$DW$11:$DW$18</definedName>
    <definedName name="A127870602C_Data">Data12!$DW$11:$DW$18</definedName>
    <definedName name="A127870602C_Latest">Data12!$DW$18</definedName>
    <definedName name="A127870606L">Data12!$CX$1:$CX$10,Data12!$CX$11:$CX$18</definedName>
    <definedName name="A127870606L_Data">Data12!$CX$11:$CX$18</definedName>
    <definedName name="A127870606L_Latest">Data12!$CX$18</definedName>
    <definedName name="A127870610C">Data12!$CY$1:$CY$10,Data12!$CY$11:$CY$18</definedName>
    <definedName name="A127870610C_Data">Data12!$CY$11:$CY$18</definedName>
    <definedName name="A127870610C_Latest">Data12!$CY$18</definedName>
    <definedName name="A127870614L">Data10!$HN$1:$HN$10,Data10!$HN$11:$HN$18</definedName>
    <definedName name="A127870614L_Data">Data10!$HN$11:$HN$18</definedName>
    <definedName name="A127870614L_Latest">Data10!$HN$18</definedName>
    <definedName name="A127870618W">Data10!$HZ$1:$HZ$10,Data10!$HZ$11:$HZ$18</definedName>
    <definedName name="A127870618W_Data">Data10!$HZ$11:$HZ$18</definedName>
    <definedName name="A127870618W_Latest">Data10!$HZ$18</definedName>
    <definedName name="A127870622L">Data11!$B$1:$B$10,Data11!$B$11:$B$18</definedName>
    <definedName name="A127870622L_Data">Data11!$B$11:$B$18</definedName>
    <definedName name="A127870622L_Latest">Data11!$B$18</definedName>
    <definedName name="A127870626W">Data11!$D$1:$D$10,Data11!$D$11:$D$18</definedName>
    <definedName name="A127870626W_Data">Data11!$D$11:$D$18</definedName>
    <definedName name="A127870626W_Latest">Data11!$D$18</definedName>
    <definedName name="A127870630L">Data11!$U$1:$U$10,Data11!$U$11:$U$18</definedName>
    <definedName name="A127870630L_Data">Data11!$U$11:$U$18</definedName>
    <definedName name="A127870630L_Latest">Data11!$U$18</definedName>
    <definedName name="A127870634W">Data11!$W$1:$W$10,Data11!$W$11:$W$18</definedName>
    <definedName name="A127870634W_Data">Data11!$W$11:$W$18</definedName>
    <definedName name="A127870634W_Latest">Data11!$W$18</definedName>
    <definedName name="A127870638F">Data11!$G$1:$G$10,Data11!$G$11:$G$18</definedName>
    <definedName name="A127870638F_Data">Data11!$G$11:$G$18</definedName>
    <definedName name="A127870638F_Latest">Data11!$G$18</definedName>
    <definedName name="A127870642W">Data11!$H$1:$H$10,Data11!$H$11:$H$18</definedName>
    <definedName name="A127870642W_Data">Data11!$H$11:$H$18</definedName>
    <definedName name="A127870642W_Latest">Data11!$H$18</definedName>
    <definedName name="A127870646F">Data11!$AI$1:$AI$10,Data11!$AI$11:$AI$18</definedName>
    <definedName name="A127870646F_Data">Data11!$AI$11:$AI$18</definedName>
    <definedName name="A127870646F_Latest">Data11!$AI$18</definedName>
    <definedName name="A127870650W">Data11!$K$1:$K$10,Data11!$K$11:$K$18</definedName>
    <definedName name="A127870650W_Data">Data11!$K$11:$K$18</definedName>
    <definedName name="A127870650W_Latest">Data11!$K$18</definedName>
    <definedName name="A127870654F">Data11!$BC$1:$BC$10,Data11!$BC$11:$BC$18</definedName>
    <definedName name="A127870654F_Data">Data11!$BC$11:$BC$18</definedName>
    <definedName name="A127870654F_Latest">Data11!$BC$18</definedName>
    <definedName name="A127870658R">Data11!$BF$1:$BF$10,Data11!$BF$11:$BF$18</definedName>
    <definedName name="A127870658R_Data">Data11!$BF$11:$BF$18</definedName>
    <definedName name="A127870658R_Latest">Data11!$BF$18</definedName>
    <definedName name="A127870662F">Data11!$BG$1:$BG$10,Data11!$BG$11:$BG$18</definedName>
    <definedName name="A127870662F_Data">Data11!$BG$11:$BG$18</definedName>
    <definedName name="A127870662F_Latest">Data11!$BG$18</definedName>
    <definedName name="A127870666R">Data11!$BK$1:$BK$10,Data11!$BK$11:$BK$18</definedName>
    <definedName name="A127870666R_Data">Data11!$BK$11:$BK$18</definedName>
    <definedName name="A127870666R_Latest">Data11!$BK$18</definedName>
    <definedName name="A127870670F">Data11!$BP$1:$BP$10,Data11!$BP$11:$BP$18</definedName>
    <definedName name="A127870670F_Data">Data11!$BP$11:$BP$18</definedName>
    <definedName name="A127870670F_Latest">Data11!$BP$18</definedName>
    <definedName name="A127870674R">Data11!$CL$1:$CL$10,Data11!$CL$11:$CL$18</definedName>
    <definedName name="A127870674R_Data">Data11!$CL$11:$CL$18</definedName>
    <definedName name="A127870674R_Latest">Data11!$CL$18</definedName>
    <definedName name="A127870678X">Data11!$BY$1:$BY$10,Data11!$BY$11:$BY$18</definedName>
    <definedName name="A127870678X_Data">Data11!$BY$11:$BY$18</definedName>
    <definedName name="A127870678X_Latest">Data11!$BY$18</definedName>
    <definedName name="A127870682R">Data11!$DB$1:$DB$10,Data11!$DB$11:$DB$18</definedName>
    <definedName name="A127870682R_Data">Data11!$DB$11:$DB$18</definedName>
    <definedName name="A127870682R_Latest">Data11!$DB$18</definedName>
    <definedName name="A127870686X">Data11!$DN$1:$DN$10,Data11!$DN$11:$DN$18</definedName>
    <definedName name="A127870686X_Data">Data11!$DN$11:$DN$18</definedName>
    <definedName name="A127870686X_Latest">Data11!$DN$18</definedName>
    <definedName name="A127870690R">Data11!$DQ$1:$DQ$10,Data11!$DQ$11:$DQ$18</definedName>
    <definedName name="A127870690R_Data">Data11!$DQ$11:$DQ$18</definedName>
    <definedName name="A127870690R_Latest">Data11!$DQ$18</definedName>
    <definedName name="A127870694X">Data11!$DR$1:$DR$10,Data11!$DR$11:$DR$18</definedName>
    <definedName name="A127870694X_Data">Data11!$DR$11:$DR$18</definedName>
    <definedName name="A127870694X_Latest">Data11!$DR$18</definedName>
    <definedName name="A127870698J">Data11!$DT$1:$DT$10,Data11!$DT$11:$DT$18</definedName>
    <definedName name="A127870698J_Data">Data11!$DT$11:$DT$18</definedName>
    <definedName name="A127870698J_Latest">Data11!$DT$18</definedName>
    <definedName name="A127870702L">Data11!$DF$1:$DF$10,Data11!$DF$11:$DF$18</definedName>
    <definedName name="A127870702L_Data">Data11!$DF$11:$DF$18</definedName>
    <definedName name="A127870702L_Latest">Data11!$DF$18</definedName>
    <definedName name="A127870706W">Data11!$DK$1:$DK$10,Data11!$DK$11:$DK$18</definedName>
    <definedName name="A127870706W_Data">Data11!$DK$11:$DK$18</definedName>
    <definedName name="A127870706W_Latest">Data11!$DK$18</definedName>
    <definedName name="A127870710L">Data11!$DL$1:$DL$10,Data11!$DL$11:$DL$18</definedName>
    <definedName name="A127870710L_Data">Data11!$DL$11:$DL$18</definedName>
    <definedName name="A127870710L_Latest">Data11!$DL$18</definedName>
    <definedName name="A127870714W">Data11!$EW$1:$EW$10,Data11!$EW$11:$EW$18</definedName>
    <definedName name="A127870714W_Data">Data11!$EW$11:$EW$18</definedName>
    <definedName name="A127870714W_Latest">Data11!$EW$18</definedName>
    <definedName name="A127870718F">Data11!$EX$1:$EX$10,Data11!$EX$11:$EX$18</definedName>
    <definedName name="A127870718F_Data">Data11!$EX$11:$EX$18</definedName>
    <definedName name="A127870718F_Latest">Data11!$EX$18</definedName>
    <definedName name="A127870722W">Data11!$EM$1:$EM$10,Data11!$EM$11:$EM$18</definedName>
    <definedName name="A127870722W_Data">Data11!$EM$11:$EM$18</definedName>
    <definedName name="A127870722W_Latest">Data11!$EM$18</definedName>
    <definedName name="A127870726F">Data11!$FI$1:$FI$10,Data11!$FI$11:$FI$18</definedName>
    <definedName name="A127870726F_Data">Data11!$FI$11:$FI$18</definedName>
    <definedName name="A127870726F_Latest">Data11!$FI$18</definedName>
    <definedName name="A127870730W">Data11!$GC$1:$GC$10,Data11!$GC$11:$GC$18</definedName>
    <definedName name="A127870730W_Data">Data11!$GC$11:$GC$18</definedName>
    <definedName name="A127870730W_Latest">Data11!$GC$18</definedName>
    <definedName name="A127870734F">Data11!$GO$1:$GO$10,Data11!$GO$11:$GO$18</definedName>
    <definedName name="A127870734F_Data">Data11!$GO$11:$GO$18</definedName>
    <definedName name="A127870734F_Latest">Data11!$GO$18</definedName>
    <definedName name="A127870738R">Data11!$GS$1:$GS$10,Data11!$GS$11:$GS$18</definedName>
    <definedName name="A127870738R_Data">Data11!$GS$11:$GS$18</definedName>
    <definedName name="A127870738R_Latest">Data11!$GS$18</definedName>
    <definedName name="A127870742F">Data11!$GY$1:$GY$10,Data11!$GY$11:$GY$18</definedName>
    <definedName name="A127870742F_Data">Data11!$GY$11:$GY$18</definedName>
    <definedName name="A127870742F_Latest">Data11!$GY$18</definedName>
    <definedName name="A127870746R">Data11!$FY$1:$FY$10,Data11!$FY$11:$FY$18</definedName>
    <definedName name="A127870746R_Data">Data11!$FY$11:$FY$18</definedName>
    <definedName name="A127870746R_Latest">Data11!$FY$18</definedName>
    <definedName name="A127872046L">Data12!$EM$1:$EM$10,Data12!$EM$11:$EM$18</definedName>
    <definedName name="A127872046L_Data">Data12!$EM$11:$EM$18</definedName>
    <definedName name="A127872046L_Latest">Data12!$EM$18</definedName>
    <definedName name="A127872050C">Data12!$FC$1:$FC$10,Data12!$FC$11:$FC$18</definedName>
    <definedName name="A127872050C_Data">Data12!$FC$11:$FC$18</definedName>
    <definedName name="A127872050C_Latest">Data12!$FC$18</definedName>
    <definedName name="A127872054L">Data12!$FH$1:$FH$10,Data12!$FH$11:$FH$18</definedName>
    <definedName name="A127872054L_Data">Data12!$FH$11:$FH$18</definedName>
    <definedName name="A127872054L_Latest">Data12!$FH$18</definedName>
    <definedName name="A127872058W">Data12!$FU$1:$FU$10,Data12!$FU$11:$FU$18</definedName>
    <definedName name="A127872058W_Data">Data12!$FU$11:$FU$18</definedName>
    <definedName name="A127872058W_Latest">Data12!$FU$18</definedName>
    <definedName name="A127872062L">Data12!$FX$1:$FX$10,Data12!$FX$11:$FX$18</definedName>
    <definedName name="A127872062L_Data">Data12!$FX$11:$FX$18</definedName>
    <definedName name="A127872062L_Latest">Data12!$FX$18</definedName>
    <definedName name="A127872066W">Data12!$GC$1:$GC$10,Data12!$GC$11:$GC$18</definedName>
    <definedName name="A127872066W_Data">Data12!$GC$11:$GC$18</definedName>
    <definedName name="A127872066W_Latest">Data12!$GC$18</definedName>
    <definedName name="A127872070L">Data13!$GS$1:$GS$10,Data13!$GS$11:$GS$18</definedName>
    <definedName name="A127872070L_Data">Data13!$GS$11:$GS$18</definedName>
    <definedName name="A127872070L_Latest">Data13!$GS$18</definedName>
    <definedName name="A127872074W">Data13!$GT$1:$GT$10,Data13!$GT$11:$GT$18</definedName>
    <definedName name="A127872074W_Data">Data13!$GT$11:$GT$18</definedName>
    <definedName name="A127872074W_Latest">Data13!$GT$18</definedName>
    <definedName name="A127872078F">Data13!$GV$1:$GV$10,Data13!$GV$11:$GV$18</definedName>
    <definedName name="A127872078F_Data">Data13!$GV$11:$GV$18</definedName>
    <definedName name="A127872078F_Latest">Data13!$GV$18</definedName>
    <definedName name="A127872082W">Data13!$GX$1:$GX$10,Data13!$GX$11:$GX$18</definedName>
    <definedName name="A127872082W_Data">Data13!$GX$11:$GX$18</definedName>
    <definedName name="A127872082W_Latest">Data13!$GX$18</definedName>
    <definedName name="A127872086F">Data13!$GI$1:$GI$10,Data13!$GI$11:$GI$18</definedName>
    <definedName name="A127872086F_Data">Data13!$GI$11:$GI$18</definedName>
    <definedName name="A127872086F_Latest">Data13!$GI$18</definedName>
    <definedName name="A127872090W">Data13!$GJ$1:$GJ$10,Data13!$GJ$11:$GJ$18</definedName>
    <definedName name="A127872090W_Data">Data13!$GJ$11:$GJ$18</definedName>
    <definedName name="A127872090W_Latest">Data13!$GJ$18</definedName>
    <definedName name="A127872094F">Data13!$GN$1:$GN$10,Data13!$GN$11:$GN$18</definedName>
    <definedName name="A127872094F_Data">Data13!$GN$11:$GN$18</definedName>
    <definedName name="A127872094F_Latest">Data13!$GN$18</definedName>
    <definedName name="A127872098R">Data13!$HP$1:$HP$10,Data13!$HP$11:$HP$18</definedName>
    <definedName name="A127872098R_Data">Data13!$HP$11:$HP$18</definedName>
    <definedName name="A127872098R_Latest">Data13!$HP$18</definedName>
    <definedName name="A127872102V">Data13!$ID$1:$ID$10,Data13!$ID$11:$ID$18</definedName>
    <definedName name="A127872102V_Data">Data13!$ID$11:$ID$18</definedName>
    <definedName name="A127872102V_Latest">Data13!$ID$18</definedName>
    <definedName name="A127872106C">Data13!$IG$1:$IG$10,Data13!$IG$11:$IG$18</definedName>
    <definedName name="A127872106C_Data">Data13!$IG$11:$IG$18</definedName>
    <definedName name="A127872106C_Latest">Data13!$IG$18</definedName>
    <definedName name="A127872110V">Data14!$D$1:$D$10,Data14!$D$11:$D$18</definedName>
    <definedName name="A127872110V_Data">Data14!$D$11:$D$18</definedName>
    <definedName name="A127872110V_Latest">Data14!$D$18</definedName>
    <definedName name="A127872114C">Data13!$HU$1:$HU$10,Data13!$HU$11:$HU$18</definedName>
    <definedName name="A127872114C_Data">Data13!$HU$11:$HU$18</definedName>
    <definedName name="A127872114C_Latest">Data13!$HU$18</definedName>
    <definedName name="A127872118L">Data14!$AP$1:$AP$10,Data14!$AP$11:$AP$18</definedName>
    <definedName name="A127872118L_Data">Data14!$AP$11:$AP$18</definedName>
    <definedName name="A127872118L_Latest">Data14!$AP$18</definedName>
    <definedName name="A127872122C">Data14!$AQ$1:$AQ$10,Data14!$AQ$11:$AQ$18</definedName>
    <definedName name="A127872122C_Data">Data14!$AQ$11:$AQ$18</definedName>
    <definedName name="A127872122C_Latest">Data14!$AQ$18</definedName>
    <definedName name="A127872126L">Data14!$AO$1:$AO$10,Data14!$AO$11:$AO$18</definedName>
    <definedName name="A127872126L_Data">Data14!$AO$11:$AO$18</definedName>
    <definedName name="A127872126L_Latest">Data14!$AO$18</definedName>
    <definedName name="A127872130C">Data14!$AS$1:$AS$10,Data14!$AS$11:$AS$18</definedName>
    <definedName name="A127872130C_Data">Data14!$AS$11:$AS$18</definedName>
    <definedName name="A127872130C_Latest">Data14!$AS$18</definedName>
    <definedName name="A127872134L">Data14!$CP$1:$CP$10,Data14!$CP$11:$CP$18</definedName>
    <definedName name="A127872134L_Data">Data14!$CP$11:$CP$18</definedName>
    <definedName name="A127872134L_Latest">Data14!$CP$18</definedName>
    <definedName name="A127872138W">Data14!$CQ$1:$CQ$10,Data14!$CQ$11:$CQ$18</definedName>
    <definedName name="A127872138W_Data">Data14!$CQ$11:$CQ$18</definedName>
    <definedName name="A127872138W_Latest">Data14!$CQ$18</definedName>
    <definedName name="A127872142L">Data14!$CS$1:$CS$10,Data14!$CS$11:$CS$18</definedName>
    <definedName name="A127872142L_Data">Data14!$CS$11:$CS$18</definedName>
    <definedName name="A127872142L_Latest">Data14!$CS$18</definedName>
    <definedName name="A127872146W">Data14!$CY$1:$CY$10,Data14!$CY$11:$CY$18</definedName>
    <definedName name="A127872146W_Data">Data14!$CY$11:$CY$18</definedName>
    <definedName name="A127872146W_Latest">Data14!$CY$18</definedName>
    <definedName name="A127872150L">Data14!$DA$1:$DA$10,Data14!$DA$11:$DA$18</definedName>
    <definedName name="A127872150L_Data">Data14!$DA$11:$DA$18</definedName>
    <definedName name="A127872150L_Latest">Data14!$DA$18</definedName>
    <definedName name="A127872154W">Data14!$BW$1:$BW$10,Data14!$BW$11:$BW$18</definedName>
    <definedName name="A127872154W_Data">Data14!$BW$11:$BW$18</definedName>
    <definedName name="A127872154W_Latest">Data14!$BW$18</definedName>
    <definedName name="A127872158F">Data14!$CC$1:$CC$10,Data14!$CC$11:$CC$18</definedName>
    <definedName name="A127872158F_Data">Data14!$CC$11:$CC$18</definedName>
    <definedName name="A127872158F_Latest">Data14!$CC$18</definedName>
    <definedName name="A127872162W">Data12!$HG$1:$HG$10,Data12!$HG$11:$HG$18</definedName>
    <definedName name="A127872162W_Data">Data12!$HG$11:$HG$18</definedName>
    <definedName name="A127872162W_Latest">Data12!$HG$18</definedName>
    <definedName name="A127872166F">Data12!$HK$1:$HK$10,Data12!$HK$11:$HK$18</definedName>
    <definedName name="A127872166F_Data">Data12!$HK$11:$HK$18</definedName>
    <definedName name="A127872166F_Latest">Data12!$HK$18</definedName>
    <definedName name="A127872170W">Data12!$HL$1:$HL$10,Data12!$HL$11:$HL$18</definedName>
    <definedName name="A127872170W_Data">Data12!$HL$11:$HL$18</definedName>
    <definedName name="A127872170W_Latest">Data12!$HL$18</definedName>
    <definedName name="A127872174F">Data12!$HM$1:$HM$10,Data12!$HM$11:$HM$18</definedName>
    <definedName name="A127872174F_Data">Data12!$HM$11:$HM$18</definedName>
    <definedName name="A127872174F_Latest">Data12!$HM$18</definedName>
    <definedName name="A127872178R">Data12!$GV$1:$GV$10,Data12!$GV$11:$GV$18</definedName>
    <definedName name="A127872178R_Data">Data12!$GV$11:$GV$18</definedName>
    <definedName name="A127872178R_Latest">Data12!$GV$18</definedName>
    <definedName name="A127872182F">Data12!$HX$1:$HX$10,Data12!$HX$11:$HX$18</definedName>
    <definedName name="A127872182F_Data">Data12!$HX$11:$HX$18</definedName>
    <definedName name="A127872182F_Latest">Data12!$HX$18</definedName>
    <definedName name="A127872186R">Data13!$G$1:$G$10,Data13!$G$11:$G$18</definedName>
    <definedName name="A127872186R_Data">Data13!$G$11:$G$18</definedName>
    <definedName name="A127872186R_Latest">Data13!$G$18</definedName>
    <definedName name="A127872190F">Data13!$T$1:$T$10,Data13!$T$11:$T$18</definedName>
    <definedName name="A127872190F_Data">Data13!$T$11:$T$18</definedName>
    <definedName name="A127872190F_Latest">Data13!$T$18</definedName>
    <definedName name="A127872194R">Data13!$AV$1:$AV$10,Data13!$AV$11:$AV$18</definedName>
    <definedName name="A127872194R_Data">Data13!$AV$11:$AV$18</definedName>
    <definedName name="A127872194R_Latest">Data13!$AV$18</definedName>
    <definedName name="A127872198X">Data13!$V$1:$V$10,Data13!$V$11:$V$18</definedName>
    <definedName name="A127872198X_Data">Data13!$V$11:$V$18</definedName>
    <definedName name="A127872198X_Latest">Data13!$V$18</definedName>
    <definedName name="A127872202C">Data13!$AB$1:$AB$10,Data13!$AB$11:$AB$18</definedName>
    <definedName name="A127872202C_Data">Data13!$AB$11:$AB$18</definedName>
    <definedName name="A127872202C_Latest">Data13!$AB$18</definedName>
    <definedName name="A127872206L">Data13!$BR$1:$BR$10,Data13!$BR$11:$BR$18</definedName>
    <definedName name="A127872206L_Data">Data13!$BR$11:$BR$18</definedName>
    <definedName name="A127872206L_Latest">Data13!$BR$18</definedName>
    <definedName name="A127872210C">Data13!$CB$1:$CB$10,Data13!$CB$11:$CB$18</definedName>
    <definedName name="A127872210C_Data">Data13!$CB$11:$CB$18</definedName>
    <definedName name="A127872210C_Latest">Data13!$CB$18</definedName>
    <definedName name="A127872214L">Data13!$BA$1:$BA$10,Data13!$BA$11:$BA$18</definedName>
    <definedName name="A127872214L_Data">Data13!$BA$11:$BA$18</definedName>
    <definedName name="A127872214L_Latest">Data13!$BA$18</definedName>
    <definedName name="A127872218W">Data13!$CH$1:$CH$10,Data13!$CH$11:$CH$18</definedName>
    <definedName name="A127872218W_Data">Data13!$CH$11:$CH$18</definedName>
    <definedName name="A127872218W_Latest">Data13!$CH$18</definedName>
    <definedName name="A127872222L">Data13!$DB$1:$DB$10,Data13!$DB$11:$DB$18</definedName>
    <definedName name="A127872222L_Data">Data13!$DB$11:$DB$18</definedName>
    <definedName name="A127872222L_Latest">Data13!$DB$18</definedName>
    <definedName name="A127872226W">Data13!$DD$1:$DD$10,Data13!$DD$11:$DD$18</definedName>
    <definedName name="A127872226W_Data">Data13!$DD$11:$DD$18</definedName>
    <definedName name="A127872226W_Latest">Data13!$DD$18</definedName>
    <definedName name="A127872230L">Data13!$DJ$1:$DJ$10,Data13!$DJ$11:$DJ$18</definedName>
    <definedName name="A127872230L_Data">Data13!$DJ$11:$DJ$18</definedName>
    <definedName name="A127872230L_Latest">Data13!$DJ$18</definedName>
    <definedName name="A127872234W">Data13!$CI$1:$CI$10,Data13!$CI$11:$CI$18</definedName>
    <definedName name="A127872234W_Data">Data13!$CI$11:$CI$18</definedName>
    <definedName name="A127872234W_Latest">Data13!$CI$18</definedName>
    <definedName name="A127872238F">Data13!$CM$1:$CM$10,Data13!$CM$11:$CM$18</definedName>
    <definedName name="A127872238F_Data">Data13!$CM$11:$CM$18</definedName>
    <definedName name="A127872238F_Latest">Data13!$CM$18</definedName>
    <definedName name="A127872242W">Data13!$DO$1:$DO$10,Data13!$DO$11:$DO$18</definedName>
    <definedName name="A127872242W_Data">Data13!$DO$11:$DO$18</definedName>
    <definedName name="A127872242W_Latest">Data13!$DO$18</definedName>
    <definedName name="A127872246F">Data13!$EC$1:$EC$10,Data13!$EC$11:$EC$18</definedName>
    <definedName name="A127872246F_Data">Data13!$EC$11:$EC$18</definedName>
    <definedName name="A127872246F_Latest">Data13!$EC$18</definedName>
    <definedName name="A127872250W">Data13!$EM$1:$EM$10,Data13!$EM$11:$EM$18</definedName>
    <definedName name="A127872250W_Data">Data13!$EM$11:$EM$18</definedName>
    <definedName name="A127872250W_Latest">Data13!$EM$18</definedName>
    <definedName name="A127872254F">Data13!$EQ$1:$EQ$10,Data13!$EQ$11:$EQ$18</definedName>
    <definedName name="A127872254F_Data">Data13!$EQ$11:$EQ$18</definedName>
    <definedName name="A127872254F_Latest">Data13!$EQ$18</definedName>
    <definedName name="A127872258R">Data13!$ER$1:$ER$10,Data13!$ER$11:$ER$18</definedName>
    <definedName name="A127872258R_Data">Data13!$ER$11:$ER$18</definedName>
    <definedName name="A127872258R_Latest">Data13!$ER$18</definedName>
    <definedName name="A127872262F">Data13!$EV$1:$EV$10,Data13!$EV$11:$EV$18</definedName>
    <definedName name="A127872262F_Data">Data13!$EV$11:$EV$18</definedName>
    <definedName name="A127872262F_Latest">Data13!$EV$18</definedName>
    <definedName name="A127872266R">Data13!$EW$1:$EW$10,Data13!$EW$11:$EW$18</definedName>
    <definedName name="A127872266R_Data">Data13!$EW$11:$EW$18</definedName>
    <definedName name="A127872266R_Latest">Data13!$EW$18</definedName>
    <definedName name="A127872270F">Data13!$FX$1:$FX$10,Data13!$FX$11:$FX$18</definedName>
    <definedName name="A127872270F_Data">Data13!$FX$11:$FX$18</definedName>
    <definedName name="A127872270F_Latest">Data13!$FX$18</definedName>
    <definedName name="A127872274R">Data13!$FC$1:$FC$10,Data13!$FC$11:$FC$18</definedName>
    <definedName name="A127872274R_Data">Data13!$FC$11:$FC$18</definedName>
    <definedName name="A127872274R_Latest">Data13!$FC$18</definedName>
    <definedName name="A127872278X">Data13!$GE$1:$GE$10,Data13!$GE$11:$GE$18</definedName>
    <definedName name="A127872278X_Data">Data13!$GE$11:$GE$18</definedName>
    <definedName name="A127872278X_Latest">Data13!$GE$18</definedName>
    <definedName name="A127872282R">Data13!$FD$1:$FD$10,Data13!$FD$11:$FD$18</definedName>
    <definedName name="A127872282R_Data">Data13!$FD$11:$FD$18</definedName>
    <definedName name="A127872282R_Latest">Data13!$FD$18</definedName>
    <definedName name="A127872314W">Data14!$DG$1:$DG$10,Data14!$DG$11:$DG$18</definedName>
    <definedName name="A127872314W_Data">Data14!$DG$11:$DG$18</definedName>
    <definedName name="A127872314W_Latest">Data14!$DG$18</definedName>
    <definedName name="A127873530J">Data14!$DS$1:$DS$10,Data14!$DS$11:$DS$18</definedName>
    <definedName name="A127873530J_Data">Data14!$DS$11:$DS$18</definedName>
    <definedName name="A127873530J_Latest">Data14!$DS$18</definedName>
    <definedName name="A127873534T">Data14!$DZ$1:$DZ$10,Data14!$DZ$11:$DZ$18</definedName>
    <definedName name="A127873534T_Data">Data14!$DZ$11:$DZ$18</definedName>
    <definedName name="A127873534T_Latest">Data14!$DZ$18</definedName>
    <definedName name="A127873538A">Data14!$EF$1:$EF$10,Data14!$EF$11:$EF$18</definedName>
    <definedName name="A127873538A_Data">Data14!$EF$11:$EF$18</definedName>
    <definedName name="A127873538A_Latest">Data14!$EF$18</definedName>
    <definedName name="A127873542T">Data14!$EN$1:$EN$10,Data14!$EN$11:$EN$18</definedName>
    <definedName name="A127873542T_Data">Data14!$EN$11:$EN$18</definedName>
    <definedName name="A127873542T_Latest">Data14!$EN$18</definedName>
    <definedName name="A127873546A">Data14!$FC$1:$FC$10,Data14!$FC$11:$FC$18</definedName>
    <definedName name="A127873546A_Data">Data14!$FC$11:$FC$18</definedName>
    <definedName name="A127873546A_Latest">Data14!$FC$18</definedName>
    <definedName name="A127873550T">Data14!$FR$1:$FR$10,Data14!$FR$11:$FR$18</definedName>
    <definedName name="A127873550T_Data">Data14!$FR$11:$FR$18</definedName>
    <definedName name="A127873550T_Latest">Data14!$FR$18</definedName>
    <definedName name="A127873554A">Data14!$FS$1:$FS$10,Data14!$FS$11:$FS$18</definedName>
    <definedName name="A127873554A_Data">Data14!$FS$11:$FS$18</definedName>
    <definedName name="A127873554A_Latest">Data14!$FS$18</definedName>
    <definedName name="A127873558K">Data15!$GE$1:$GE$10,Data15!$GE$11:$GE$18</definedName>
    <definedName name="A127873558K_Data">Data15!$GE$11:$GE$18</definedName>
    <definedName name="A127873558K_Latest">Data15!$GE$18</definedName>
    <definedName name="A127873562A">Data15!$GF$1:$GF$10,Data15!$GF$11:$GF$18</definedName>
    <definedName name="A127873562A_Data">Data15!$GF$11:$GF$18</definedName>
    <definedName name="A127873562A_Latest">Data15!$GF$18</definedName>
    <definedName name="A127873566K">Data15!$FO$1:$FO$10,Data15!$FO$11:$FO$18</definedName>
    <definedName name="A127873566K_Data">Data15!$FO$11:$FO$18</definedName>
    <definedName name="A127873566K_Latest">Data15!$FO$18</definedName>
    <definedName name="A127873570A">Data15!$GR$1:$GR$10,Data15!$GR$11:$GR$18</definedName>
    <definedName name="A127873570A_Data">Data15!$GR$11:$GR$18</definedName>
    <definedName name="A127873570A_Latest">Data15!$GR$18</definedName>
    <definedName name="A127873574K">Data15!$GS$1:$GS$10,Data15!$GS$11:$GS$18</definedName>
    <definedName name="A127873574K_Data">Data15!$GS$11:$GS$18</definedName>
    <definedName name="A127873574K_Latest">Data15!$GS$18</definedName>
    <definedName name="A127873578V">Data15!$GV$1:$GV$10,Data15!$GV$11:$GV$18</definedName>
    <definedName name="A127873578V_Data">Data15!$GV$11:$GV$18</definedName>
    <definedName name="A127873578V_Latest">Data15!$GV$18</definedName>
    <definedName name="A127873582K">Data15!$HF$1:$HF$10,Data15!$HF$11:$HF$18</definedName>
    <definedName name="A127873582K_Data">Data15!$HF$11:$HF$18</definedName>
    <definedName name="A127873582K_Latest">Data15!$HF$18</definedName>
    <definedName name="A127873586V">Data15!$HO$1:$HO$10,Data15!$HO$11:$HO$18</definedName>
    <definedName name="A127873586V_Data">Data15!$HO$11:$HO$18</definedName>
    <definedName name="A127873586V_Latest">Data15!$HO$18</definedName>
    <definedName name="A127873590K">Data15!$HQ$1:$HQ$10,Data15!$HQ$11:$HQ$18</definedName>
    <definedName name="A127873590K_Data">Data15!$HQ$11:$HQ$18</definedName>
    <definedName name="A127873590K_Latest">Data15!$HQ$18</definedName>
    <definedName name="A127873594V">Data15!$HD$1:$HD$10,Data15!$HD$11:$HD$18</definedName>
    <definedName name="A127873594V_Data">Data15!$HD$11:$HD$18</definedName>
    <definedName name="A127873594V_Latest">Data15!$HD$18</definedName>
    <definedName name="A127873598C">Data15!$IM$1:$IM$10,Data15!$IM$11:$IM$18</definedName>
    <definedName name="A127873598C_Data">Data15!$IM$11:$IM$18</definedName>
    <definedName name="A127873598C_Latest">Data15!$IM$18</definedName>
    <definedName name="A127873602J">Data16!$E$1:$E$10,Data16!$E$11:$E$18</definedName>
    <definedName name="A127873602J_Data">Data16!$E$11:$E$18</definedName>
    <definedName name="A127873602J_Latest">Data16!$E$18</definedName>
    <definedName name="A127873606T">Data16!$I$1:$I$10,Data16!$I$11:$I$18</definedName>
    <definedName name="A127873606T_Data">Data16!$I$11:$I$18</definedName>
    <definedName name="A127873606T_Latest">Data16!$I$18</definedName>
    <definedName name="A127873610J">Data16!$N$1:$N$10,Data16!$N$11:$N$18</definedName>
    <definedName name="A127873610J_Data">Data16!$N$11:$N$18</definedName>
    <definedName name="A127873610J_Latest">Data16!$N$18</definedName>
    <definedName name="A127873614T">Data15!$IG$1:$IG$10,Data15!$IG$11:$IG$18</definedName>
    <definedName name="A127873614T_Data">Data15!$IG$11:$IG$18</definedName>
    <definedName name="A127873614T_Latest">Data15!$IG$18</definedName>
    <definedName name="A127873618A">Data16!$S$1:$S$10,Data16!$S$11:$S$18</definedName>
    <definedName name="A127873618A_Data">Data16!$S$11:$S$18</definedName>
    <definedName name="A127873618A_Latest">Data16!$S$18</definedName>
    <definedName name="A127873622T">Data15!$IJ$1:$IJ$10,Data15!$IJ$11:$IJ$18</definedName>
    <definedName name="A127873622T_Data">Data15!$IJ$11:$IJ$18</definedName>
    <definedName name="A127873622T_Latest">Data15!$IJ$18</definedName>
    <definedName name="A127873626A">Data16!$AG$1:$AG$10,Data16!$AG$11:$AG$18</definedName>
    <definedName name="A127873626A_Data">Data16!$AG$11:$AG$18</definedName>
    <definedName name="A127873626A_Latest">Data16!$AG$18</definedName>
    <definedName name="A127873630T">Data16!$X$1:$X$10,Data16!$X$11:$X$18</definedName>
    <definedName name="A127873630T_Data">Data16!$X$11:$X$18</definedName>
    <definedName name="A127873630T_Latest">Data16!$X$18</definedName>
    <definedName name="A127873634A">Data16!$AD$1:$AD$10,Data16!$AD$11:$AD$18</definedName>
    <definedName name="A127873634A_Data">Data16!$AD$11:$AD$18</definedName>
    <definedName name="A127873634A_Latest">Data16!$AD$18</definedName>
    <definedName name="A127873638K">Data16!$BD$1:$BD$10,Data16!$BD$11:$BD$18</definedName>
    <definedName name="A127873638K_Data">Data16!$BD$11:$BD$18</definedName>
    <definedName name="A127873638K_Latest">Data16!$BD$18</definedName>
    <definedName name="A127873642A">Data16!$BU$1:$BU$10,Data16!$BU$11:$BU$18</definedName>
    <definedName name="A127873642A_Data">Data16!$BU$11:$BU$18</definedName>
    <definedName name="A127873642A_Latest">Data16!$BU$18</definedName>
    <definedName name="A127873646K">Data16!$CF$1:$CF$10,Data16!$CF$11:$CF$18</definedName>
    <definedName name="A127873646K_Data">Data16!$CF$11:$CF$18</definedName>
    <definedName name="A127873646K_Latest">Data16!$CF$18</definedName>
    <definedName name="A127873650A">Data16!$BL$1:$BL$10,Data16!$BL$11:$BL$18</definedName>
    <definedName name="A127873650A_Data">Data16!$BL$11:$BL$18</definedName>
    <definedName name="A127873650A_Latest">Data16!$BL$18</definedName>
    <definedName name="A127873654K">Data14!$GK$1:$GK$10,Data14!$GK$11:$GK$18</definedName>
    <definedName name="A127873654K_Data">Data14!$GK$11:$GK$18</definedName>
    <definedName name="A127873654K_Latest">Data14!$GK$18</definedName>
    <definedName name="A127873658V">Data14!$GR$1:$GR$10,Data14!$GR$11:$GR$18</definedName>
    <definedName name="A127873658V_Data">Data14!$GR$11:$GR$18</definedName>
    <definedName name="A127873658V_Latest">Data14!$GR$18</definedName>
    <definedName name="A127873662K">Data14!$GA$1:$GA$10,Data14!$GA$11:$GA$18</definedName>
    <definedName name="A127873662K_Data">Data14!$GA$11:$GA$18</definedName>
    <definedName name="A127873662K_Latest">Data14!$GA$18</definedName>
    <definedName name="A127873666V">Data14!$GV$1:$GV$10,Data14!$GV$11:$GV$18</definedName>
    <definedName name="A127873666V_Data">Data14!$GV$11:$GV$18</definedName>
    <definedName name="A127873666V_Latest">Data14!$GV$18</definedName>
    <definedName name="A127873670K">Data14!$GX$1:$GX$10,Data14!$GX$11:$GX$18</definedName>
    <definedName name="A127873670K_Data">Data14!$GX$11:$GX$18</definedName>
    <definedName name="A127873670K_Latest">Data14!$GX$18</definedName>
    <definedName name="A127873674V">Data14!$GY$1:$GY$10,Data14!$GY$11:$GY$18</definedName>
    <definedName name="A127873674V_Data">Data14!$GY$11:$GY$18</definedName>
    <definedName name="A127873674V_Latest">Data14!$GY$18</definedName>
    <definedName name="A127873678C">Data14!$HC$1:$HC$10,Data14!$HC$11:$HC$18</definedName>
    <definedName name="A127873678C_Data">Data14!$HC$11:$HC$18</definedName>
    <definedName name="A127873678C_Latest">Data14!$HC$18</definedName>
    <definedName name="A127873682V">Data14!$GD$1:$GD$10,Data14!$GD$11:$GD$18</definedName>
    <definedName name="A127873682V_Data">Data14!$GD$11:$GD$18</definedName>
    <definedName name="A127873682V_Latest">Data14!$GD$18</definedName>
    <definedName name="A127873686C">Data14!$HQ$1:$HQ$10,Data14!$HQ$11:$HQ$18</definedName>
    <definedName name="A127873686C_Data">Data14!$HQ$11:$HQ$18</definedName>
    <definedName name="A127873686C_Latest">Data14!$HQ$18</definedName>
    <definedName name="A127873690V">Data14!$HV$1:$HV$10,Data14!$HV$11:$HV$18</definedName>
    <definedName name="A127873690V_Data">Data14!$HV$11:$HV$18</definedName>
    <definedName name="A127873690V_Latest">Data14!$HV$18</definedName>
    <definedName name="A127873694C">Data14!$IH$1:$IH$10,Data14!$IH$11:$IH$18</definedName>
    <definedName name="A127873694C_Data">Data14!$IH$11:$IH$18</definedName>
    <definedName name="A127873694C_Latest">Data14!$IH$18</definedName>
    <definedName name="A127873698L">Data14!$IK$1:$IK$10,Data14!$IK$11:$IK$18</definedName>
    <definedName name="A127873698L_Data">Data14!$IK$11:$IK$18</definedName>
    <definedName name="A127873698L_Latest">Data14!$IK$18</definedName>
    <definedName name="A127873702T">Data14!$IN$1:$IN$10,Data14!$IN$11:$IN$18</definedName>
    <definedName name="A127873702T_Data">Data14!$IN$11:$IN$18</definedName>
    <definedName name="A127873702T_Latest">Data14!$IN$18</definedName>
    <definedName name="A127873706A">Data14!$HP$1:$HP$10,Data14!$HP$11:$HP$18</definedName>
    <definedName name="A127873706A_Data">Data14!$HP$11:$HP$18</definedName>
    <definedName name="A127873706A_Latest">Data14!$HP$18</definedName>
    <definedName name="A127873710T">Data15!$L$1:$L$10,Data15!$L$11:$L$18</definedName>
    <definedName name="A127873710T_Data">Data15!$L$11:$L$18</definedName>
    <definedName name="A127873710T_Latest">Data15!$L$18</definedName>
    <definedName name="A127873714A">Data15!$R$1:$R$10,Data15!$R$11:$R$18</definedName>
    <definedName name="A127873714A_Data">Data15!$R$11:$R$18</definedName>
    <definedName name="A127873714A_Latest">Data15!$R$18</definedName>
    <definedName name="A127873718K">Data15!$S$1:$S$10,Data15!$S$11:$S$18</definedName>
    <definedName name="A127873718K_Data">Data15!$S$11:$S$18</definedName>
    <definedName name="A127873718K_Latest">Data15!$S$18</definedName>
    <definedName name="A127873722A">Data15!$X$1:$X$10,Data15!$X$11:$X$18</definedName>
    <definedName name="A127873722A_Data">Data15!$X$11:$X$18</definedName>
    <definedName name="A127873722A_Latest">Data15!$X$18</definedName>
    <definedName name="A127873726K">Data15!$AD$1:$AD$10,Data15!$AD$11:$AD$18</definedName>
    <definedName name="A127873726K_Data">Data15!$AD$11:$AD$18</definedName>
    <definedName name="A127873726K_Latest">Data15!$AD$18</definedName>
    <definedName name="A127873730A">Data15!$H$1:$H$10,Data15!$H$11:$H$18</definedName>
    <definedName name="A127873730A_Data">Data15!$H$11:$H$18</definedName>
    <definedName name="A127873730A_Latest">Data15!$H$18</definedName>
    <definedName name="A127873734K">Data15!$BA$1:$BA$10,Data15!$BA$11:$BA$18</definedName>
    <definedName name="A127873734K_Data">Data15!$BA$11:$BA$18</definedName>
    <definedName name="A127873734K_Latest">Data15!$BA$18</definedName>
    <definedName name="A127873738V">Data15!$BB$1:$BB$10,Data15!$BB$11:$BB$18</definedName>
    <definedName name="A127873738V_Data">Data15!$BB$11:$BB$18</definedName>
    <definedName name="A127873738V_Latest">Data15!$BB$18</definedName>
    <definedName name="A127873742K">Data15!$AM$1:$AM$10,Data15!$AM$11:$AM$18</definedName>
    <definedName name="A127873742K_Data">Data15!$AM$11:$AM$18</definedName>
    <definedName name="A127873742K_Latest">Data15!$AM$18</definedName>
    <definedName name="A127873746V">Data15!$BQ$1:$BQ$10,Data15!$BQ$11:$BQ$18</definedName>
    <definedName name="A127873746V_Data">Data15!$BQ$11:$BQ$18</definedName>
    <definedName name="A127873746V_Latest">Data15!$BQ$18</definedName>
    <definedName name="A127873750K">Data15!$CT$1:$CT$10,Data15!$CT$11:$CT$18</definedName>
    <definedName name="A127873750K_Data">Data15!$CT$11:$CT$18</definedName>
    <definedName name="A127873750K_Latest">Data15!$CT$18</definedName>
    <definedName name="A127873754V">Data15!$BS$1:$BS$10,Data15!$BS$11:$BS$18</definedName>
    <definedName name="A127873754V_Data">Data15!$BS$11:$BS$18</definedName>
    <definedName name="A127873754V_Latest">Data15!$BS$18</definedName>
    <definedName name="A127873758C">Data15!$DQ$1:$DQ$10,Data15!$DQ$11:$DQ$18</definedName>
    <definedName name="A127873758C_Data">Data15!$DQ$11:$DQ$18</definedName>
    <definedName name="A127873758C_Latest">Data15!$DQ$18</definedName>
    <definedName name="A127873766C">Data15!$EO$1:$EO$10,Data15!$EO$11:$EO$18</definedName>
    <definedName name="A127873766C_Data">Data15!$EO$11:$EO$18</definedName>
    <definedName name="A127873766C_Latest">Data15!$EO$18</definedName>
    <definedName name="A127873770V">Data15!$ES$1:$ES$10,Data15!$ES$11:$ES$18</definedName>
    <definedName name="A127873770V_Data">Data15!$ES$11:$ES$18</definedName>
    <definedName name="A127873770V_Latest">Data15!$ES$18</definedName>
    <definedName name="A127873774C">Data15!$EW$1:$EW$10,Data15!$EW$11:$EW$18</definedName>
    <definedName name="A127873774C_Data">Data15!$EW$11:$EW$18</definedName>
    <definedName name="A127873774C_Latest">Data15!$EW$18</definedName>
    <definedName name="A127873778L">Data15!$EX$1:$EX$10,Data15!$EX$11:$EX$18</definedName>
    <definedName name="A127873778L_Data">Data15!$EX$11:$EX$18</definedName>
    <definedName name="A127873778L_Latest">Data15!$EX$18</definedName>
    <definedName name="A127873782C">Data15!$FD$1:$FD$10,Data15!$FD$11:$FD$18</definedName>
    <definedName name="A127873782C_Data">Data15!$FD$11:$FD$18</definedName>
    <definedName name="A127873782C_Latest">Data15!$FD$18</definedName>
    <definedName name="A127873786L">Data15!$FJ$1:$FJ$10,Data15!$FJ$11:$FJ$18</definedName>
    <definedName name="A127873786L_Data">Data15!$FJ$11:$FJ$18</definedName>
    <definedName name="A127873786L_Latest">Data15!$FJ$18</definedName>
    <definedName name="A127873790C">Data15!$EE$1:$EE$10,Data15!$EE$11:$EE$18</definedName>
    <definedName name="A127873790C_Data">Data15!$EE$11:$EE$18</definedName>
    <definedName name="A127873790C_Latest">Data15!$EE$18</definedName>
    <definedName name="A127873794L">Data15!$FL$1:$FL$10,Data15!$FL$11:$FL$18</definedName>
    <definedName name="A127873794L_Data">Data15!$FL$11:$FL$18</definedName>
    <definedName name="A127873794L_Latest">Data15!$FL$18</definedName>
    <definedName name="A127873798W">Data15!$EK$1:$EK$10,Data15!$EK$11:$EK$18</definedName>
    <definedName name="A127873798W_Data">Data15!$EK$11:$EK$18</definedName>
    <definedName name="A127873798W_Latest">Data15!$EK$18</definedName>
    <definedName name="A127873802A">Data15!$EM$1:$EM$10,Data15!$EM$11:$EM$18</definedName>
    <definedName name="A127873802A_Data">Data15!$EM$11:$EM$18</definedName>
    <definedName name="A127873802A_Latest">Data15!$EM$18</definedName>
    <definedName name="A127873806K">Data15!$EN$1:$EN$10,Data15!$EN$11:$EN$18</definedName>
    <definedName name="A127873806K_Data">Data15!$EN$11:$EN$18</definedName>
    <definedName name="A127873806K_Latest">Data15!$EN$18</definedName>
    <definedName name="A127875034J">Data16!$CX$1:$CX$10,Data16!$CX$11:$CX$18</definedName>
    <definedName name="A127875034J_Data">Data16!$CX$11:$CX$18</definedName>
    <definedName name="A127875034J_Latest">Data16!$CX$18</definedName>
    <definedName name="A127875038T">Data16!$CZ$1:$CZ$10,Data16!$CZ$11:$CZ$18</definedName>
    <definedName name="A127875038T_Data">Data16!$CZ$11:$CZ$18</definedName>
    <definedName name="A127875038T_Latest">Data16!$CZ$18</definedName>
    <definedName name="A127875042J">Data16!$DA$1:$DA$10,Data16!$DA$11:$DA$18</definedName>
    <definedName name="A127875042J_Data">Data16!$DA$11:$DA$18</definedName>
    <definedName name="A127875042J_Latest">Data16!$DA$18</definedName>
    <definedName name="A127875046T">Data16!$DD$1:$DD$10,Data16!$DD$11:$DD$18</definedName>
    <definedName name="A127875046T_Data">Data16!$DD$11:$DD$18</definedName>
    <definedName name="A127875046T_Latest">Data16!$DD$18</definedName>
    <definedName name="A127875050J">Data16!$DG$1:$DG$10,Data16!$DG$11:$DG$18</definedName>
    <definedName name="A127875050J_Data">Data16!$DG$11:$DG$18</definedName>
    <definedName name="A127875050J_Latest">Data16!$DG$18</definedName>
    <definedName name="A127875054T">Data16!$DO$1:$DO$10,Data16!$DO$11:$DO$18</definedName>
    <definedName name="A127875054T_Data">Data16!$DO$11:$DO$18</definedName>
    <definedName name="A127875054T_Latest">Data16!$DO$18</definedName>
    <definedName name="A127875058A">Data16!$CS$1:$CS$10,Data16!$CS$11:$CS$18</definedName>
    <definedName name="A127875058A_Data">Data16!$CS$11:$CS$18</definedName>
    <definedName name="A127875058A_Latest">Data16!$CS$18</definedName>
    <definedName name="A127875062T">Data16!$CV$1:$CV$10,Data16!$CV$11:$CV$18</definedName>
    <definedName name="A127875062T_Data">Data16!$CV$11:$CV$18</definedName>
    <definedName name="A127875062T_Latest">Data16!$CV$18</definedName>
    <definedName name="A127875066A">Data16!$EO$1:$EO$10,Data16!$EO$11:$EO$18</definedName>
    <definedName name="A127875066A_Data">Data16!$EO$11:$EO$18</definedName>
    <definedName name="A127875066A_Latest">Data16!$EO$18</definedName>
    <definedName name="A127875074A">Data16!$EB$1:$EB$10,Data16!$EB$11:$EB$18</definedName>
    <definedName name="A127875074A_Data">Data16!$EB$11:$EB$18</definedName>
    <definedName name="A127875074A_Latest">Data16!$EB$18</definedName>
    <definedName name="A127875078K">Data17!$FI$1:$FI$10,Data17!$FI$11:$FI$18</definedName>
    <definedName name="A127875078K_Data">Data17!$FI$11:$FI$18</definedName>
    <definedName name="A127875078K_Latest">Data17!$FI$18</definedName>
    <definedName name="A127875082A">Data17!$FP$1:$FP$10,Data17!$FP$11:$FP$18</definedName>
    <definedName name="A127875082A_Data">Data17!$FP$11:$FP$18</definedName>
    <definedName name="A127875082A_Latest">Data17!$FP$18</definedName>
    <definedName name="A127875086K">Data17!$FB$1:$FB$10,Data17!$FB$11:$FB$18</definedName>
    <definedName name="A127875086K_Data">Data17!$FB$11:$FB$18</definedName>
    <definedName name="A127875086K_Latest">Data17!$FB$18</definedName>
    <definedName name="A127875090A">Data17!$GL$1:$GL$10,Data17!$GL$11:$GL$18</definedName>
    <definedName name="A127875090A_Data">Data17!$GL$11:$GL$18</definedName>
    <definedName name="A127875090A_Latest">Data17!$GL$18</definedName>
    <definedName name="A127875094K">Data17!$GO$1:$GO$10,Data17!$GO$11:$GO$18</definedName>
    <definedName name="A127875094K_Data">Data17!$GO$11:$GO$18</definedName>
    <definedName name="A127875094K_Latest">Data17!$GO$18</definedName>
    <definedName name="A127875098V">Data17!$GQ$1:$GQ$10,Data17!$GQ$11:$GQ$18</definedName>
    <definedName name="A127875098V_Data">Data17!$GQ$11:$GQ$18</definedName>
    <definedName name="A127875098V_Latest">Data17!$GQ$18</definedName>
    <definedName name="A127875102X">Data17!$GU$1:$GU$10,Data17!$GU$11:$GU$18</definedName>
    <definedName name="A127875102X_Data">Data17!$GU$11:$GU$18</definedName>
    <definedName name="A127875102X_Latest">Data17!$GU$18</definedName>
    <definedName name="A127875106J">Data17!$GE$1:$GE$10,Data17!$GE$11:$GE$18</definedName>
    <definedName name="A127875106J_Data">Data17!$GE$11:$GE$18</definedName>
    <definedName name="A127875106J_Latest">Data17!$GE$18</definedName>
    <definedName name="A127875110X">Data17!$II$1:$II$10,Data17!$II$11:$II$18</definedName>
    <definedName name="A127875110X_Data">Data17!$II$11:$II$18</definedName>
    <definedName name="A127875110X_Latest">Data17!$II$18</definedName>
    <definedName name="A127875114J">Data17!$HI$1:$HI$10,Data17!$HI$11:$HI$18</definedName>
    <definedName name="A127875114J_Data">Data17!$HI$11:$HI$18</definedName>
    <definedName name="A127875114J_Latest">Data17!$HI$18</definedName>
    <definedName name="A127875118T">Data17!$HM$1:$HM$10,Data17!$HM$11:$HM$18</definedName>
    <definedName name="A127875118T_Data">Data17!$HM$11:$HM$18</definedName>
    <definedName name="A127875118T_Latest">Data17!$HM$18</definedName>
    <definedName name="A127875122J">Data17!$IO$1:$IO$10,Data17!$IO$11:$IO$18</definedName>
    <definedName name="A127875122J_Data">Data17!$IO$11:$IO$18</definedName>
    <definedName name="A127875122J_Latest">Data17!$IO$18</definedName>
    <definedName name="A127875126T">Data18!$K$1:$K$10,Data18!$K$11:$K$18</definedName>
    <definedName name="A127875126T_Data">Data18!$K$11:$K$18</definedName>
    <definedName name="A127875126T_Latest">Data18!$K$18</definedName>
    <definedName name="A127875130J">Data18!$N$1:$N$10,Data18!$N$11:$N$18</definedName>
    <definedName name="A127875130J_Data">Data18!$N$11:$N$18</definedName>
    <definedName name="A127875130J_Latest">Data18!$N$18</definedName>
    <definedName name="A127875134T">Data18!$P$1:$P$10,Data18!$P$11:$P$18</definedName>
    <definedName name="A127875134T_Data">Data18!$P$11:$P$18</definedName>
    <definedName name="A127875134T_Latest">Data18!$P$18</definedName>
    <definedName name="A127875138A">Data17!$IQ$1:$IQ$10,Data17!$IQ$11:$IQ$18</definedName>
    <definedName name="A127875138A_Data">Data17!$IQ$11:$IQ$18</definedName>
    <definedName name="A127875138A_Latest">Data17!$IQ$18</definedName>
    <definedName name="A127875142T">Data18!$AS$1:$AS$10,Data18!$AS$11:$AS$18</definedName>
    <definedName name="A127875142T_Data">Data18!$AS$11:$AS$18</definedName>
    <definedName name="A127875142T_Latest">Data18!$AS$18</definedName>
    <definedName name="A127875150T">Data16!$FV$1:$FV$10,Data16!$FV$11:$FV$18</definedName>
    <definedName name="A127875150T_Data">Data16!$FV$11:$FV$18</definedName>
    <definedName name="A127875150T_Latest">Data16!$FV$18</definedName>
    <definedName name="A127875154A">Data16!$FX$1:$FX$10,Data16!$FX$11:$FX$18</definedName>
    <definedName name="A127875154A_Data">Data16!$FX$11:$FX$18</definedName>
    <definedName name="A127875154A_Latest">Data16!$FX$18</definedName>
    <definedName name="A127875158K">Data16!$GC$1:$GC$10,Data16!$GC$11:$GC$18</definedName>
    <definedName name="A127875158K_Data">Data16!$GC$11:$GC$18</definedName>
    <definedName name="A127875158K_Latest">Data16!$GC$18</definedName>
    <definedName name="A127875162A">Data16!$GL$1:$GL$10,Data16!$GL$11:$GL$18</definedName>
    <definedName name="A127875162A_Data">Data16!$GL$11:$GL$18</definedName>
    <definedName name="A127875162A_Latest">Data16!$GL$18</definedName>
    <definedName name="A127875166K">Data16!$FL$1:$FL$10,Data16!$FL$11:$FL$18</definedName>
    <definedName name="A127875166K_Data">Data16!$FL$11:$FL$18</definedName>
    <definedName name="A127875166K_Latest">Data16!$FL$18</definedName>
    <definedName name="A127875170A">Data16!$HA$1:$HA$10,Data16!$HA$11:$HA$18</definedName>
    <definedName name="A127875170A_Data">Data16!$HA$11:$HA$18</definedName>
    <definedName name="A127875170A_Latest">Data16!$HA$18</definedName>
    <definedName name="A127875174K">Data16!$GO$1:$GO$10,Data16!$GO$11:$GO$18</definedName>
    <definedName name="A127875174K_Data">Data16!$GO$11:$GO$18</definedName>
    <definedName name="A127875174K_Latest">Data16!$GO$18</definedName>
    <definedName name="A127875178V">Data16!$HK$1:$HK$10,Data16!$HK$11:$HK$18</definedName>
    <definedName name="A127875178V_Data">Data16!$HK$11:$HK$18</definedName>
    <definedName name="A127875178V_Latest">Data16!$HK$18</definedName>
    <definedName name="A127875182K">Data16!$HM$1:$HM$10,Data16!$HM$11:$HM$18</definedName>
    <definedName name="A127875182K_Data">Data16!$HM$11:$HM$18</definedName>
    <definedName name="A127875182K_Latest">Data16!$HM$18</definedName>
    <definedName name="A127875186V">Data16!$HS$1:$HS$10,Data16!$HS$11:$HS$18</definedName>
    <definedName name="A127875186V_Data">Data16!$HS$11:$HS$18</definedName>
    <definedName name="A127875186V_Latest">Data16!$HS$18</definedName>
    <definedName name="A127875190K">Data16!$GT$1:$GT$10,Data16!$GT$11:$GT$18</definedName>
    <definedName name="A127875190K_Data">Data16!$GT$11:$GT$18</definedName>
    <definedName name="A127875190K_Latest">Data16!$GT$18</definedName>
    <definedName name="A127875194V">Data16!$IH$1:$IH$10,Data16!$IH$11:$IH$18</definedName>
    <definedName name="A127875194V_Data">Data16!$IH$11:$IH$18</definedName>
    <definedName name="A127875194V_Latest">Data16!$IH$18</definedName>
    <definedName name="A127875198C">Data16!$II$1:$II$10,Data16!$II$11:$II$18</definedName>
    <definedName name="A127875198C_Data">Data16!$II$11:$II$18</definedName>
    <definedName name="A127875198C_Latest">Data16!$II$18</definedName>
    <definedName name="A127875202J">Data17!$C$1:$C$10,Data17!$C$11:$C$18</definedName>
    <definedName name="A127875202J_Data">Data17!$C$11:$C$18</definedName>
    <definedName name="A127875202J_Latest">Data17!$C$18</definedName>
    <definedName name="A127875206T">Data17!$L$1:$L$10,Data17!$L$11:$L$18</definedName>
    <definedName name="A127875206T_Data">Data17!$L$11:$L$18</definedName>
    <definedName name="A127875206T_Latest">Data17!$L$18</definedName>
    <definedName name="A127875210J">Data16!$ID$1:$ID$10,Data16!$ID$11:$ID$18</definedName>
    <definedName name="A127875210J_Data">Data16!$ID$11:$ID$18</definedName>
    <definedName name="A127875210J_Latest">Data16!$ID$18</definedName>
    <definedName name="A127875214T">Data17!$Z$1:$Z$10,Data17!$Z$11:$Z$18</definedName>
    <definedName name="A127875214T_Data">Data17!$Z$11:$Z$18</definedName>
    <definedName name="A127875214T_Latest">Data17!$Z$18</definedName>
    <definedName name="A127875218A">Data17!$AS$1:$AS$10,Data17!$AS$11:$AS$18</definedName>
    <definedName name="A127875218A_Data">Data17!$AS$11:$AS$18</definedName>
    <definedName name="A127875218A_Latest">Data17!$AS$18</definedName>
    <definedName name="A127875222T">Data17!$U$1:$U$10,Data17!$U$11:$U$18</definedName>
    <definedName name="A127875222T_Data">Data17!$U$11:$U$18</definedName>
    <definedName name="A127875222T_Latest">Data17!$U$18</definedName>
    <definedName name="A127875226A">Data17!$BI$1:$BI$10,Data17!$BI$11:$BI$18</definedName>
    <definedName name="A127875226A_Data">Data17!$BI$11:$BI$18</definedName>
    <definedName name="A127875226A_Latest">Data17!$BI$18</definedName>
    <definedName name="A127875230T">Data17!$BU$1:$BU$10,Data17!$BU$11:$BU$18</definedName>
    <definedName name="A127875230T_Data">Data17!$BU$11:$BU$18</definedName>
    <definedName name="A127875230T_Latest">Data17!$BU$18</definedName>
    <definedName name="A127875234A">Data17!$CZ$1:$CZ$10,Data17!$CZ$11:$CZ$18</definedName>
    <definedName name="A127875234A_Data">Data17!$CZ$11:$CZ$18</definedName>
    <definedName name="A127875234A_Latest">Data17!$CZ$18</definedName>
    <definedName name="A127875238K">Data17!$CJ$1:$CJ$10,Data17!$CJ$11:$CJ$18</definedName>
    <definedName name="A127875238K_Data">Data17!$CJ$11:$CJ$18</definedName>
    <definedName name="A127875238K_Latest">Data17!$CJ$18</definedName>
    <definedName name="A127875242A">Data17!$DL$1:$DL$10,Data17!$DL$11:$DL$18</definedName>
    <definedName name="A127875242A_Data">Data17!$DL$11:$DL$18</definedName>
    <definedName name="A127875242A_Latest">Data17!$DL$18</definedName>
    <definedName name="A127875246K">Data17!$DW$1:$DW$10,Data17!$DW$11:$DW$18</definedName>
    <definedName name="A127875246K_Data">Data17!$DW$11:$DW$18</definedName>
    <definedName name="A127875246K_Latest">Data17!$DW$18</definedName>
    <definedName name="A127875250A">Data17!$EA$1:$EA$10,Data17!$EA$11:$EA$18</definedName>
    <definedName name="A127875250A_Data">Data17!$EA$11:$EA$18</definedName>
    <definedName name="A127875250A_Latest">Data17!$EA$18</definedName>
    <definedName name="A127875254K">Data17!$EC$1:$EC$10,Data17!$EC$11:$EC$18</definedName>
    <definedName name="A127875254K_Data">Data17!$EC$11:$EC$18</definedName>
    <definedName name="A127875254K_Latest">Data17!$EC$18</definedName>
    <definedName name="A127875258V">Data17!$EF$1:$EF$10,Data17!$EF$11:$EF$18</definedName>
    <definedName name="A127875258V_Data">Data17!$EF$11:$EF$18</definedName>
    <definedName name="A127875258V_Latest">Data17!$EF$18</definedName>
    <definedName name="A127875262K">Data17!$EH$1:$EH$10,Data17!$EH$11:$EH$18</definedName>
    <definedName name="A127875262K_Data">Data17!$EH$11:$EH$18</definedName>
    <definedName name="A127875262K_Latest">Data17!$EH$18</definedName>
    <definedName name="A127875266V">Data17!$EN$1:$EN$10,Data17!$EN$11:$EN$18</definedName>
    <definedName name="A127875266V_Data">Data17!$EN$11:$EN$18</definedName>
    <definedName name="A127875266V_Latest">Data17!$EN$18</definedName>
    <definedName name="A127875270K">Data17!$DK$1:$DK$10,Data17!$DK$11:$DK$18</definedName>
    <definedName name="A127875270K_Data">Data17!$DK$11:$DK$18</definedName>
    <definedName name="A127875270K_Latest">Data17!$DK$18</definedName>
    <definedName name="A127876698T">Data1!$L$1:$L$10,Data1!$L$11:$L$18</definedName>
    <definedName name="A127876698T_Data">Data1!$L$11:$L$18</definedName>
    <definedName name="A127876698T_Latest">Data1!$L$18</definedName>
    <definedName name="A127876702W">Data1!$U$1:$U$10,Data1!$U$11:$U$18</definedName>
    <definedName name="A127876702W_Data">Data1!$U$11:$U$18</definedName>
    <definedName name="A127876702W_Latest">Data1!$U$18</definedName>
    <definedName name="A127876706F">Data1!$V$1:$V$10,Data1!$V$11:$V$18</definedName>
    <definedName name="A127876706F_Data">Data1!$V$11:$V$18</definedName>
    <definedName name="A127876706F_Latest">Data1!$V$18</definedName>
    <definedName name="A127876710W">Data1!$AG$1:$AG$10,Data1!$AG$11:$AG$18</definedName>
    <definedName name="A127876710W_Data">Data1!$AG$11:$AG$18</definedName>
    <definedName name="A127876710W_Latest">Data1!$AG$18</definedName>
    <definedName name="A127876714F">Data1!$B$1:$B$10,Data1!$B$11:$B$18</definedName>
    <definedName name="A127876714F_Data">Data1!$B$11:$B$18</definedName>
    <definedName name="A127876714F_Latest">Data1!$B$18</definedName>
    <definedName name="A127876718R">Data1!$AI$1:$AI$10,Data1!$AI$11:$AI$18</definedName>
    <definedName name="A127876718R_Data">Data1!$AI$11:$AI$18</definedName>
    <definedName name="A127876718R_Latest">Data1!$AI$18</definedName>
    <definedName name="A127876722F">Data1!$J$1:$J$10,Data1!$J$11:$J$18</definedName>
    <definedName name="A127876722F_Data">Data1!$J$11:$J$18</definedName>
    <definedName name="A127876722F_Latest">Data1!$J$18</definedName>
    <definedName name="A127876726R">Data1!$BF$1:$BF$10,Data1!$BF$11:$BF$18</definedName>
    <definedName name="A127876726R_Data">Data1!$BF$11:$BF$18</definedName>
    <definedName name="A127876726R_Latest">Data1!$BF$18</definedName>
    <definedName name="A127876730F">Data2!$BT$1:$BT$10,Data2!$BT$11:$BT$18</definedName>
    <definedName name="A127876730F_Data">Data2!$BT$11:$BT$18</definedName>
    <definedName name="A127876730F_Latest">Data2!$BT$18</definedName>
    <definedName name="A127876734R">Data2!$DG$1:$DG$10,Data2!$DG$11:$DG$18</definedName>
    <definedName name="A127876734R_Data">Data2!$DG$11:$DG$18</definedName>
    <definedName name="A127876734R_Latest">Data2!$DG$18</definedName>
    <definedName name="A127876738X">Data2!$CQ$1:$CQ$10,Data2!$CQ$11:$CQ$18</definedName>
    <definedName name="A127876738X_Data">Data2!$CQ$11:$CQ$18</definedName>
    <definedName name="A127876738X_Latest">Data2!$CQ$18</definedName>
    <definedName name="A127876742R">Data2!$DP$1:$DP$10,Data2!$DP$11:$DP$18</definedName>
    <definedName name="A127876742R_Data">Data2!$DP$11:$DP$18</definedName>
    <definedName name="A127876742R_Latest">Data2!$DP$18</definedName>
    <definedName name="A127876746X">Data2!$EK$1:$EK$10,Data2!$EK$11:$EK$18</definedName>
    <definedName name="A127876746X_Data">Data2!$EK$11:$EK$18</definedName>
    <definedName name="A127876746X_Latest">Data2!$EK$18</definedName>
    <definedName name="A127876750R">Data2!$EL$1:$EL$10,Data2!$EL$11:$EL$18</definedName>
    <definedName name="A127876750R_Data">Data2!$EL$11:$EL$18</definedName>
    <definedName name="A127876750R_Latest">Data2!$EL$18</definedName>
    <definedName name="A127876754X">Data2!$ED$1:$ED$10,Data2!$ED$11:$ED$18</definedName>
    <definedName name="A127876754X_Data">Data2!$ED$11:$ED$18</definedName>
    <definedName name="A127876754X_Latest">Data2!$ED$18</definedName>
    <definedName name="A127876758J">Data2!$EE$1:$EE$10,Data2!$EE$11:$EE$18</definedName>
    <definedName name="A127876758J_Data">Data2!$EE$11:$EE$18</definedName>
    <definedName name="A127876758J_Latest">Data2!$EE$18</definedName>
    <definedName name="A127876762X">Data2!$EF$1:$EF$10,Data2!$EF$11:$EF$18</definedName>
    <definedName name="A127876762X_Data">Data2!$EF$11:$EF$18</definedName>
    <definedName name="A127876762X_Latest">Data2!$EF$18</definedName>
    <definedName name="A127876766J">Data2!$GA$1:$GA$10,Data2!$GA$11:$GA$18</definedName>
    <definedName name="A127876766J_Data">Data2!$GA$11:$GA$18</definedName>
    <definedName name="A127876766J_Latest">Data2!$GA$18</definedName>
    <definedName name="A127876770X">Data2!$GD$1:$GD$10,Data2!$GD$11:$GD$18</definedName>
    <definedName name="A127876770X_Data">Data2!$GD$11:$GD$18</definedName>
    <definedName name="A127876770X_Latest">Data2!$GD$18</definedName>
    <definedName name="A127876774J">Data2!$GJ$1:$GJ$10,Data2!$GJ$11:$GJ$18</definedName>
    <definedName name="A127876774J_Data">Data2!$GJ$11:$GJ$18</definedName>
    <definedName name="A127876774J_Latest">Data2!$GJ$18</definedName>
    <definedName name="A127876778T">Data2!$GK$1:$GK$10,Data2!$GK$11:$GK$18</definedName>
    <definedName name="A127876778T_Data">Data2!$GK$11:$GK$18</definedName>
    <definedName name="A127876778T_Latest">Data2!$GK$18</definedName>
    <definedName name="A127876782J">Data2!$FM$1:$FM$10,Data2!$FM$11:$FM$18</definedName>
    <definedName name="A127876782J_Data">Data2!$FM$11:$FM$18</definedName>
    <definedName name="A127876782J_Latest">Data2!$FM$18</definedName>
    <definedName name="A127876786T">Data2!$HK$1:$HK$10,Data2!$HK$11:$HK$18</definedName>
    <definedName name="A127876786T_Data">Data2!$HK$11:$HK$18</definedName>
    <definedName name="A127876786T_Latest">Data2!$HK$18</definedName>
    <definedName name="A127876790J">Data2!$HO$1:$HO$10,Data2!$HO$11:$HO$18</definedName>
    <definedName name="A127876790J_Data">Data2!$HO$11:$HO$18</definedName>
    <definedName name="A127876790J_Latest">Data2!$HO$18</definedName>
    <definedName name="A127876794T">Data2!$GP$1:$GP$10,Data2!$GP$11:$GP$18</definedName>
    <definedName name="A127876794T_Data">Data2!$GP$11:$GP$18</definedName>
    <definedName name="A127876794T_Latest">Data2!$GP$18</definedName>
    <definedName name="A127876802F">Data2!$GT$1:$GT$10,Data2!$GT$11:$GT$18</definedName>
    <definedName name="A127876802F_Data">Data2!$GT$11:$GT$18</definedName>
    <definedName name="A127876802F_Latest">Data2!$GT$18</definedName>
    <definedName name="A127876806R">Data1!$CG$1:$CG$10,Data1!$CG$11:$CG$18</definedName>
    <definedName name="A127876806R_Data">Data1!$CG$11:$CG$18</definedName>
    <definedName name="A127876806R_Latest">Data1!$CG$18</definedName>
    <definedName name="A127876810F">Data1!$CH$1:$CH$10,Data1!$CH$11:$CH$18</definedName>
    <definedName name="A127876810F_Data">Data1!$CH$11:$CH$18</definedName>
    <definedName name="A127876810F_Latest">Data1!$CH$18</definedName>
    <definedName name="A127876814R">Data1!$CI$1:$CI$10,Data1!$CI$11:$CI$18</definedName>
    <definedName name="A127876814R_Data">Data1!$CI$11:$CI$18</definedName>
    <definedName name="A127876814R_Latest">Data1!$CI$18</definedName>
    <definedName name="A127876818X">Data1!$DK$1:$DK$10,Data1!$DK$11:$DK$18</definedName>
    <definedName name="A127876818X_Data">Data1!$DK$11:$DK$18</definedName>
    <definedName name="A127876818X_Latest">Data1!$DK$18</definedName>
    <definedName name="A127876822R">Data1!$DL$1:$DL$10,Data1!$DL$11:$DL$18</definedName>
    <definedName name="A127876822R_Data">Data1!$DL$11:$DL$18</definedName>
    <definedName name="A127876822R_Latest">Data1!$DL$18</definedName>
    <definedName name="A127876826X">Data1!$EA$1:$EA$10,Data1!$EA$11:$EA$18</definedName>
    <definedName name="A127876826X_Data">Data1!$EA$11:$EA$18</definedName>
    <definedName name="A127876826X_Latest">Data1!$EA$18</definedName>
    <definedName name="A127876830R">Data1!$DG$1:$DG$10,Data1!$DG$11:$DG$18</definedName>
    <definedName name="A127876830R_Data">Data1!$DG$11:$DG$18</definedName>
    <definedName name="A127876830R_Latest">Data1!$DG$18</definedName>
    <definedName name="A127876834X">Data1!$DJ$1:$DJ$10,Data1!$DJ$11:$DJ$18</definedName>
    <definedName name="A127876834X_Data">Data1!$DJ$11:$DJ$18</definedName>
    <definedName name="A127876834X_Latest">Data1!$DJ$18</definedName>
    <definedName name="A127876838J">Data1!$EJ$1:$EJ$10,Data1!$EJ$11:$EJ$18</definedName>
    <definedName name="A127876838J_Data">Data1!$EJ$11:$EJ$18</definedName>
    <definedName name="A127876838J_Latest">Data1!$EJ$18</definedName>
    <definedName name="A127876842X">Data1!$EK$1:$EK$10,Data1!$EK$11:$EK$18</definedName>
    <definedName name="A127876842X_Data">Data1!$EK$11:$EK$18</definedName>
    <definedName name="A127876842X_Latest">Data1!$EK$18</definedName>
    <definedName name="A127876846J">Data1!$FK$1:$FK$10,Data1!$FK$11:$FK$18</definedName>
    <definedName name="A127876846J_Data">Data1!$FK$11:$FK$18</definedName>
    <definedName name="A127876846J_Latest">Data1!$FK$18</definedName>
    <definedName name="A127876850X">Data1!$GA$1:$GA$10,Data1!$GA$11:$GA$18</definedName>
    <definedName name="A127876850X_Data">Data1!$GA$11:$GA$18</definedName>
    <definedName name="A127876850X_Latest">Data1!$GA$18</definedName>
    <definedName name="A127876854J">Data1!$FT$1:$FT$10,Data1!$FT$11:$FT$18</definedName>
    <definedName name="A127876854J_Data">Data1!$FT$11:$FT$18</definedName>
    <definedName name="A127876854J_Latest">Data1!$FT$18</definedName>
    <definedName name="A127876858T">Data1!$HR$1:$HR$10,Data1!$HR$11:$HR$18</definedName>
    <definedName name="A127876858T_Data">Data1!$HR$11:$HR$18</definedName>
    <definedName name="A127876858T_Latest">Data1!$HR$18</definedName>
    <definedName name="A127876862J">Data1!$HV$1:$HV$10,Data1!$HV$11:$HV$18</definedName>
    <definedName name="A127876862J_Data">Data1!$HV$11:$HV$18</definedName>
    <definedName name="A127876862J_Latest">Data1!$HV$18</definedName>
    <definedName name="A127876866T">Data1!$HW$1:$HW$10,Data1!$HW$11:$HW$18</definedName>
    <definedName name="A127876866T_Data">Data1!$HW$11:$HW$18</definedName>
    <definedName name="A127876866T_Latest">Data1!$HW$18</definedName>
    <definedName name="A127876870J">Data1!$HB$1:$HB$10,Data1!$HB$11:$HB$18</definedName>
    <definedName name="A127876870J_Data">Data1!$HB$11:$HB$18</definedName>
    <definedName name="A127876870J_Latest">Data1!$HB$18</definedName>
    <definedName name="A127876874T">Data1!$IC$1:$IC$10,Data1!$IC$11:$IC$18</definedName>
    <definedName name="A127876874T_Data">Data1!$IC$11:$IC$18</definedName>
    <definedName name="A127876874T_Latest">Data1!$IC$18</definedName>
    <definedName name="A127876878A">Data1!$HE$1:$HE$10,Data1!$HE$11:$HE$18</definedName>
    <definedName name="A127876878A_Data">Data1!$HE$11:$HE$18</definedName>
    <definedName name="A127876878A_Latest">Data1!$HE$18</definedName>
    <definedName name="A127876882T">Data1!$IQ$1:$IQ$10,Data1!$IQ$11:$IQ$18</definedName>
    <definedName name="A127876882T_Data">Data1!$IQ$11:$IQ$18</definedName>
    <definedName name="A127876882T_Latest">Data1!$IQ$18</definedName>
    <definedName name="A127876886A">Data2!$F$1:$F$10,Data2!$F$11:$F$18</definedName>
    <definedName name="A127876886A_Data">Data2!$F$11:$F$18</definedName>
    <definedName name="A127876886A_Latest">Data2!$F$18</definedName>
    <definedName name="A127876890T">Data2!$H$1:$H$10,Data2!$H$11:$H$18</definedName>
    <definedName name="A127876890T_Data">Data2!$H$11:$H$18</definedName>
    <definedName name="A127876890T_Latest">Data2!$H$18</definedName>
    <definedName name="A127876894A">Data2!$L$1:$L$10,Data2!$L$11:$L$18</definedName>
    <definedName name="A127876894A_Data">Data2!$L$11:$L$18</definedName>
    <definedName name="A127876894A_Latest">Data2!$L$18</definedName>
    <definedName name="A127876898K">Data1!$IN$1:$IN$10,Data1!$IN$11:$IN$18</definedName>
    <definedName name="A127876898K_Data">Data1!$IN$11:$IN$18</definedName>
    <definedName name="A127876898K_Latest">Data1!$IN$18</definedName>
    <definedName name="A127876902R">Data2!$AP$1:$AP$10,Data2!$AP$11:$AP$18</definedName>
    <definedName name="A127876902R_Data">Data2!$AP$11:$AP$18</definedName>
    <definedName name="A127876902R_Latest">Data2!$AP$18</definedName>
    <definedName name="A127876906X">Data2!$AA$1:$AA$10,Data2!$AA$11:$AA$18</definedName>
    <definedName name="A127876906X_Data">Data2!$AA$11:$AA$18</definedName>
    <definedName name="A127876906X_Latest">Data2!$AA$18</definedName>
    <definedName name="A127876910R">Data2!$AS$1:$AS$10,Data2!$AS$11:$AS$18</definedName>
    <definedName name="A127876910R_Data">Data2!$AS$11:$AS$18</definedName>
    <definedName name="A127876910R_Latest">Data2!$AS$18</definedName>
    <definedName name="A127876914X">Data2!$AW$1:$AW$10,Data2!$AW$11:$AW$18</definedName>
    <definedName name="A127876914X_Data">Data2!$AW$11:$AW$18</definedName>
    <definedName name="A127876914X_Latest">Data2!$AW$18</definedName>
    <definedName name="A127876918J">Data2!$AG$1:$AG$10,Data2!$AG$11:$AG$18</definedName>
    <definedName name="A127876918J_Data">Data2!$AG$11:$AG$18</definedName>
    <definedName name="A127876918J_Latest">Data2!$AG$18</definedName>
    <definedName name="A127878234F">Data2!$IN$1:$IN$10,Data2!$IN$11:$IN$18</definedName>
    <definedName name="A127878234F_Data">Data2!$IN$11:$IN$18</definedName>
    <definedName name="A127878234F_Latest">Data2!$IN$18</definedName>
    <definedName name="A127878238R">Data2!$IP$1:$IP$10,Data2!$IP$11:$IP$18</definedName>
    <definedName name="A127878238R_Data">Data2!$IP$11:$IP$18</definedName>
    <definedName name="A127878238R_Latest">Data2!$IP$18</definedName>
    <definedName name="A127878242F">Data3!$K$1:$K$10,Data3!$K$11:$K$18</definedName>
    <definedName name="A127878242F_Data">Data3!$K$11:$K$18</definedName>
    <definedName name="A127878242F_Latest">Data3!$K$18</definedName>
    <definedName name="A127878246R">Data3!$AA$1:$AA$10,Data3!$AA$11:$AA$18</definedName>
    <definedName name="A127878246R_Data">Data3!$AA$11:$AA$18</definedName>
    <definedName name="A127878246R_Latest">Data3!$AA$18</definedName>
    <definedName name="A127878250F">Data3!$AD$1:$AD$10,Data3!$AD$11:$AD$18</definedName>
    <definedName name="A127878250F_Data">Data3!$AD$11:$AD$18</definedName>
    <definedName name="A127878250F_Latest">Data3!$AD$18</definedName>
    <definedName name="A127878254R">Data3!$AG$1:$AG$10,Data3!$AG$11:$AG$18</definedName>
    <definedName name="A127878254R_Data">Data3!$AG$11:$AG$18</definedName>
    <definedName name="A127878254R_Latest">Data3!$AG$18</definedName>
    <definedName name="A127878258X">Data3!$S$1:$S$10,Data3!$S$11:$S$18</definedName>
    <definedName name="A127878258X_Data">Data3!$S$11:$S$18</definedName>
    <definedName name="A127878258X_Latest">Data3!$S$18</definedName>
    <definedName name="A127878262R">Data3!$X$1:$X$10,Data3!$X$11:$X$18</definedName>
    <definedName name="A127878262R_Data">Data3!$X$11:$X$18</definedName>
    <definedName name="A127878262R_Latest">Data3!$X$18</definedName>
    <definedName name="A127878266X">Data4!$AN$1:$AN$10,Data4!$AN$11:$AN$18</definedName>
    <definedName name="A127878266X_Data">Data4!$AN$11:$AN$18</definedName>
    <definedName name="A127878266X_Latest">Data4!$AN$18</definedName>
    <definedName name="A127878270R">Data4!$AW$1:$AW$10,Data4!$AW$11:$AW$18</definedName>
    <definedName name="A127878270R_Data">Data4!$AW$11:$AW$18</definedName>
    <definedName name="A127878270R_Latest">Data4!$AW$18</definedName>
    <definedName name="A127878274X">Data4!$BH$1:$BH$10,Data4!$BH$11:$BH$18</definedName>
    <definedName name="A127878274X_Data">Data4!$BH$11:$BH$18</definedName>
    <definedName name="A127878274X_Latest">Data4!$BH$18</definedName>
    <definedName name="A127878278J">Data4!$AM$1:$AM$10,Data4!$AM$11:$AM$18</definedName>
    <definedName name="A127878278J_Data">Data4!$AM$11:$AM$18</definedName>
    <definedName name="A127878278J_Latest">Data4!$AM$18</definedName>
    <definedName name="A127878282X">Data4!$AQ$1:$AQ$10,Data4!$AQ$11:$AQ$18</definedName>
    <definedName name="A127878282X_Data">Data4!$AQ$11:$AQ$18</definedName>
    <definedName name="A127878282X_Latest">Data4!$AQ$18</definedName>
    <definedName name="A127878286J">Data4!$CO$1:$CO$10,Data4!$CO$11:$CO$18</definedName>
    <definedName name="A127878286J_Data">Data4!$CO$11:$CO$18</definedName>
    <definedName name="A127878286J_Latest">Data4!$CO$18</definedName>
    <definedName name="A127878290X">Data4!$BX$1:$BX$10,Data4!$BX$11:$BX$18</definedName>
    <definedName name="A127878290X_Data">Data4!$BX$11:$BX$18</definedName>
    <definedName name="A127878290X_Latest">Data4!$BX$18</definedName>
    <definedName name="A127878294J">Data4!$CD$1:$CD$10,Data4!$CD$11:$CD$18</definedName>
    <definedName name="A127878294J_Data">Data4!$CD$11:$CD$18</definedName>
    <definedName name="A127878294J_Latest">Data4!$CD$18</definedName>
    <definedName name="A127878298T">Data4!$DE$1:$DE$10,Data4!$DE$11:$DE$18</definedName>
    <definedName name="A127878298T_Data">Data4!$DE$11:$DE$18</definedName>
    <definedName name="A127878298T_Latest">Data4!$DE$18</definedName>
    <definedName name="A127878302W">Data4!$EH$1:$EH$10,Data4!$EH$11:$EH$18</definedName>
    <definedName name="A127878302W_Data">Data4!$EH$11:$EH$18</definedName>
    <definedName name="A127878302W_Latest">Data4!$EH$18</definedName>
    <definedName name="A127878306F">Data4!$FA$1:$FA$10,Data4!$FA$11:$FA$18</definedName>
    <definedName name="A127878306F_Data">Data4!$FA$11:$FA$18</definedName>
    <definedName name="A127878306F_Latest">Data4!$FA$18</definedName>
    <definedName name="A127878310W">Data4!$FH$1:$FH$10,Data4!$FH$11:$FH$18</definedName>
    <definedName name="A127878310W_Data">Data4!$FH$11:$FH$18</definedName>
    <definedName name="A127878310W_Latest">Data4!$FH$18</definedName>
    <definedName name="A127878314F">Data4!$FI$1:$FI$10,Data4!$FI$11:$FI$18</definedName>
    <definedName name="A127878314F_Data">Data4!$FI$11:$FI$18</definedName>
    <definedName name="A127878314F_Latest">Data4!$FI$18</definedName>
    <definedName name="A127878318R">Data4!$FR$1:$FR$10,Data4!$FR$11:$FR$18</definedName>
    <definedName name="A127878318R_Data">Data4!$FR$11:$FR$18</definedName>
    <definedName name="A127878318R_Latest">Data4!$FR$18</definedName>
    <definedName name="A127878322F">Data4!$EP$1:$EP$10,Data4!$EP$11:$EP$18</definedName>
    <definedName name="A127878322F_Data">Data4!$EP$11:$EP$18</definedName>
    <definedName name="A127878322F_Latest">Data4!$EP$18</definedName>
    <definedName name="A127878326R">Data4!$GE$1:$GE$10,Data4!$GE$11:$GE$18</definedName>
    <definedName name="A127878326R_Data">Data4!$GE$11:$GE$18</definedName>
    <definedName name="A127878326R_Latest">Data4!$GE$18</definedName>
    <definedName name="A127878330F">Data4!$GP$1:$GP$10,Data4!$GP$11:$GP$18</definedName>
    <definedName name="A127878330F_Data">Data4!$GP$11:$GP$18</definedName>
    <definedName name="A127878330F_Latest">Data4!$GP$18</definedName>
    <definedName name="A127878334R">Data4!$GU$1:$GU$10,Data4!$GU$11:$GU$18</definedName>
    <definedName name="A127878334R_Data">Data4!$GU$11:$GU$18</definedName>
    <definedName name="A127878334R_Latest">Data4!$GU$18</definedName>
    <definedName name="A127878338X">Data4!$FY$1:$FY$10,Data4!$FY$11:$FY$18</definedName>
    <definedName name="A127878338X_Data">Data4!$FY$11:$FY$18</definedName>
    <definedName name="A127878338X_Latest">Data4!$FY$18</definedName>
    <definedName name="A127878342R">Data4!$GB$1:$GB$10,Data4!$GB$11:$GB$18</definedName>
    <definedName name="A127878342R_Data">Data4!$GB$11:$GB$18</definedName>
    <definedName name="A127878342R_Latest">Data4!$GB$18</definedName>
    <definedName name="A127878346X">Data3!$BO$1:$BO$10,Data3!$BO$11:$BO$18</definedName>
    <definedName name="A127878346X_Data">Data3!$BO$11:$BO$18</definedName>
    <definedName name="A127878346X_Latest">Data3!$BO$18</definedName>
    <definedName name="A127878350R">Data3!$BQ$1:$BQ$10,Data3!$BQ$11:$BQ$18</definedName>
    <definedName name="A127878350R_Data">Data3!$BQ$11:$BQ$18</definedName>
    <definedName name="A127878350R_Latest">Data3!$BQ$18</definedName>
    <definedName name="A127878354X">Data3!$BY$1:$BY$10,Data3!$BY$11:$BY$18</definedName>
    <definedName name="A127878354X_Data">Data3!$BY$11:$BY$18</definedName>
    <definedName name="A127878354X_Latest">Data3!$BY$18</definedName>
    <definedName name="A127878358J">Data3!$BC$1:$BC$10,Data3!$BC$11:$BC$18</definedName>
    <definedName name="A127878358J_Data">Data3!$BC$11:$BC$18</definedName>
    <definedName name="A127878358J_Latest">Data3!$BC$18</definedName>
    <definedName name="A127878362X">Data3!$CS$1:$CS$10,Data3!$CS$11:$CS$18</definedName>
    <definedName name="A127878362X_Data">Data3!$CS$11:$CS$18</definedName>
    <definedName name="A127878362X_Latest">Data3!$CS$18</definedName>
    <definedName name="A127878366J">Data3!$CT$1:$CT$10,Data3!$CT$11:$CT$18</definedName>
    <definedName name="A127878366J_Data">Data3!$CT$11:$CT$18</definedName>
    <definedName name="A127878366J_Latest">Data3!$CT$18</definedName>
    <definedName name="A127878370X">Data3!$DJ$1:$DJ$10,Data3!$DJ$11:$DJ$18</definedName>
    <definedName name="A127878370X_Data">Data3!$DJ$11:$DJ$18</definedName>
    <definedName name="A127878370X_Latest">Data3!$DJ$18</definedName>
    <definedName name="A127878374J">Data3!$CJ$1:$CJ$10,Data3!$CJ$11:$CJ$18</definedName>
    <definedName name="A127878374J_Data">Data3!$CJ$11:$CJ$18</definedName>
    <definedName name="A127878374J_Latest">Data3!$CJ$18</definedName>
    <definedName name="A127878378T">Data3!$EA$1:$EA$10,Data3!$EA$11:$EA$18</definedName>
    <definedName name="A127878378T_Data">Data3!$EA$11:$EA$18</definedName>
    <definedName name="A127878378T_Latest">Data3!$EA$18</definedName>
    <definedName name="A127878382J">Data3!$EQ$1:$EQ$10,Data3!$EQ$11:$EQ$18</definedName>
    <definedName name="A127878382J_Data">Data3!$EQ$11:$EQ$18</definedName>
    <definedName name="A127878382J_Latest">Data3!$EQ$18</definedName>
    <definedName name="A127878386T">Data3!$DS$1:$DS$10,Data3!$DS$11:$DS$18</definedName>
    <definedName name="A127878386T_Data">Data3!$DS$11:$DS$18</definedName>
    <definedName name="A127878386T_Latest">Data3!$DS$18</definedName>
    <definedName name="A127878390J">Data3!$DT$1:$DT$10,Data3!$DT$11:$DT$18</definedName>
    <definedName name="A127878390J_Data">Data3!$DT$11:$DT$18</definedName>
    <definedName name="A127878390J_Latest">Data3!$DT$18</definedName>
    <definedName name="A127878394T">Data3!$DV$1:$DV$10,Data3!$DV$11:$DV$18</definedName>
    <definedName name="A127878394T_Data">Data3!$DV$11:$DV$18</definedName>
    <definedName name="A127878394T_Latest">Data3!$DV$18</definedName>
    <definedName name="A127878398A">Data3!$FJ$1:$FJ$10,Data3!$FJ$11:$FJ$18</definedName>
    <definedName name="A127878398A_Data">Data3!$FJ$11:$FJ$18</definedName>
    <definedName name="A127878398A_Latest">Data3!$FJ$18</definedName>
    <definedName name="A127878402F">Data3!$FO$1:$FO$10,Data3!$FO$11:$FO$18</definedName>
    <definedName name="A127878402F_Data">Data3!$FO$11:$FO$18</definedName>
    <definedName name="A127878402F_Latest">Data3!$FO$18</definedName>
    <definedName name="A127878406R">Data3!$FS$1:$FS$10,Data3!$FS$11:$FS$18</definedName>
    <definedName name="A127878406R_Data">Data3!$FS$11:$FS$18</definedName>
    <definedName name="A127878406R_Latest">Data3!$FS$18</definedName>
    <definedName name="A127878410F">Data3!$FZ$1:$FZ$10,Data3!$FZ$11:$FZ$18</definedName>
    <definedName name="A127878410F_Data">Data3!$FZ$11:$FZ$18</definedName>
    <definedName name="A127878410F_Latest">Data3!$FZ$18</definedName>
    <definedName name="A127878414R">Data3!$EZ$1:$EZ$10,Data3!$EZ$11:$EZ$18</definedName>
    <definedName name="A127878414R_Data">Data3!$EZ$11:$EZ$18</definedName>
    <definedName name="A127878414R_Latest">Data3!$EZ$18</definedName>
    <definedName name="A127878418X">Data3!$GD$1:$GD$10,Data3!$GD$11:$GD$18</definedName>
    <definedName name="A127878418X_Data">Data3!$GD$11:$GD$18</definedName>
    <definedName name="A127878418X_Latest">Data3!$GD$18</definedName>
    <definedName name="A127878422R">Data3!$GY$1:$GY$10,Data3!$GY$11:$GY$18</definedName>
    <definedName name="A127878422R_Data">Data3!$GY$11:$GY$18</definedName>
    <definedName name="A127878422R_Latest">Data3!$GY$18</definedName>
    <definedName name="A127878426X">Data3!$GK$1:$GK$10,Data3!$GK$11:$GK$18</definedName>
    <definedName name="A127878426X_Data">Data3!$GK$11:$GK$18</definedName>
    <definedName name="A127878426X_Latest">Data3!$GK$18</definedName>
    <definedName name="A127878430R">Data3!$GN$1:$GN$10,Data3!$GN$11:$GN$18</definedName>
    <definedName name="A127878430R_Data">Data3!$GN$11:$GN$18</definedName>
    <definedName name="A127878430R_Latest">Data3!$GN$18</definedName>
    <definedName name="A127878434X">Data3!$IB$1:$IB$10,Data3!$IB$11:$IB$18</definedName>
    <definedName name="A127878434X_Data">Data3!$IB$11:$IB$18</definedName>
    <definedName name="A127878434X_Latest">Data3!$IB$18</definedName>
    <definedName name="A127878438J">Data3!$IF$1:$IF$10,Data3!$IF$11:$IF$18</definedName>
    <definedName name="A127878438J_Data">Data3!$IF$11:$IF$18</definedName>
    <definedName name="A127878438J_Latest">Data3!$IF$18</definedName>
    <definedName name="A127878442X">Data3!$IK$1:$IK$10,Data3!$IK$11:$IK$18</definedName>
    <definedName name="A127878442X_Data">Data3!$IK$11:$IK$18</definedName>
    <definedName name="A127878442X_Latest">Data3!$IK$18</definedName>
    <definedName name="A127878446J">Data3!$IP$1:$IP$10,Data3!$IP$11:$IP$18</definedName>
    <definedName name="A127878446J_Data">Data3!$IP$11:$IP$18</definedName>
    <definedName name="A127878446J_Latest">Data3!$IP$18</definedName>
    <definedName name="A127878450X">Data4!$P$1:$P$10,Data4!$P$11:$P$18</definedName>
    <definedName name="A127878450X_Data">Data4!$P$11:$P$18</definedName>
    <definedName name="A127878450X_Latest">Data4!$P$18</definedName>
    <definedName name="A127878454J">Data4!$R$1:$R$10,Data4!$R$11:$R$18</definedName>
    <definedName name="A127878454J_Data">Data4!$R$11:$R$18</definedName>
    <definedName name="A127878454J_Latest">Data4!$R$18</definedName>
    <definedName name="A127878458T">Data4!$X$1:$X$10,Data4!$X$11:$X$18</definedName>
    <definedName name="A127878458T_Data">Data4!$X$11:$X$18</definedName>
    <definedName name="A127878458T_Latest">Data4!$X$18</definedName>
    <definedName name="A127878462J">Data4!$Y$1:$Y$10,Data4!$Y$11:$Y$18</definedName>
    <definedName name="A127878462J_Data">Data4!$Y$11:$Y$18</definedName>
    <definedName name="A127878462J_Latest">Data4!$Y$18</definedName>
    <definedName name="A127878466T">Data4!$AB$1:$AB$10,Data4!$AB$11:$AB$18</definedName>
    <definedName name="A127878466T_Data">Data4!$AB$11:$AB$18</definedName>
    <definedName name="A127878466T_Latest">Data4!$AB$18</definedName>
    <definedName name="A127878470J">Data4!$AE$1:$AE$10,Data4!$AE$11:$AE$18</definedName>
    <definedName name="A127878470J_Data">Data4!$AE$11:$AE$18</definedName>
    <definedName name="A127878470J_Latest">Data4!$AE$18</definedName>
    <definedName name="A127878474T">Data4!$AF$1:$AF$10,Data4!$AF$11:$AF$18</definedName>
    <definedName name="A127878474T_Data">Data4!$AF$11:$AF$18</definedName>
    <definedName name="A127878474T_Latest">Data4!$AF$18</definedName>
    <definedName name="A127879838L">Data4!$HS$1:$HS$10,Data4!$HS$11:$HS$18</definedName>
    <definedName name="A127879838L_Data">Data4!$HS$11:$HS$18</definedName>
    <definedName name="A127879838L_Latest">Data4!$HS$18</definedName>
    <definedName name="A127879842C">Data4!$ID$1:$ID$10,Data4!$ID$11:$ID$18</definedName>
    <definedName name="A127879842C_Data">Data4!$ID$11:$ID$18</definedName>
    <definedName name="A127879842C_Latest">Data4!$ID$18</definedName>
    <definedName name="A127879846L">Data4!$IE$1:$IE$10,Data4!$IE$11:$IE$18</definedName>
    <definedName name="A127879846L_Data">Data4!$IE$11:$IE$18</definedName>
    <definedName name="A127879846L_Latest">Data4!$IE$18</definedName>
    <definedName name="A127879850C">Data5!$G$1:$G$10,Data5!$G$11:$G$18</definedName>
    <definedName name="A127879850C_Data">Data5!$G$11:$G$18</definedName>
    <definedName name="A127879850C_Latest">Data5!$G$18</definedName>
    <definedName name="A127879854L">Data5!$L$1:$L$10,Data5!$L$11:$L$18</definedName>
    <definedName name="A127879854L_Data">Data5!$L$11:$L$18</definedName>
    <definedName name="A127879854L_Latest">Data5!$L$18</definedName>
    <definedName name="A127879858W">Data5!$S$1:$S$10,Data5!$S$11:$S$18</definedName>
    <definedName name="A127879858W_Data">Data5!$S$11:$S$18</definedName>
    <definedName name="A127879858W_Latest">Data5!$S$18</definedName>
    <definedName name="A127879862L">Data5!$Y$1:$Y$10,Data5!$Y$11:$Y$18</definedName>
    <definedName name="A127879862L_Data">Data5!$Y$11:$Y$18</definedName>
    <definedName name="A127879862L_Latest">Data5!$Y$18</definedName>
    <definedName name="A127879866W">Data5!$B$1:$B$10,Data5!$B$11:$B$18</definedName>
    <definedName name="A127879866W_Data">Data5!$B$11:$B$18</definedName>
    <definedName name="A127879866W_Latest">Data5!$B$18</definedName>
    <definedName name="A127879870L">Data6!$AK$1:$AK$10,Data6!$AK$11:$AK$18</definedName>
    <definedName name="A127879870L_Data">Data6!$AK$11:$AK$18</definedName>
    <definedName name="A127879870L_Latest">Data6!$AK$18</definedName>
    <definedName name="A127879874W">Data6!$AR$1:$AR$10,Data6!$AR$11:$AR$18</definedName>
    <definedName name="A127879874W_Data">Data6!$AR$11:$AR$18</definedName>
    <definedName name="A127879874W_Latest">Data6!$AR$18</definedName>
    <definedName name="A127879878F">Data6!$Y$1:$Y$10,Data6!$Y$11:$Y$18</definedName>
    <definedName name="A127879878F_Data">Data6!$Y$11:$Y$18</definedName>
    <definedName name="A127879878F_Latest">Data6!$Y$18</definedName>
    <definedName name="A127879882W">Data6!$BS$1:$BS$10,Data6!$BS$11:$BS$18</definedName>
    <definedName name="A127879882W_Data">Data6!$BS$11:$BS$18</definedName>
    <definedName name="A127879882W_Latest">Data6!$BS$18</definedName>
    <definedName name="A127879886F">Data6!$BT$1:$BT$10,Data6!$BT$11:$BT$18</definedName>
    <definedName name="A127879886F_Data">Data6!$BT$11:$BT$18</definedName>
    <definedName name="A127879886F_Latest">Data6!$BT$18</definedName>
    <definedName name="A127879890W">Data6!$CF$1:$CF$10,Data6!$CF$11:$CF$18</definedName>
    <definedName name="A127879890W_Data">Data6!$CF$11:$CF$18</definedName>
    <definedName name="A127879890W_Latest">Data6!$CF$18</definedName>
    <definedName name="A127879898R">Data6!$BJ$1:$BJ$10,Data6!$BJ$11:$BJ$18</definedName>
    <definedName name="A127879898R_Data">Data6!$BJ$11:$BJ$18</definedName>
    <definedName name="A127879898R_Latest">Data6!$BJ$18</definedName>
    <definedName name="A127879902V">Data6!$CU$1:$CU$10,Data6!$CU$11:$CU$18</definedName>
    <definedName name="A127879902V_Data">Data6!$CU$11:$CU$18</definedName>
    <definedName name="A127879902V_Latest">Data6!$CU$18</definedName>
    <definedName name="A127879906C">Data6!$CY$1:$CY$10,Data6!$CY$11:$CY$18</definedName>
    <definedName name="A127879906C_Data">Data6!$CY$11:$CY$18</definedName>
    <definedName name="A127879906C_Latest">Data6!$CY$18</definedName>
    <definedName name="A127879910V">Data6!$DE$1:$DE$10,Data6!$DE$11:$DE$18</definedName>
    <definedName name="A127879910V_Data">Data6!$DE$11:$DE$18</definedName>
    <definedName name="A127879910V_Latest">Data6!$DE$18</definedName>
    <definedName name="A127879914C">Data6!$DI$1:$DI$10,Data6!$DI$11:$DI$18</definedName>
    <definedName name="A127879914C_Data">Data6!$DI$11:$DI$18</definedName>
    <definedName name="A127879914C_Latest">Data6!$DI$18</definedName>
    <definedName name="A127879918L">Data6!$CM$1:$CM$10,Data6!$CM$11:$CM$18</definedName>
    <definedName name="A127879918L_Data">Data6!$CM$11:$CM$18</definedName>
    <definedName name="A127879918L_Latest">Data6!$CM$18</definedName>
    <definedName name="A127879922C">Data6!$DP$1:$DP$10,Data6!$DP$11:$DP$18</definedName>
    <definedName name="A127879922C_Data">Data6!$DP$11:$DP$18</definedName>
    <definedName name="A127879922C_Latest">Data6!$DP$18</definedName>
    <definedName name="A127879926L">Data6!$EN$1:$EN$10,Data6!$EN$11:$EN$18</definedName>
    <definedName name="A127879926L_Data">Data6!$EN$11:$EN$18</definedName>
    <definedName name="A127879926L_Latest">Data6!$EN$18</definedName>
    <definedName name="A127879930C">Data6!$DT$1:$DT$10,Data6!$DT$11:$DT$18</definedName>
    <definedName name="A127879930C_Data">Data6!$DT$11:$DT$18</definedName>
    <definedName name="A127879930C_Latest">Data6!$DT$18</definedName>
    <definedName name="A127879934L">Data6!$FI$1:$FI$10,Data6!$FI$11:$FI$18</definedName>
    <definedName name="A127879934L_Data">Data6!$FI$11:$FI$18</definedName>
    <definedName name="A127879934L_Latest">Data6!$FI$18</definedName>
    <definedName name="A127879938W">Data6!$FR$1:$FR$10,Data6!$FR$11:$FR$18</definedName>
    <definedName name="A127879938W_Data">Data6!$FR$11:$FR$18</definedName>
    <definedName name="A127879938W_Latest">Data6!$FR$18</definedName>
    <definedName name="A127879942L">Data6!$FC$1:$FC$10,Data6!$FC$11:$FC$18</definedName>
    <definedName name="A127879942L_Data">Data6!$FC$11:$FC$18</definedName>
    <definedName name="A127879942L_Latest">Data6!$FC$18</definedName>
    <definedName name="A127879946W">Data6!$FE$1:$FE$10,Data6!$FE$11:$FE$18</definedName>
    <definedName name="A127879946W_Data">Data6!$FE$11:$FE$18</definedName>
    <definedName name="A127879946W_Latest">Data6!$FE$18</definedName>
    <definedName name="A127879950L">Data6!$FG$1:$FG$10,Data6!$FG$11:$FG$18</definedName>
    <definedName name="A127879950L_Data">Data6!$FG$11:$FG$18</definedName>
    <definedName name="A127879950L_Latest">Data6!$FG$18</definedName>
    <definedName name="A127879954W">Data5!$AP$1:$AP$10,Data5!$AP$11:$AP$18</definedName>
    <definedName name="A127879954W_Data">Data5!$AP$11:$AP$18</definedName>
    <definedName name="A127879954W_Latest">Data5!$AP$18</definedName>
    <definedName name="A127879958F">Data5!$AQ$1:$AQ$10,Data5!$AQ$11:$AQ$18</definedName>
    <definedName name="A127879958F_Data">Data5!$AQ$11:$AQ$18</definedName>
    <definedName name="A127879958F_Latest">Data5!$AQ$18</definedName>
    <definedName name="A127879962W">Data5!$AS$1:$AS$10,Data5!$AS$11:$AS$18</definedName>
    <definedName name="A127879962W_Data">Data5!$AS$11:$AS$18</definedName>
    <definedName name="A127879962W_Latest">Data5!$AS$18</definedName>
    <definedName name="A127879966F">Data5!$BG$1:$BG$10,Data5!$BG$11:$BG$18</definedName>
    <definedName name="A127879966F_Data">Data5!$BG$11:$BG$18</definedName>
    <definedName name="A127879966F_Latest">Data5!$BG$18</definedName>
    <definedName name="A127879974F">Data5!$BK$1:$BK$10,Data5!$BK$11:$BK$18</definedName>
    <definedName name="A127879974F_Data">Data5!$BK$11:$BK$18</definedName>
    <definedName name="A127879974F_Latest">Data5!$BK$18</definedName>
    <definedName name="A127879978R">Data5!$AN$1:$AN$10,Data5!$AN$11:$AN$18</definedName>
    <definedName name="A127879978R_Data">Data5!$AN$11:$AN$18</definedName>
    <definedName name="A127879978R_Latest">Data5!$AN$18</definedName>
    <definedName name="A127879982F">Data5!$CF$1:$CF$10,Data5!$CF$11:$CF$18</definedName>
    <definedName name="A127879982F_Data">Data5!$CF$11:$CF$18</definedName>
    <definedName name="A127879982F_Latest">Data5!$CF$18</definedName>
    <definedName name="A127879986R">Data5!$DN$1:$DN$10,Data5!$DN$11:$DN$18</definedName>
    <definedName name="A127879986R_Data">Data5!$DN$11:$DN$18</definedName>
    <definedName name="A127879986R_Latest">Data5!$DN$18</definedName>
    <definedName name="A127879994R">Data5!$EU$1:$EU$10,Data5!$EU$11:$EU$18</definedName>
    <definedName name="A127879994R_Data">Data5!$EU$11:$EU$18</definedName>
    <definedName name="A127879994R_Latest">Data5!$EU$18</definedName>
    <definedName name="A127879998X">Data5!$FG$1:$FG$10,Data5!$FG$11:$FG$18</definedName>
    <definedName name="A127879998X_Data">Data5!$FG$11:$FG$18</definedName>
    <definedName name="A127879998X_Latest">Data5!$FG$18</definedName>
    <definedName name="A127880002K">Data5!$FH$1:$FH$10,Data5!$FH$11:$FH$18</definedName>
    <definedName name="A127880002K_Data">Data5!$FH$11:$FH$18</definedName>
    <definedName name="A127880002K_Latest">Data5!$FH$18</definedName>
    <definedName name="A127880006V">Data5!$EK$1:$EK$10,Data5!$EK$11:$EK$18</definedName>
    <definedName name="A127880006V_Data">Data5!$EK$11:$EK$18</definedName>
    <definedName name="A127880006V_Latest">Data5!$EK$18</definedName>
    <definedName name="A127880010K">Data5!$HF$1:$HF$10,Data5!$HF$11:$HF$18</definedName>
    <definedName name="A127880010K_Data">Data5!$HF$11:$HF$18</definedName>
    <definedName name="A127880010K_Latest">Data5!$HF$18</definedName>
    <definedName name="A127880014V">Data5!$HV$1:$HV$10,Data5!$HV$11:$HV$18</definedName>
    <definedName name="A127880014V_Data">Data5!$HV$11:$HV$18</definedName>
    <definedName name="A127880014V_Latest">Data5!$HV$18</definedName>
    <definedName name="A127880018C">Data5!$GS$1:$GS$10,Data5!$GS$11:$GS$18</definedName>
    <definedName name="A127880018C_Data">Data5!$GS$11:$GS$18</definedName>
    <definedName name="A127880018C_Latest">Data5!$GS$18</definedName>
    <definedName name="A127880022V">Data5!$GW$1:$GW$10,Data5!$GW$11:$GW$18</definedName>
    <definedName name="A127880022V_Data">Data5!$GW$11:$GW$18</definedName>
    <definedName name="A127880022V_Latest">Data5!$GW$18</definedName>
    <definedName name="A127880026C">Data5!$GX$1:$GX$10,Data5!$GX$11:$GX$18</definedName>
    <definedName name="A127880026C_Data">Data5!$GX$11:$GX$18</definedName>
    <definedName name="A127880026C_Latest">Data5!$GX$18</definedName>
    <definedName name="A127880030V">Data5!$IK$1:$IK$10,Data5!$IK$11:$IK$18</definedName>
    <definedName name="A127880030V_Data">Data5!$IK$11:$IK$18</definedName>
    <definedName name="A127880030V_Latest">Data5!$IK$18</definedName>
    <definedName name="A127880034C">Data6!$E$1:$E$10,Data6!$E$11:$E$18</definedName>
    <definedName name="A127880034C_Data">Data6!$E$11:$E$18</definedName>
    <definedName name="A127880034C_Latest">Data6!$E$18</definedName>
    <definedName name="A127880038L">Data6!$F$1:$F$10,Data6!$F$11:$F$18</definedName>
    <definedName name="A127880038L_Data">Data6!$F$11:$F$18</definedName>
    <definedName name="A127880038L_Latest">Data6!$F$18</definedName>
    <definedName name="A127880042C">Data6!$H$1:$H$10,Data6!$H$11:$H$18</definedName>
    <definedName name="A127880042C_Data">Data6!$H$11:$H$18</definedName>
    <definedName name="A127880042C_Latest">Data6!$H$18</definedName>
    <definedName name="A127880046L">Data6!$I$1:$I$10,Data6!$I$11:$I$18</definedName>
    <definedName name="A127880046L_Data">Data6!$I$11:$I$18</definedName>
    <definedName name="A127880046L_Latest">Data6!$I$18</definedName>
    <definedName name="A127880050C">Data5!$ID$1:$ID$10,Data5!$ID$11:$ID$18</definedName>
    <definedName name="A127880050C_Data">Data5!$ID$11:$ID$18</definedName>
    <definedName name="A127880050C_Latest">Data5!$ID$18</definedName>
    <definedName name="A127881282J">Data6!$ID$1:$ID$10,Data6!$ID$11:$ID$18</definedName>
    <definedName name="A127881282J_Data">Data6!$ID$11:$ID$18</definedName>
    <definedName name="A127881282J_Latest">Data6!$ID$18</definedName>
    <definedName name="A127881286T">Data6!$IN$1:$IN$10,Data6!$IN$11:$IN$18</definedName>
    <definedName name="A127881286T_Data">Data6!$IN$11:$IN$18</definedName>
    <definedName name="A127881286T_Latest">Data6!$IN$18</definedName>
    <definedName name="A127881290J">Data6!$IO$1:$IO$10,Data6!$IO$11:$IO$18</definedName>
    <definedName name="A127881290J_Data">Data6!$IO$11:$IO$18</definedName>
    <definedName name="A127881290J_Latest">Data6!$IO$18</definedName>
    <definedName name="A127881294T">Data7!$E$1:$E$10,Data7!$E$11:$E$18</definedName>
    <definedName name="A127881294T_Data">Data7!$E$11:$E$18</definedName>
    <definedName name="A127881294T_Latest">Data7!$E$18</definedName>
    <definedName name="A127881298A">Data6!$HV$1:$HV$10,Data6!$HV$11:$HV$18</definedName>
    <definedName name="A127881298A_Data">Data6!$HV$11:$HV$18</definedName>
    <definedName name="A127881298A_Latest">Data6!$HV$18</definedName>
    <definedName name="A127881302F">Data7!$H$1:$H$10,Data7!$H$11:$H$18</definedName>
    <definedName name="A127881302F_Data">Data7!$H$11:$H$18</definedName>
    <definedName name="A127881302F_Latest">Data7!$H$18</definedName>
    <definedName name="A127881310F">Data6!$HW$1:$HW$10,Data6!$HW$11:$HW$18</definedName>
    <definedName name="A127881310F_Data">Data6!$HW$11:$HW$18</definedName>
    <definedName name="A127881310F_Latest">Data6!$HW$18</definedName>
    <definedName name="A127881314R">Data7!$J$1:$J$10,Data7!$J$11:$J$18</definedName>
    <definedName name="A127881314R_Data">Data7!$J$11:$J$18</definedName>
    <definedName name="A127881314R_Latest">Data7!$J$18</definedName>
    <definedName name="A127881318X">Data8!$B$1:$B$10,Data8!$B$11:$B$18</definedName>
    <definedName name="A127881318X_Data">Data8!$B$11:$B$18</definedName>
    <definedName name="A127881318X_Latest">Data8!$B$18</definedName>
    <definedName name="A127881322R">Data8!$AD$1:$AD$10,Data8!$AD$11:$AD$18</definedName>
    <definedName name="A127881322R_Data">Data8!$AD$11:$AD$18</definedName>
    <definedName name="A127881322R_Latest">Data8!$AD$18</definedName>
    <definedName name="A127881326X">Data8!$H$1:$H$10,Data8!$H$11:$H$18</definedName>
    <definedName name="A127881326X_Data">Data8!$H$11:$H$18</definedName>
    <definedName name="A127881326X_Latest">Data8!$H$18</definedName>
    <definedName name="A127881330R">Data8!$AU$1:$AU$10,Data8!$AU$11:$AU$18</definedName>
    <definedName name="A127881330R_Data">Data8!$AU$11:$AU$18</definedName>
    <definedName name="A127881330R_Latest">Data8!$AU$18</definedName>
    <definedName name="A127881334X">Data8!$AK$1:$AK$10,Data8!$AK$11:$AK$18</definedName>
    <definedName name="A127881334X_Data">Data8!$AK$11:$AK$18</definedName>
    <definedName name="A127881334X_Latest">Data8!$AK$18</definedName>
    <definedName name="A127881338J">Data8!$CB$1:$CB$10,Data8!$CB$11:$CB$18</definedName>
    <definedName name="A127881338J_Data">Data8!$CB$11:$CB$18</definedName>
    <definedName name="A127881338J_Latest">Data8!$CB$18</definedName>
    <definedName name="A127881342X">Data8!$CD$1:$CD$10,Data8!$CD$11:$CD$18</definedName>
    <definedName name="A127881342X_Data">Data8!$CD$11:$CD$18</definedName>
    <definedName name="A127881342X_Latest">Data8!$CD$18</definedName>
    <definedName name="A127881346J">Data8!$CL$1:$CL$10,Data8!$CL$11:$CL$18</definedName>
    <definedName name="A127881346J_Data">Data8!$CL$11:$CL$18</definedName>
    <definedName name="A127881346J_Latest">Data8!$CL$18</definedName>
    <definedName name="A127881350X">Data8!$BO$1:$BO$10,Data8!$BO$11:$BO$18</definedName>
    <definedName name="A127881350X_Data">Data8!$BO$11:$BO$18</definedName>
    <definedName name="A127881350X_Latest">Data8!$BO$18</definedName>
    <definedName name="A127881354J">Data8!$BT$1:$BT$10,Data8!$BT$11:$BT$18</definedName>
    <definedName name="A127881354J_Data">Data8!$BT$11:$BT$18</definedName>
    <definedName name="A127881354J_Latest">Data8!$BT$18</definedName>
    <definedName name="A127881358T">Data8!$BU$1:$BU$10,Data8!$BU$11:$BU$18</definedName>
    <definedName name="A127881358T_Data">Data8!$BU$11:$BU$18</definedName>
    <definedName name="A127881358T_Latest">Data8!$BU$18</definedName>
    <definedName name="A127881362J">Data8!$BV$1:$BV$10,Data8!$BV$11:$BV$18</definedName>
    <definedName name="A127881362J_Data">Data8!$BV$11:$BV$18</definedName>
    <definedName name="A127881362J_Latest">Data8!$BV$18</definedName>
    <definedName name="A127881366T">Data8!$CX$1:$CX$10,Data8!$CX$11:$CX$18</definedName>
    <definedName name="A127881366T_Data">Data8!$CX$11:$CX$18</definedName>
    <definedName name="A127881366T_Latest">Data8!$CX$18</definedName>
    <definedName name="A127881370J">Data8!$DN$1:$DN$10,Data8!$DN$11:$DN$18</definedName>
    <definedName name="A127881370J_Data">Data8!$DN$11:$DN$18</definedName>
    <definedName name="A127881370J_Latest">Data8!$DN$18</definedName>
    <definedName name="A127881374T">Data8!$EB$1:$EB$10,Data8!$EB$11:$EB$18</definedName>
    <definedName name="A127881374T_Data">Data8!$EB$11:$EB$18</definedName>
    <definedName name="A127881374T_Latest">Data8!$EB$18</definedName>
    <definedName name="A127881378A">Data8!$DC$1:$DC$10,Data8!$DC$11:$DC$18</definedName>
    <definedName name="A127881378A_Data">Data8!$DC$11:$DC$18</definedName>
    <definedName name="A127881378A_Latest">Data8!$DC$18</definedName>
    <definedName name="A127881382T">Data8!$EY$1:$EY$10,Data8!$EY$11:$EY$18</definedName>
    <definedName name="A127881382T_Data">Data8!$EY$11:$EY$18</definedName>
    <definedName name="A127881382T_Latest">Data8!$EY$18</definedName>
    <definedName name="A127881386A">Data8!$FB$1:$FB$10,Data8!$FB$11:$FB$18</definedName>
    <definedName name="A127881386A_Data">Data8!$FB$11:$FB$18</definedName>
    <definedName name="A127881386A_Latest">Data8!$FB$18</definedName>
    <definedName name="A127881390T">Data8!$EN$1:$EN$10,Data8!$EN$11:$EN$18</definedName>
    <definedName name="A127881390T_Data">Data8!$EN$11:$EN$18</definedName>
    <definedName name="A127881390T_Latest">Data8!$EN$18</definedName>
    <definedName name="A127881398K">Data7!$R$1:$R$10,Data7!$R$11:$R$18</definedName>
    <definedName name="A127881398K_Data">Data7!$R$11:$R$18</definedName>
    <definedName name="A127881398K_Latest">Data7!$R$18</definedName>
    <definedName name="A127881402R">Data7!$S$1:$S$10,Data7!$S$11:$S$18</definedName>
    <definedName name="A127881402R_Data">Data7!$S$11:$S$18</definedName>
    <definedName name="A127881402R_Latest">Data7!$S$18</definedName>
    <definedName name="A127881406X">Data7!$BE$1:$BE$10,Data7!$BE$11:$BE$18</definedName>
    <definedName name="A127881406X_Data">Data7!$BE$11:$BE$18</definedName>
    <definedName name="A127881406X_Latest">Data7!$BE$18</definedName>
    <definedName name="A127881410R">Data7!$BL$1:$BL$10,Data7!$BL$11:$BL$18</definedName>
    <definedName name="A127881410R_Data">Data7!$BL$11:$BL$18</definedName>
    <definedName name="A127881410R_Latest">Data7!$BL$18</definedName>
    <definedName name="A127881414X">Data7!$BU$1:$BU$10,Data7!$BU$11:$BU$18</definedName>
    <definedName name="A127881414X_Data">Data7!$BU$11:$BU$18</definedName>
    <definedName name="A127881414X_Latest">Data7!$BU$18</definedName>
    <definedName name="A127881418J">Data7!$CC$1:$CC$10,Data7!$CC$11:$CC$18</definedName>
    <definedName name="A127881418J_Data">Data7!$CC$11:$CC$18</definedName>
    <definedName name="A127881418J_Latest">Data7!$CC$18</definedName>
    <definedName name="A127881422X">Data7!$DB$1:$DB$10,Data7!$DB$11:$DB$18</definedName>
    <definedName name="A127881422X_Data">Data7!$DB$11:$DB$18</definedName>
    <definedName name="A127881422X_Latest">Data7!$DB$18</definedName>
    <definedName name="A127881426J">Data7!$DW$1:$DW$10,Data7!$DW$11:$DW$18</definedName>
    <definedName name="A127881426J_Data">Data7!$DW$11:$DW$18</definedName>
    <definedName name="A127881426J_Latest">Data7!$DW$18</definedName>
    <definedName name="A127881430X">Data7!$EA$1:$EA$10,Data7!$EA$11:$EA$18</definedName>
    <definedName name="A127881430X_Data">Data7!$EA$11:$EA$18</definedName>
    <definedName name="A127881430X_Latest">Data7!$EA$18</definedName>
    <definedName name="A127881434J">Data7!$EH$1:$EH$10,Data7!$EH$11:$EH$18</definedName>
    <definedName name="A127881434J_Data">Data7!$EH$11:$EH$18</definedName>
    <definedName name="A127881434J_Latest">Data7!$EH$18</definedName>
    <definedName name="A127881438T">Data7!$EN$1:$EN$10,Data7!$EN$11:$EN$18</definedName>
    <definedName name="A127881438T_Data">Data7!$EN$11:$EN$18</definedName>
    <definedName name="A127881438T_Latest">Data7!$EN$18</definedName>
    <definedName name="A127881442J">Data7!$EO$1:$EO$10,Data7!$EO$11:$EO$18</definedName>
    <definedName name="A127881442J_Data">Data7!$EO$11:$EO$18</definedName>
    <definedName name="A127881442J_Latest">Data7!$EO$18</definedName>
    <definedName name="A127881446T">Data7!$DN$1:$DN$10,Data7!$DN$11:$DN$18</definedName>
    <definedName name="A127881446T_Data">Data7!$DN$11:$DN$18</definedName>
    <definedName name="A127881446T_Latest">Data7!$DN$18</definedName>
    <definedName name="A127881450J">Data7!$DQ$1:$DQ$10,Data7!$DQ$11:$DQ$18</definedName>
    <definedName name="A127881450J_Data">Data7!$DQ$11:$DQ$18</definedName>
    <definedName name="A127881450J_Latest">Data7!$DQ$18</definedName>
    <definedName name="A127881454T">Data7!$FF$1:$FF$10,Data7!$FF$11:$FF$18</definedName>
    <definedName name="A127881454T_Data">Data7!$FF$11:$FF$18</definedName>
    <definedName name="A127881454T_Latest">Data7!$FF$18</definedName>
    <definedName name="A127881458A">Data7!$FJ$1:$FJ$10,Data7!$FJ$11:$FJ$18</definedName>
    <definedName name="A127881458A_Data">Data7!$FJ$11:$FJ$18</definedName>
    <definedName name="A127881458A_Latest">Data7!$FJ$18</definedName>
    <definedName name="A127881462T">Data7!$FR$1:$FR$10,Data7!$FR$11:$FR$18</definedName>
    <definedName name="A127881462T_Data">Data7!$FR$11:$FR$18</definedName>
    <definedName name="A127881462T_Latest">Data7!$FR$18</definedName>
    <definedName name="A127881466A">Data7!$FS$1:$FS$10,Data7!$FS$11:$FS$18</definedName>
    <definedName name="A127881466A_Data">Data7!$FS$11:$FS$18</definedName>
    <definedName name="A127881466A_Latest">Data7!$FS$18</definedName>
    <definedName name="A127881470T">Data7!$FV$1:$FV$10,Data7!$FV$11:$FV$18</definedName>
    <definedName name="A127881470T_Data">Data7!$FV$11:$FV$18</definedName>
    <definedName name="A127881470T_Latest">Data7!$FV$18</definedName>
    <definedName name="A127881474A">Data7!$EX$1:$EX$10,Data7!$EX$11:$EX$18</definedName>
    <definedName name="A127881474A_Data">Data7!$EX$11:$EX$18</definedName>
    <definedName name="A127881474A_Latest">Data7!$EX$18</definedName>
    <definedName name="A127881478K">Data7!$EZ$1:$EZ$10,Data7!$EZ$11:$EZ$18</definedName>
    <definedName name="A127881478K_Data">Data7!$EZ$11:$EZ$18</definedName>
    <definedName name="A127881478K_Latest">Data7!$EZ$18</definedName>
    <definedName name="A127881482A">Data7!$GR$1:$GR$10,Data7!$GR$11:$GR$18</definedName>
    <definedName name="A127881482A_Data">Data7!$GR$11:$GR$18</definedName>
    <definedName name="A127881482A_Latest">Data7!$GR$18</definedName>
    <definedName name="A127881486K">Data7!$GB$1:$GB$10,Data7!$GB$11:$GB$18</definedName>
    <definedName name="A127881486K_Data">Data7!$GB$11:$GB$18</definedName>
    <definedName name="A127881486K_Latest">Data7!$GB$18</definedName>
    <definedName name="A127881490A">Data7!$FY$1:$FY$10,Data7!$FY$11:$FY$18</definedName>
    <definedName name="A127881490A_Data">Data7!$FY$11:$FY$18</definedName>
    <definedName name="A127881490A_Latest">Data7!$FY$18</definedName>
    <definedName name="A127881494K">Data7!$GF$1:$GF$10,Data7!$GF$11:$GF$18</definedName>
    <definedName name="A127881494K_Data">Data7!$GF$11:$GF$18</definedName>
    <definedName name="A127881494K_Latest">Data7!$GF$18</definedName>
    <definedName name="A127881498V">Data7!$IH$1:$IH$10,Data7!$IH$11:$IH$18</definedName>
    <definedName name="A127881498V_Data">Data7!$IH$11:$IH$18</definedName>
    <definedName name="A127881498V_Latest">Data7!$IH$18</definedName>
    <definedName name="A127881510X">Data8!$FN$1:$FN$10,Data8!$FN$11:$FN$18</definedName>
    <definedName name="A127881510X_Data">Data8!$FN$11:$FN$18</definedName>
    <definedName name="A127881510X_Latest">Data8!$FN$18</definedName>
    <definedName name="A127882854W">Data8!$GD$1:$GD$10,Data8!$GD$11:$GD$18</definedName>
    <definedName name="A127882854W_Data">Data8!$GD$11:$GD$18</definedName>
    <definedName name="A127882854W_Latest">Data8!$GD$18</definedName>
    <definedName name="A127882858F">Data8!$GG$1:$GG$10,Data8!$GG$11:$GG$18</definedName>
    <definedName name="A127882858F_Data">Data8!$GG$11:$GG$18</definedName>
    <definedName name="A127882858F_Latest">Data8!$GG$18</definedName>
    <definedName name="A127882862W">Data8!$GH$1:$GH$10,Data8!$GH$11:$GH$18</definedName>
    <definedName name="A127882862W_Data">Data8!$GH$11:$GH$18</definedName>
    <definedName name="A127882862W_Latest">Data8!$GH$18</definedName>
    <definedName name="A127882866F">Data8!$FU$1:$FU$10,Data8!$FU$11:$FU$18</definedName>
    <definedName name="A127882866F_Data">Data8!$FU$11:$FU$18</definedName>
    <definedName name="A127882866F_Latest">Data8!$FU$18</definedName>
    <definedName name="A127882870W">Data8!$FX$1:$FX$10,Data8!$FX$11:$FX$18</definedName>
    <definedName name="A127882870W_Data">Data8!$FX$11:$FX$18</definedName>
    <definedName name="A127882870W_Latest">Data8!$FX$18</definedName>
    <definedName name="A127882874F">Data8!$HJ$1:$HJ$10,Data8!$HJ$11:$HJ$18</definedName>
    <definedName name="A127882874F_Data">Data8!$HJ$11:$HJ$18</definedName>
    <definedName name="A127882874F_Latest">Data8!$HJ$18</definedName>
    <definedName name="A127882878R">Data8!$IB$1:$IB$10,Data8!$IB$11:$IB$18</definedName>
    <definedName name="A127882878R_Data">Data8!$IB$11:$IB$18</definedName>
    <definedName name="A127882878R_Latest">Data8!$IB$18</definedName>
    <definedName name="A127882882F">Data8!$HG$1:$HG$10,Data8!$HG$11:$HG$18</definedName>
    <definedName name="A127882882F_Data">Data8!$HG$11:$HG$18</definedName>
    <definedName name="A127882882F_Latest">Data8!$HG$18</definedName>
    <definedName name="A127882886R">Data9!$IA$1:$IA$10,Data9!$IA$11:$IA$18</definedName>
    <definedName name="A127882886R_Data">Data9!$IA$11:$IA$18</definedName>
    <definedName name="A127882886R_Latest">Data9!$IA$18</definedName>
    <definedName name="A127882890F">Data10!$AF$1:$AF$10,Data10!$AF$11:$AF$18</definedName>
    <definedName name="A127882890F_Data">Data10!$AF$11:$AF$18</definedName>
    <definedName name="A127882890F_Latest">Data10!$AF$18</definedName>
    <definedName name="A127882894R">Data10!$AT$1:$AT$10,Data10!$AT$11:$AT$18</definedName>
    <definedName name="A127882894R_Data">Data10!$AT$11:$AT$18</definedName>
    <definedName name="A127882894R_Latest">Data10!$AT$18</definedName>
    <definedName name="A127882898X">Data10!$V$1:$V$10,Data10!$V$11:$V$18</definedName>
    <definedName name="A127882898X_Data">Data10!$V$11:$V$18</definedName>
    <definedName name="A127882898X_Latest">Data10!$V$18</definedName>
    <definedName name="A127882902C">Data10!$BJ$1:$BJ$10,Data10!$BJ$11:$BJ$18</definedName>
    <definedName name="A127882902C_Data">Data10!$BJ$11:$BJ$18</definedName>
    <definedName name="A127882902C_Latest">Data10!$BJ$18</definedName>
    <definedName name="A127882906L">Data10!$BL$1:$BL$10,Data10!$BL$11:$BL$18</definedName>
    <definedName name="A127882906L_Data">Data10!$BL$11:$BL$18</definedName>
    <definedName name="A127882906L_Latest">Data10!$BL$18</definedName>
    <definedName name="A127882910C">Data10!$BX$1:$BX$10,Data10!$BX$11:$BX$18</definedName>
    <definedName name="A127882910C_Data">Data10!$BX$11:$BX$18</definedName>
    <definedName name="A127882910C_Latest">Data10!$BX$18</definedName>
    <definedName name="A127882914L">Data10!$BY$1:$BY$10,Data10!$BY$11:$BY$18</definedName>
    <definedName name="A127882914L_Data">Data10!$BY$11:$BY$18</definedName>
    <definedName name="A127882914L_Latest">Data10!$BY$18</definedName>
    <definedName name="A127882918W">Data10!$CA$1:$CA$10,Data10!$CA$11:$CA$18</definedName>
    <definedName name="A127882918W_Data">Data10!$CA$11:$CA$18</definedName>
    <definedName name="A127882918W_Latest">Data10!$CA$18</definedName>
    <definedName name="A127882922L">Data10!$DE$1:$DE$10,Data10!$DE$11:$DE$18</definedName>
    <definedName name="A127882922L_Data">Data10!$DE$11:$DE$18</definedName>
    <definedName name="A127882922L_Latest">Data10!$DE$18</definedName>
    <definedName name="A127882926W">Data10!$DG$1:$DG$10,Data10!$DG$11:$DG$18</definedName>
    <definedName name="A127882926W_Data">Data10!$DG$11:$DG$18</definedName>
    <definedName name="A127882926W_Latest">Data10!$DG$18</definedName>
    <definedName name="A127882930L">Data10!$CJ$1:$CJ$10,Data10!$CJ$11:$CJ$18</definedName>
    <definedName name="A127882930L_Data">Data10!$CJ$11:$CJ$18</definedName>
    <definedName name="A127882930L_Latest">Data10!$CJ$18</definedName>
    <definedName name="A127882934W">Data10!$CL$1:$CL$10,Data10!$CL$11:$CL$18</definedName>
    <definedName name="A127882934W_Data">Data10!$CL$11:$CL$18</definedName>
    <definedName name="A127882934W_Latest">Data10!$CL$18</definedName>
    <definedName name="A127882938F">Data10!$DW$1:$DW$10,Data10!$DW$11:$DW$18</definedName>
    <definedName name="A127882938F_Data">Data10!$DW$11:$DW$18</definedName>
    <definedName name="A127882938F_Latest">Data10!$DW$18</definedName>
    <definedName name="A127882942W">Data10!$EB$1:$EB$10,Data10!$EB$11:$EB$18</definedName>
    <definedName name="A127882942W_Data">Data10!$EB$11:$EB$18</definedName>
    <definedName name="A127882942W_Latest">Data10!$EB$18</definedName>
    <definedName name="A127882946F">Data10!$DM$1:$DM$10,Data10!$DM$11:$DM$18</definedName>
    <definedName name="A127882946F_Data">Data10!$DM$11:$DM$18</definedName>
    <definedName name="A127882946F_Latest">Data10!$DM$18</definedName>
    <definedName name="A127882950W">Data10!$EG$1:$EG$10,Data10!$EG$11:$EG$18</definedName>
    <definedName name="A127882950W_Data">Data10!$EG$11:$EG$18</definedName>
    <definedName name="A127882950W_Latest">Data10!$EG$18</definedName>
    <definedName name="A127882954F">Data10!$EO$1:$EO$10,Data10!$EO$11:$EO$18</definedName>
    <definedName name="A127882954F_Data">Data10!$EO$11:$EO$18</definedName>
    <definedName name="A127882954F_Latest">Data10!$EO$18</definedName>
    <definedName name="A127882962F">Data10!$DK$1:$DK$10,Data10!$DK$11:$DK$18</definedName>
    <definedName name="A127882962F_Data">Data10!$DK$11:$DK$18</definedName>
    <definedName name="A127882962F_Latest">Data10!$DK$18</definedName>
    <definedName name="A127882966R">Data9!$AO$1:$AO$10,Data9!$AO$11:$AO$18</definedName>
    <definedName name="A127882966R_Data">Data9!$AO$11:$AO$18</definedName>
    <definedName name="A127882966R_Latest">Data9!$AO$18</definedName>
    <definedName name="A127882970F">Data9!$AA$1:$AA$10,Data9!$AA$11:$AA$18</definedName>
    <definedName name="A127882970F_Data">Data9!$AA$11:$AA$18</definedName>
    <definedName name="A127882970F_Latest">Data9!$AA$18</definedName>
    <definedName name="A127882974R">Data9!$AU$1:$AU$10,Data9!$AU$11:$AU$18</definedName>
    <definedName name="A127882974R_Data">Data9!$AU$11:$AU$18</definedName>
    <definedName name="A127882974R_Latest">Data9!$AU$18</definedName>
    <definedName name="A127882978X">Data9!$AX$1:$AX$10,Data9!$AX$11:$AX$18</definedName>
    <definedName name="A127882978X_Data">Data9!$AX$11:$AX$18</definedName>
    <definedName name="A127882978X_Latest">Data9!$AX$18</definedName>
    <definedName name="A127882982R">Data9!$AC$1:$AC$10,Data9!$AC$11:$AC$18</definedName>
    <definedName name="A127882982R_Data">Data9!$AC$11:$AC$18</definedName>
    <definedName name="A127882982R_Latest">Data9!$AC$18</definedName>
    <definedName name="A127882986X">Data9!$BR$1:$BR$10,Data9!$BR$11:$BR$18</definedName>
    <definedName name="A127882986X_Data">Data9!$BR$11:$BR$18</definedName>
    <definedName name="A127882986X_Latest">Data9!$BR$18</definedName>
    <definedName name="A127882990R">Data9!$BZ$1:$BZ$10,Data9!$BZ$11:$BZ$18</definedName>
    <definedName name="A127882990R_Data">Data9!$BZ$11:$BZ$18</definedName>
    <definedName name="A127882990R_Latest">Data9!$BZ$18</definedName>
    <definedName name="A127882994X">Data9!$CA$1:$CA$10,Data9!$CA$11:$CA$18</definedName>
    <definedName name="A127882994X_Data">Data9!$CA$11:$CA$18</definedName>
    <definedName name="A127882994X_Latest">Data9!$CA$18</definedName>
    <definedName name="A127882998J">Data9!$CB$1:$CB$10,Data9!$CB$11:$CB$18</definedName>
    <definedName name="A127882998J_Data">Data9!$CB$11:$CB$18</definedName>
    <definedName name="A127882998J_Latest">Data9!$CB$18</definedName>
    <definedName name="A127883002R">Data9!$CF$1:$CF$10,Data9!$CF$11:$CF$18</definedName>
    <definedName name="A127883002R_Data">Data9!$CF$11:$CF$18</definedName>
    <definedName name="A127883002R_Latest">Data9!$CF$18</definedName>
    <definedName name="A127883006X">Data9!$CJ$1:$CJ$10,Data9!$CJ$11:$CJ$18</definedName>
    <definedName name="A127883006X_Data">Data9!$CJ$11:$CJ$18</definedName>
    <definedName name="A127883006X_Latest">Data9!$CJ$18</definedName>
    <definedName name="A127883010R">Data9!$CN$1:$CN$10,Data9!$CN$11:$CN$18</definedName>
    <definedName name="A127883010R_Data">Data9!$CN$11:$CN$18</definedName>
    <definedName name="A127883010R_Latest">Data9!$CN$18</definedName>
    <definedName name="A127883014X">Data9!$BL$1:$BL$10,Data9!$BL$11:$BL$18</definedName>
    <definedName name="A127883014X_Data">Data9!$BL$11:$BL$18</definedName>
    <definedName name="A127883014X_Latest">Data9!$BL$18</definedName>
    <definedName name="A127883018J">Data9!$DI$1:$DI$10,Data9!$DI$11:$DI$18</definedName>
    <definedName name="A127883018J_Data">Data9!$DI$11:$DI$18</definedName>
    <definedName name="A127883018J_Latest">Data9!$DI$18</definedName>
    <definedName name="A127883022X">Data9!$CU$1:$CU$10,Data9!$CU$11:$CU$18</definedName>
    <definedName name="A127883022X_Data">Data9!$CU$11:$CU$18</definedName>
    <definedName name="A127883022X_Latest">Data9!$CU$18</definedName>
    <definedName name="A127883026J">Data9!$CX$1:$CX$10,Data9!$CX$11:$CX$18</definedName>
    <definedName name="A127883026J_Data">Data9!$CX$11:$CX$18</definedName>
    <definedName name="A127883026J_Latest">Data9!$CX$18</definedName>
    <definedName name="A127883030X">Data9!$EL$1:$EL$10,Data9!$EL$11:$EL$18</definedName>
    <definedName name="A127883030X_Data">Data9!$EL$11:$EL$18</definedName>
    <definedName name="A127883030X_Latest">Data9!$EL$18</definedName>
    <definedName name="A127883034J">Data9!$EO$1:$EO$10,Data9!$EO$11:$EO$18</definedName>
    <definedName name="A127883034J_Data">Data9!$EO$11:$EO$18</definedName>
    <definedName name="A127883034J_Latest">Data9!$EO$18</definedName>
    <definedName name="A127883038T">Data9!$EP$1:$EP$10,Data9!$EP$11:$EP$18</definedName>
    <definedName name="A127883038T_Data">Data9!$EP$11:$EP$18</definedName>
    <definedName name="A127883038T_Latest">Data9!$EP$18</definedName>
    <definedName name="A127883042J">Data9!$EY$1:$EY$10,Data9!$EY$11:$EY$18</definedName>
    <definedName name="A127883042J_Data">Data9!$EY$11:$EY$18</definedName>
    <definedName name="A127883042J_Latest">Data9!$EY$18</definedName>
    <definedName name="A127883046T">Data9!$EB$1:$EB$10,Data9!$EB$11:$EB$18</definedName>
    <definedName name="A127883046T_Data">Data9!$EB$11:$EB$18</definedName>
    <definedName name="A127883046T_Latest">Data9!$EB$18</definedName>
    <definedName name="A127883050J">Data9!$FP$1:$FP$10,Data9!$FP$11:$FP$18</definedName>
    <definedName name="A127883050J_Data">Data9!$FP$11:$FP$18</definedName>
    <definedName name="A127883050J_Latest">Data9!$FP$18</definedName>
    <definedName name="A127883054T">Data9!$FQ$1:$FQ$10,Data9!$FQ$11:$FQ$18</definedName>
    <definedName name="A127883054T_Data">Data9!$FQ$11:$FQ$18</definedName>
    <definedName name="A127883054T_Latest">Data9!$FQ$18</definedName>
    <definedName name="A127883058A">Data9!$FR$1:$FR$10,Data9!$FR$11:$FR$18</definedName>
    <definedName name="A127883058A_Data">Data9!$FR$11:$FR$18</definedName>
    <definedName name="A127883058A_Latest">Data9!$FR$18</definedName>
    <definedName name="A127883062T">Data9!$FT$1:$FT$10,Data9!$FT$11:$FT$18</definedName>
    <definedName name="A127883062T_Data">Data9!$FT$11:$FT$18</definedName>
    <definedName name="A127883062T_Latest">Data9!$FT$18</definedName>
    <definedName name="A127883066A">Data9!$GG$1:$GG$10,Data9!$GG$11:$GG$18</definedName>
    <definedName name="A127883066A_Data">Data9!$GG$11:$GG$18</definedName>
    <definedName name="A127883066A_Latest">Data9!$GG$18</definedName>
    <definedName name="A127883074A">Data9!$FL$1:$FL$10,Data9!$FL$11:$FL$18</definedName>
    <definedName name="A127883074A_Data">Data9!$FL$11:$FL$18</definedName>
    <definedName name="A127883074A_Latest">Data9!$FL$18</definedName>
    <definedName name="A127883078K">Data9!$HI$1:$HI$10,Data9!$HI$11:$HI$18</definedName>
    <definedName name="A127883078K_Data">Data9!$HI$11:$HI$18</definedName>
    <definedName name="A127883078K_Latest">Data9!$HI$18</definedName>
    <definedName name="A127883082A">Data9!$HQ$1:$HQ$10,Data9!$HQ$11:$HQ$18</definedName>
    <definedName name="A127883082A_Data">Data9!$HQ$11:$HQ$18</definedName>
    <definedName name="A127883082A_Latest">Data9!$HQ$18</definedName>
    <definedName name="A127883086K">Data9!$GT$1:$GT$10,Data9!$GT$11:$GT$18</definedName>
    <definedName name="A127883086K_Data">Data9!$GT$11:$GT$18</definedName>
    <definedName name="A127883086K_Latest">Data9!$GT$18</definedName>
    <definedName name="A127883118T">Data10!$EU$1:$EU$10,Data10!$EU$11:$EU$18</definedName>
    <definedName name="A127883118T_Data">Data10!$EU$11:$EU$18</definedName>
    <definedName name="A127883118T_Latest">Data10!$EU$18</definedName>
    <definedName name="A127884322V">Data10!$EX$1:$EX$10,Data10!$EX$11:$EX$18</definedName>
    <definedName name="A127884322V_Data">Data10!$EX$11:$EX$18</definedName>
    <definedName name="A127884322V_Latest">Data10!$EX$18</definedName>
    <definedName name="A127884326C">Data10!$FB$1:$FB$10,Data10!$FB$11:$FB$18</definedName>
    <definedName name="A127884326C_Data">Data10!$FB$11:$FB$18</definedName>
    <definedName name="A127884326C_Latest">Data10!$FB$18</definedName>
    <definedName name="A127884330V">Data10!$GF$1:$GF$10,Data10!$GF$11:$GF$18</definedName>
    <definedName name="A127884330V_Data">Data10!$GF$11:$GF$18</definedName>
    <definedName name="A127884330V_Latest">Data10!$GF$18</definedName>
    <definedName name="A127884334C">Data10!$GQ$1:$GQ$10,Data10!$GQ$11:$GQ$18</definedName>
    <definedName name="A127884334C_Data">Data10!$GQ$11:$GQ$18</definedName>
    <definedName name="A127884334C_Latest">Data10!$GQ$18</definedName>
    <definedName name="A127884338L">Data10!$HD$1:$HD$10,Data10!$HD$11:$HD$18</definedName>
    <definedName name="A127884338L_Data">Data10!$HD$11:$HD$18</definedName>
    <definedName name="A127884338L_Latest">Data10!$HD$18</definedName>
    <definedName name="A127884342C">Data10!$HF$1:$HF$10,Data10!$HF$11:$HF$18</definedName>
    <definedName name="A127884342C_Data">Data10!$HF$11:$HF$18</definedName>
    <definedName name="A127884342C_Latest">Data10!$HF$18</definedName>
    <definedName name="A127884346L">Data10!$GH$1:$GH$10,Data10!$GH$11:$GH$18</definedName>
    <definedName name="A127884346L_Data">Data10!$GH$11:$GH$18</definedName>
    <definedName name="A127884346L_Latest">Data10!$GH$18</definedName>
    <definedName name="A127884350C">Data10!$HJ$1:$HJ$10,Data10!$HJ$11:$HJ$18</definedName>
    <definedName name="A127884350C_Data">Data10!$HJ$11:$HJ$18</definedName>
    <definedName name="A127884350C_Latest">Data10!$HJ$18</definedName>
    <definedName name="A127884354L">Data10!$GN$1:$GN$10,Data10!$GN$11:$GN$18</definedName>
    <definedName name="A127884354L_Data">Data10!$GN$11:$GN$18</definedName>
    <definedName name="A127884354L_Latest">Data10!$GN$18</definedName>
    <definedName name="A127884358W">Data11!$HN$1:$HN$10,Data11!$HN$11:$HN$18</definedName>
    <definedName name="A127884358W_Data">Data11!$HN$11:$HN$18</definedName>
    <definedName name="A127884358W_Latest">Data11!$HN$18</definedName>
    <definedName name="A127884362L">Data11!$HO$1:$HO$10,Data11!$HO$11:$HO$18</definedName>
    <definedName name="A127884362L_Data">Data11!$HO$11:$HO$18</definedName>
    <definedName name="A127884362L_Latest">Data11!$HO$18</definedName>
    <definedName name="A127884366W">Data11!$HP$1:$HP$10,Data11!$HP$11:$HP$18</definedName>
    <definedName name="A127884366W_Data">Data11!$HP$11:$HP$18</definedName>
    <definedName name="A127884366W_Latest">Data11!$HP$18</definedName>
    <definedName name="A127884370L">Data11!$HR$1:$HR$10,Data11!$HR$11:$HR$18</definedName>
    <definedName name="A127884370L_Data">Data11!$HR$11:$HR$18</definedName>
    <definedName name="A127884370L_Latest">Data11!$HR$18</definedName>
    <definedName name="A127884374W">Data11!$HW$1:$HW$10,Data11!$HW$11:$HW$18</definedName>
    <definedName name="A127884374W_Data">Data11!$HW$11:$HW$18</definedName>
    <definedName name="A127884374W_Latest">Data11!$HW$18</definedName>
    <definedName name="A127884378F">Data11!$HF$1:$HF$10,Data11!$HF$11:$HF$18</definedName>
    <definedName name="A127884378F_Data">Data11!$HF$11:$HF$18</definedName>
    <definedName name="A127884378F_Latest">Data11!$HF$18</definedName>
    <definedName name="A127884382W">Data11!$HI$1:$HI$10,Data11!$HI$11:$HI$18</definedName>
    <definedName name="A127884382W_Data">Data11!$HI$11:$HI$18</definedName>
    <definedName name="A127884382W_Latest">Data11!$HI$18</definedName>
    <definedName name="A127884386F">Data12!$G$1:$G$10,Data12!$G$11:$G$18</definedName>
    <definedName name="A127884386F_Data">Data12!$G$11:$G$18</definedName>
    <definedName name="A127884386F_Latest">Data12!$G$18</definedName>
    <definedName name="A127884390W">Data12!$N$1:$N$10,Data12!$N$11:$N$18</definedName>
    <definedName name="A127884390W_Data">Data12!$N$11:$N$18</definedName>
    <definedName name="A127884390W_Latest">Data12!$N$18</definedName>
    <definedName name="A127884394F">Data12!$AO$1:$AO$10,Data12!$AO$11:$AO$18</definedName>
    <definedName name="A127884394F_Data">Data12!$AO$11:$AO$18</definedName>
    <definedName name="A127884394F_Latest">Data12!$AO$18</definedName>
    <definedName name="A127884398R">Data12!$AS$1:$AS$10,Data12!$AS$11:$AS$18</definedName>
    <definedName name="A127884398R_Data">Data12!$AS$11:$AS$18</definedName>
    <definedName name="A127884398R_Latest">Data12!$AS$18</definedName>
    <definedName name="A127884402V">Data12!$AX$1:$AX$10,Data12!$AX$11:$AX$18</definedName>
    <definedName name="A127884402V_Data">Data12!$AX$11:$AX$18</definedName>
    <definedName name="A127884402V_Latest">Data12!$AX$18</definedName>
    <definedName name="A127884406C">Data12!$BA$1:$BA$10,Data12!$BA$11:$BA$18</definedName>
    <definedName name="A127884406C_Data">Data12!$BA$11:$BA$18</definedName>
    <definedName name="A127884406C_Latest">Data12!$BA$18</definedName>
    <definedName name="A127884410V">Data12!$BB$1:$BB$10,Data12!$BB$11:$BB$18</definedName>
    <definedName name="A127884410V_Data">Data12!$BB$11:$BB$18</definedName>
    <definedName name="A127884410V_Latest">Data12!$BB$18</definedName>
    <definedName name="A127884414C">Data12!$BD$1:$BD$10,Data12!$BD$11:$BD$18</definedName>
    <definedName name="A127884414C_Data">Data12!$BD$11:$BD$18</definedName>
    <definedName name="A127884414C_Latest">Data12!$BD$18</definedName>
    <definedName name="A127884418L">Data12!$BH$1:$BH$10,Data12!$BH$11:$BH$18</definedName>
    <definedName name="A127884418L_Data">Data12!$BH$11:$BH$18</definedName>
    <definedName name="A127884418L_Latest">Data12!$BH$18</definedName>
    <definedName name="A127884422C">Data12!$BV$1:$BV$10,Data12!$BV$11:$BV$18</definedName>
    <definedName name="A127884422C_Data">Data12!$BV$11:$BV$18</definedName>
    <definedName name="A127884422C_Latest">Data12!$BV$18</definedName>
    <definedName name="A127884426L">Data12!$CE$1:$CE$10,Data12!$CE$11:$CE$18</definedName>
    <definedName name="A127884426L_Data">Data12!$CE$11:$CE$18</definedName>
    <definedName name="A127884426L_Latest">Data12!$CE$18</definedName>
    <definedName name="A127884430C">Data12!$CF$1:$CF$10,Data12!$CF$11:$CF$18</definedName>
    <definedName name="A127884430C_Data">Data12!$CF$11:$CF$18</definedName>
    <definedName name="A127884430C_Latest">Data12!$CF$18</definedName>
    <definedName name="A127884434L">Data12!$BM$1:$BM$10,Data12!$BM$11:$BM$18</definedName>
    <definedName name="A127884434L_Data">Data12!$BM$11:$BM$18</definedName>
    <definedName name="A127884434L_Latest">Data12!$BM$18</definedName>
    <definedName name="A127884438W">Data12!$DO$1:$DO$10,Data12!$DO$11:$DO$18</definedName>
    <definedName name="A127884438W_Data">Data12!$DO$11:$DO$18</definedName>
    <definedName name="A127884438W_Latest">Data12!$DO$18</definedName>
    <definedName name="A127884442L">Data12!$DU$1:$DU$10,Data12!$DU$11:$DU$18</definedName>
    <definedName name="A127884442L_Data">Data12!$DU$11:$DU$18</definedName>
    <definedName name="A127884442L_Latest">Data12!$DU$18</definedName>
    <definedName name="A127884446W">Data12!$DV$1:$DV$10,Data12!$DV$11:$DV$18</definedName>
    <definedName name="A127884446W_Data">Data12!$DV$11:$DV$18</definedName>
    <definedName name="A127884446W_Latest">Data12!$DV$18</definedName>
    <definedName name="A127884450L">Data10!$HY$1:$HY$10,Data10!$HY$11:$HY$18</definedName>
    <definedName name="A127884450L_Data">Data10!$HY$11:$HY$18</definedName>
    <definedName name="A127884450L_Latest">Data10!$HY$18</definedName>
    <definedName name="A127884454W">Data10!$IB$1:$IB$10,Data10!$IB$11:$IB$18</definedName>
    <definedName name="A127884454W_Data">Data10!$IB$11:$IB$18</definedName>
    <definedName name="A127884454W_Latest">Data10!$IB$18</definedName>
    <definedName name="A127884458F">Data10!$IF$1:$IF$10,Data10!$IF$11:$IF$18</definedName>
    <definedName name="A127884458F_Data">Data10!$IF$11:$IF$18</definedName>
    <definedName name="A127884458F_Latest">Data10!$IF$18</definedName>
    <definedName name="A127884462W">Data10!$IK$1:$IK$10,Data10!$IK$11:$IK$18</definedName>
    <definedName name="A127884462W_Data">Data10!$IK$11:$IK$18</definedName>
    <definedName name="A127884462W_Latest">Data10!$IK$18</definedName>
    <definedName name="A127884466F">Data10!$IN$1:$IN$10,Data10!$IN$11:$IN$18</definedName>
    <definedName name="A127884466F_Data">Data10!$IN$11:$IN$18</definedName>
    <definedName name="A127884466F_Latest">Data10!$IN$18</definedName>
    <definedName name="A127884470W">Data11!$F$1:$F$10,Data11!$F$11:$F$18</definedName>
    <definedName name="A127884470W_Data">Data11!$F$11:$F$18</definedName>
    <definedName name="A127884470W_Latest">Data11!$F$18</definedName>
    <definedName name="A127884474F">Data11!$P$1:$P$10,Data11!$P$11:$P$18</definedName>
    <definedName name="A127884474F_Data">Data11!$P$11:$P$18</definedName>
    <definedName name="A127884474F_Latest">Data11!$P$18</definedName>
    <definedName name="A127884478R">Data11!$BL$1:$BL$10,Data11!$BL$11:$BL$18</definedName>
    <definedName name="A127884478R_Data">Data11!$BL$11:$BL$18</definedName>
    <definedName name="A127884478R_Latest">Data11!$BL$18</definedName>
    <definedName name="A127884482F">Data11!$AR$1:$AR$10,Data11!$AR$11:$AR$18</definedName>
    <definedName name="A127884482F_Data">Data11!$AR$11:$AR$18</definedName>
    <definedName name="A127884482F_Latest">Data11!$AR$18</definedName>
    <definedName name="A127884486R">Data11!$CM$1:$CM$10,Data11!$CM$11:$CM$18</definedName>
    <definedName name="A127884486R_Data">Data11!$CM$11:$CM$18</definedName>
    <definedName name="A127884486R_Latest">Data11!$CM$18</definedName>
    <definedName name="A127884490F">Data11!$DA$1:$DA$10,Data11!$DA$11:$DA$18</definedName>
    <definedName name="A127884490F_Data">Data11!$DA$11:$DA$18</definedName>
    <definedName name="A127884490F_Latest">Data11!$DA$18</definedName>
    <definedName name="A127884494R">Data11!$CC$1:$CC$10,Data11!$CC$11:$CC$18</definedName>
    <definedName name="A127884494R_Data">Data11!$CC$11:$CC$18</definedName>
    <definedName name="A127884494R_Latest">Data11!$CC$18</definedName>
    <definedName name="A127884498X">Data11!$CD$1:$CD$10,Data11!$CD$11:$CD$18</definedName>
    <definedName name="A127884498X_Data">Data11!$CD$11:$CD$18</definedName>
    <definedName name="A127884498X_Latest">Data11!$CD$18</definedName>
    <definedName name="A127884502C">Data11!$EF$1:$EF$10,Data11!$EF$11:$EF$18</definedName>
    <definedName name="A127884502C_Data">Data11!$EF$11:$EF$18</definedName>
    <definedName name="A127884502C_Latest">Data11!$EF$18</definedName>
    <definedName name="A127884506L">Data11!$DG$1:$DG$10,Data11!$DG$11:$DG$18</definedName>
    <definedName name="A127884506L_Data">Data11!$DG$11:$DG$18</definedName>
    <definedName name="A127884506L_Latest">Data11!$DG$18</definedName>
    <definedName name="A127884510C">Data11!$EI$1:$EI$10,Data11!$EI$11:$EI$18</definedName>
    <definedName name="A127884510C_Data">Data11!$EI$11:$EI$18</definedName>
    <definedName name="A127884510C_Latest">Data11!$EI$18</definedName>
    <definedName name="A127884514L">Data11!$DH$1:$DH$10,Data11!$DH$11:$DH$18</definedName>
    <definedName name="A127884514L_Data">Data11!$DH$11:$DH$18</definedName>
    <definedName name="A127884514L_Latest">Data11!$DH$18</definedName>
    <definedName name="A127884518W">Data11!$DJ$1:$DJ$10,Data11!$DJ$11:$DJ$18</definedName>
    <definedName name="A127884518W_Data">Data11!$DJ$11:$DJ$18</definedName>
    <definedName name="A127884518W_Latest">Data11!$DJ$18</definedName>
    <definedName name="A127884522L">Data11!$ES$1:$ES$10,Data11!$ES$11:$ES$18</definedName>
    <definedName name="A127884522L_Data">Data11!$ES$11:$ES$18</definedName>
    <definedName name="A127884522L_Latest">Data11!$ES$18</definedName>
    <definedName name="A127884526W">Data11!$GF$1:$GF$10,Data11!$GF$11:$GF$18</definedName>
    <definedName name="A127884526W_Data">Data11!$GF$11:$GF$18</definedName>
    <definedName name="A127884526W_Latest">Data11!$GF$18</definedName>
    <definedName name="A127884530L">Data11!$GU$1:$GU$10,Data11!$GU$11:$GU$18</definedName>
    <definedName name="A127884530L_Data">Data11!$GU$11:$GU$18</definedName>
    <definedName name="A127884530L_Latest">Data11!$GU$18</definedName>
    <definedName name="A127884534W">Data11!$FV$1:$FV$10,Data11!$FV$11:$FV$18</definedName>
    <definedName name="A127884534W_Data">Data11!$FV$11:$FV$18</definedName>
    <definedName name="A127884534W_Latest">Data11!$FV$18</definedName>
    <definedName name="A127884538F">Data11!$GZ$1:$GZ$10,Data11!$GZ$11:$GZ$18</definedName>
    <definedName name="A127884538F_Data">Data11!$GZ$11:$GZ$18</definedName>
    <definedName name="A127884538F_Latest">Data11!$GZ$18</definedName>
    <definedName name="A127884554F">Data12!$DZ$1:$DZ$10,Data12!$DZ$11:$DZ$18</definedName>
    <definedName name="A127884554F_Data">Data12!$DZ$11:$DZ$18</definedName>
    <definedName name="A127884554F_Latest">Data12!$DZ$18</definedName>
    <definedName name="A127885714X">Data12!$EF$1:$EF$10,Data12!$EF$11:$EF$18</definedName>
    <definedName name="A127885714X_Data">Data12!$EF$11:$EF$18</definedName>
    <definedName name="A127885714X_Latest">Data12!$EF$18</definedName>
    <definedName name="A127885718J">Data12!$FI$1:$FI$10,Data12!$FI$11:$FI$18</definedName>
    <definedName name="A127885718J_Data">Data12!$FI$11:$FI$18</definedName>
    <definedName name="A127885718J_Latest">Data12!$FI$18</definedName>
    <definedName name="A127885722X">Data12!$FJ$1:$FJ$10,Data12!$FJ$11:$FJ$18</definedName>
    <definedName name="A127885722X_Data">Data12!$FJ$11:$FJ$18</definedName>
    <definedName name="A127885722X_Latest">Data12!$FJ$18</definedName>
    <definedName name="A127885726J">Data12!$EH$1:$EH$10,Data12!$EH$11:$EH$18</definedName>
    <definedName name="A127885726J_Data">Data12!$EH$11:$EH$18</definedName>
    <definedName name="A127885726J_Latest">Data12!$EH$18</definedName>
    <definedName name="A127885730X">Data12!$FW$1:$FW$10,Data12!$FW$11:$FW$18</definedName>
    <definedName name="A127885730X_Data">Data12!$FW$11:$FW$18</definedName>
    <definedName name="A127885730X_Latest">Data12!$FW$18</definedName>
    <definedName name="A127885734J">Data12!$GB$1:$GB$10,Data12!$GB$11:$GB$18</definedName>
    <definedName name="A127885734J_Data">Data12!$GB$11:$GB$18</definedName>
    <definedName name="A127885734J_Latest">Data12!$GB$18</definedName>
    <definedName name="A127885738T">Data13!$HB$1:$HB$10,Data13!$HB$11:$HB$18</definedName>
    <definedName name="A127885738T_Data">Data13!$HB$11:$HB$18</definedName>
    <definedName name="A127885738T_Latest">Data13!$HB$18</definedName>
    <definedName name="A127885742J">Data13!$HF$1:$HF$10,Data13!$HF$11:$HF$18</definedName>
    <definedName name="A127885742J_Data">Data13!$HF$11:$HF$18</definedName>
    <definedName name="A127885742J_Latest">Data13!$HF$18</definedName>
    <definedName name="A127885746T">Data13!$HK$1:$HK$10,Data13!$HK$11:$HK$18</definedName>
    <definedName name="A127885746T_Data">Data13!$HK$11:$HK$18</definedName>
    <definedName name="A127885746T_Latest">Data13!$HK$18</definedName>
    <definedName name="A127885750J">Data13!$GM$1:$GM$10,Data13!$GM$11:$GM$18</definedName>
    <definedName name="A127885750J_Data">Data13!$GM$11:$GM$18</definedName>
    <definedName name="A127885750J_Latest">Data13!$GM$18</definedName>
    <definedName name="A127885754T">Data13!$GP$1:$GP$10,Data13!$GP$11:$GP$18</definedName>
    <definedName name="A127885754T_Data">Data13!$GP$11:$GP$18</definedName>
    <definedName name="A127885754T_Latest">Data13!$GP$18</definedName>
    <definedName name="A127885758A">Data13!$HY$1:$HY$10,Data13!$HY$11:$HY$18</definedName>
    <definedName name="A127885758A_Data">Data13!$HY$11:$HY$18</definedName>
    <definedName name="A127885758A_Latest">Data13!$HY$18</definedName>
    <definedName name="A127885762T">Data13!$IE$1:$IE$10,Data13!$IE$11:$IE$18</definedName>
    <definedName name="A127885762T_Data">Data13!$IE$11:$IE$18</definedName>
    <definedName name="A127885762T_Latest">Data13!$IE$18</definedName>
    <definedName name="A127885766A">Data13!$II$1:$II$10,Data13!$II$11:$II$18</definedName>
    <definedName name="A127885766A_Data">Data13!$II$11:$II$18</definedName>
    <definedName name="A127885766A_Latest">Data13!$II$18</definedName>
    <definedName name="A127885770T">Data13!$IK$1:$IK$10,Data13!$IK$11:$IK$18</definedName>
    <definedName name="A127885770T_Data">Data13!$IK$11:$IK$18</definedName>
    <definedName name="A127885770T_Latest">Data13!$IK$18</definedName>
    <definedName name="A127885774A">Data14!$E$1:$E$10,Data14!$E$11:$E$18</definedName>
    <definedName name="A127885774A_Data">Data14!$E$11:$E$18</definedName>
    <definedName name="A127885774A_Latest">Data14!$E$18</definedName>
    <definedName name="A127885778K">Data14!$Q$1:$Q$10,Data14!$Q$11:$Q$18</definedName>
    <definedName name="A127885778K_Data">Data14!$Q$11:$Q$18</definedName>
    <definedName name="A127885778K_Latest">Data14!$Q$18</definedName>
    <definedName name="A127885782A">Data14!$AG$1:$AG$10,Data14!$AG$11:$AG$18</definedName>
    <definedName name="A127885782A_Data">Data14!$AG$11:$AG$18</definedName>
    <definedName name="A127885782A_Latest">Data14!$AG$18</definedName>
    <definedName name="A127885786K">Data14!$AZ$1:$AZ$10,Data14!$AZ$11:$AZ$18</definedName>
    <definedName name="A127885786K_Data">Data14!$AZ$11:$AZ$18</definedName>
    <definedName name="A127885786K_Latest">Data14!$AZ$18</definedName>
    <definedName name="A127885790A">Data14!$BA$1:$BA$10,Data14!$BA$11:$BA$18</definedName>
    <definedName name="A127885790A_Data">Data14!$BA$11:$BA$18</definedName>
    <definedName name="A127885790A_Latest">Data14!$BA$18</definedName>
    <definedName name="A127885794K">Data14!$BF$1:$BF$10,Data14!$BF$11:$BF$18</definedName>
    <definedName name="A127885794K_Data">Data14!$BF$11:$BF$18</definedName>
    <definedName name="A127885794K_Latest">Data14!$BF$18</definedName>
    <definedName name="A127885798V">Data14!$BJ$1:$BJ$10,Data14!$BJ$11:$BJ$18</definedName>
    <definedName name="A127885798V_Data">Data14!$BJ$11:$BJ$18</definedName>
    <definedName name="A127885798V_Latest">Data14!$BJ$18</definedName>
    <definedName name="A127885802X">Data14!$BV$1:$BV$10,Data14!$BV$11:$BV$18</definedName>
    <definedName name="A127885802X_Data">Data14!$BV$11:$BV$18</definedName>
    <definedName name="A127885802X_Latest">Data14!$BV$18</definedName>
    <definedName name="A127885806J">Data14!$AU$1:$AU$10,Data14!$AU$11:$AU$18</definedName>
    <definedName name="A127885806J_Data">Data14!$AU$11:$AU$18</definedName>
    <definedName name="A127885806J_Latest">Data14!$AU$18</definedName>
    <definedName name="A127885810X">Data14!$CJ$1:$CJ$10,Data14!$CJ$11:$CJ$18</definedName>
    <definedName name="A127885810X_Data">Data14!$CJ$11:$CJ$18</definedName>
    <definedName name="A127885810X_Latest">Data14!$CJ$18</definedName>
    <definedName name="A127885814J">Data14!$CK$1:$CK$10,Data14!$CK$11:$CK$18</definedName>
    <definedName name="A127885814J_Data">Data14!$CK$11:$CK$18</definedName>
    <definedName name="A127885814J_Latest">Data14!$CK$18</definedName>
    <definedName name="A127885818T">Data14!$DD$1:$DD$10,Data14!$DD$11:$DD$18</definedName>
    <definedName name="A127885818T_Data">Data14!$DD$11:$DD$18</definedName>
    <definedName name="A127885818T_Latest">Data14!$DD$18</definedName>
    <definedName name="A127885822J">Data14!$CD$1:$CD$10,Data14!$CD$11:$CD$18</definedName>
    <definedName name="A127885822J_Data">Data14!$CD$11:$CD$18</definedName>
    <definedName name="A127885822J_Latest">Data14!$CD$18</definedName>
    <definedName name="A127885826T">Data14!$CF$1:$CF$10,Data14!$CF$11:$CF$18</definedName>
    <definedName name="A127885826T_Data">Data14!$CF$11:$CF$18</definedName>
    <definedName name="A127885826T_Latest">Data14!$CF$18</definedName>
    <definedName name="A127885830J">Data12!$HH$1:$HH$10,Data12!$HH$11:$HH$18</definedName>
    <definedName name="A127885830J_Data">Data12!$HH$11:$HH$18</definedName>
    <definedName name="A127885830J_Latest">Data12!$HH$18</definedName>
    <definedName name="A127885834T">Data12!$HU$1:$HU$10,Data12!$HU$11:$HU$18</definedName>
    <definedName name="A127885834T_Data">Data12!$HU$11:$HU$18</definedName>
    <definedName name="A127885834T_Latest">Data12!$HU$18</definedName>
    <definedName name="A127885838A">Data12!$GY$1:$GY$10,Data12!$GY$11:$GY$18</definedName>
    <definedName name="A127885838A_Data">Data12!$GY$11:$GY$18</definedName>
    <definedName name="A127885838A_Latest">Data12!$GY$18</definedName>
    <definedName name="A127885842T">Data12!$IL$1:$IL$10,Data12!$IL$11:$IL$18</definedName>
    <definedName name="A127885842T_Data">Data12!$IL$11:$IL$18</definedName>
    <definedName name="A127885842T_Latest">Data12!$IL$18</definedName>
    <definedName name="A127885846A">Data13!$I$1:$I$10,Data13!$I$11:$I$18</definedName>
    <definedName name="A127885846A_Data">Data13!$I$11:$I$18</definedName>
    <definedName name="A127885846A_Latest">Data13!$I$18</definedName>
    <definedName name="A127885850T">Data13!$J$1:$J$10,Data13!$J$11:$J$18</definedName>
    <definedName name="A127885850T_Data">Data13!$J$11:$J$18</definedName>
    <definedName name="A127885850T_Latest">Data13!$J$18</definedName>
    <definedName name="A127885854A">Data13!$K$1:$K$10,Data13!$K$11:$K$18</definedName>
    <definedName name="A127885854A_Data">Data13!$K$11:$K$18</definedName>
    <definedName name="A127885854A_Latest">Data13!$K$18</definedName>
    <definedName name="A127885858K">Data13!$L$1:$L$10,Data13!$L$11:$L$18</definedName>
    <definedName name="A127885858K_Data">Data13!$L$11:$L$18</definedName>
    <definedName name="A127885858K_Latest">Data13!$L$18</definedName>
    <definedName name="A127885862A">Data13!$O$1:$O$10,Data13!$O$11:$O$18</definedName>
    <definedName name="A127885862A_Data">Data13!$O$11:$O$18</definedName>
    <definedName name="A127885862A_Latest">Data13!$O$18</definedName>
    <definedName name="A127885866K">Data12!$IG$1:$IG$10,Data12!$IG$11:$IG$18</definedName>
    <definedName name="A127885866K_Data">Data12!$IG$11:$IG$18</definedName>
    <definedName name="A127885866K_Latest">Data12!$IG$18</definedName>
    <definedName name="A127885870A">Data13!$AF$1:$AF$10,Data13!$AF$11:$AF$18</definedName>
    <definedName name="A127885870A_Data">Data13!$AF$11:$AF$18</definedName>
    <definedName name="A127885870A_Latest">Data13!$AF$18</definedName>
    <definedName name="A127885874K">Data13!$AA$1:$AA$10,Data13!$AA$11:$AA$18</definedName>
    <definedName name="A127885874K_Data">Data13!$AA$11:$AA$18</definedName>
    <definedName name="A127885874K_Latest">Data13!$AA$18</definedName>
    <definedName name="A127885878V">Data13!$BV$1:$BV$10,Data13!$BV$11:$BV$18</definedName>
    <definedName name="A127885878V_Data">Data13!$BV$11:$BV$18</definedName>
    <definedName name="A127885878V_Latest">Data13!$BV$18</definedName>
    <definedName name="A127885882K">Data13!$BY$1:$BY$10,Data13!$BY$11:$BY$18</definedName>
    <definedName name="A127885882K_Data">Data13!$BY$11:$BY$18</definedName>
    <definedName name="A127885882K_Latest">Data13!$BY$18</definedName>
    <definedName name="A127885886V">Data13!$CJ$1:$CJ$10,Data13!$CJ$11:$CJ$18</definedName>
    <definedName name="A127885886V_Data">Data13!$CJ$11:$CJ$18</definedName>
    <definedName name="A127885886V_Latest">Data13!$CJ$18</definedName>
    <definedName name="A127885890K">Data13!$CW$1:$CW$10,Data13!$CW$11:$CW$18</definedName>
    <definedName name="A127885890K_Data">Data13!$CW$11:$CW$18</definedName>
    <definedName name="A127885890K_Latest">Data13!$CW$18</definedName>
    <definedName name="A127885894V">Data13!$CK$1:$CK$10,Data13!$CK$11:$CK$18</definedName>
    <definedName name="A127885894V_Data">Data13!$CK$11:$CK$18</definedName>
    <definedName name="A127885894V_Latest">Data13!$CK$18</definedName>
    <definedName name="A127885898C">Data13!$ED$1:$ED$10,Data13!$ED$11:$ED$18</definedName>
    <definedName name="A127885898C_Data">Data13!$ED$11:$ED$18</definedName>
    <definedName name="A127885898C_Latest">Data13!$ED$18</definedName>
    <definedName name="A127885902J">Data13!$EE$1:$EE$10,Data13!$EE$11:$EE$18</definedName>
    <definedName name="A127885902J_Data">Data13!$EE$11:$EE$18</definedName>
    <definedName name="A127885902J_Latest">Data13!$EE$18</definedName>
    <definedName name="A127885906T">Data13!$EN$1:$EN$10,Data13!$EN$11:$EN$18</definedName>
    <definedName name="A127885906T_Data">Data13!$EN$11:$EN$18</definedName>
    <definedName name="A127885906T_Latest">Data13!$EN$18</definedName>
    <definedName name="A127885910J">Data13!$EP$1:$EP$10,Data13!$EP$11:$EP$18</definedName>
    <definedName name="A127885910J_Data">Data13!$EP$11:$EP$18</definedName>
    <definedName name="A127885910J_Latest">Data13!$EP$18</definedName>
    <definedName name="A127885914T">Data13!$DT$1:$DT$10,Data13!$DT$11:$DT$18</definedName>
    <definedName name="A127885914T_Data">Data13!$DT$11:$DT$18</definedName>
    <definedName name="A127885914T_Latest">Data13!$DT$18</definedName>
    <definedName name="A127885918A">Data13!$EU$1:$EU$10,Data13!$EU$11:$EU$18</definedName>
    <definedName name="A127885918A_Data">Data13!$EU$11:$EU$18</definedName>
    <definedName name="A127885918A_Latest">Data13!$EU$18</definedName>
    <definedName name="A127885922T">Data13!$FO$1:$FO$10,Data13!$FO$11:$FO$18</definedName>
    <definedName name="A127885922T_Data">Data13!$FO$11:$FO$18</definedName>
    <definedName name="A127885922T_Latest">Data13!$FO$18</definedName>
    <definedName name="A127885926A">Data13!$FP$1:$FP$10,Data13!$FP$11:$FP$18</definedName>
    <definedName name="A127885926A_Data">Data13!$FP$11:$FP$18</definedName>
    <definedName name="A127885926A_Latest">Data13!$FP$18</definedName>
    <definedName name="A127885930T">Data13!$FW$1:$FW$10,Data13!$FW$11:$FW$18</definedName>
    <definedName name="A127885930T_Data">Data13!$FW$11:$FW$18</definedName>
    <definedName name="A127885930T_Latest">Data13!$FW$18</definedName>
    <definedName name="A127885934A">Data13!$FB$1:$FB$10,Data13!$FB$11:$FB$18</definedName>
    <definedName name="A127885934A_Data">Data13!$FB$11:$FB$18</definedName>
    <definedName name="A127885934A_Latest">Data13!$FB$18</definedName>
    <definedName name="A127885938K">Data13!$GD$1:$GD$10,Data13!$GD$11:$GD$18</definedName>
    <definedName name="A127885938K_Data">Data13!$GD$11:$GD$18</definedName>
    <definedName name="A127885938K_Latest">Data13!$GD$18</definedName>
    <definedName name="A127887250X">Data14!$DV$1:$DV$10,Data14!$DV$11:$DV$18</definedName>
    <definedName name="A127887250X_Data">Data14!$DV$11:$DV$18</definedName>
    <definedName name="A127887250X_Latest">Data14!$DV$18</definedName>
    <definedName name="A127887254J">Data14!$EG$1:$EG$10,Data14!$EG$11:$EG$18</definedName>
    <definedName name="A127887254J_Data">Data14!$EG$11:$EG$18</definedName>
    <definedName name="A127887254J_Latest">Data14!$EG$18</definedName>
    <definedName name="A127887258T">Data14!$DK$1:$DK$10,Data14!$DK$11:$DK$18</definedName>
    <definedName name="A127887258T_Data">Data14!$DK$11:$DK$18</definedName>
    <definedName name="A127887258T_Latest">Data14!$DK$18</definedName>
    <definedName name="A127887262J">Data14!$DH$1:$DH$10,Data14!$DH$11:$DH$18</definedName>
    <definedName name="A127887262J_Data">Data14!$DH$11:$DH$18</definedName>
    <definedName name="A127887262J_Latest">Data14!$DH$18</definedName>
    <definedName name="A127887266T">Data14!$DL$1:$DL$10,Data14!$DL$11:$DL$18</definedName>
    <definedName name="A127887266T_Data">Data14!$DL$11:$DL$18</definedName>
    <definedName name="A127887266T_Latest">Data14!$DL$18</definedName>
    <definedName name="A127887270J">Data14!$EO$1:$EO$10,Data14!$EO$11:$EO$18</definedName>
    <definedName name="A127887270J_Data">Data14!$EO$11:$EO$18</definedName>
    <definedName name="A127887270J_Latest">Data14!$EO$18</definedName>
    <definedName name="A127887274T">Data14!$DM$1:$DM$10,Data14!$DM$11:$DM$18</definedName>
    <definedName name="A127887274T_Data">Data14!$DM$11:$DM$18</definedName>
    <definedName name="A127887274T_Latest">Data14!$DM$18</definedName>
    <definedName name="A127887278A">Data14!$DN$1:$DN$10,Data14!$DN$11:$DN$18</definedName>
    <definedName name="A127887278A_Data">Data14!$DN$11:$DN$18</definedName>
    <definedName name="A127887278A_Latest">Data14!$DN$18</definedName>
    <definedName name="A127887282T">Data14!$FB$1:$FB$10,Data14!$FB$11:$FB$18</definedName>
    <definedName name="A127887282T_Data">Data14!$FB$11:$FB$18</definedName>
    <definedName name="A127887282T_Latest">Data14!$FB$18</definedName>
    <definedName name="A127887286A">Data14!$FH$1:$FH$10,Data14!$FH$11:$FH$18</definedName>
    <definedName name="A127887286A_Data">Data14!$FH$11:$FH$18</definedName>
    <definedName name="A127887286A_Latest">Data14!$FH$18</definedName>
    <definedName name="A127887290T">Data14!$FU$1:$FU$10,Data14!$FU$11:$FU$18</definedName>
    <definedName name="A127887290T_Data">Data14!$FU$11:$FU$18</definedName>
    <definedName name="A127887290T_Latest">Data14!$FU$18</definedName>
    <definedName name="A127887298K">Data14!$EQ$1:$EQ$10,Data14!$EQ$11:$EQ$18</definedName>
    <definedName name="A127887298K_Data">Data14!$EQ$11:$EQ$18</definedName>
    <definedName name="A127887298K_Latest">Data14!$EQ$18</definedName>
    <definedName name="A127887302R">Data14!$FW$1:$FW$10,Data14!$FW$11:$FW$18</definedName>
    <definedName name="A127887302R_Data">Data14!$FW$11:$FW$18</definedName>
    <definedName name="A127887302R_Latest">Data14!$FW$18</definedName>
    <definedName name="A127887306X">Data15!$GJ$1:$GJ$10,Data15!$GJ$11:$GJ$18</definedName>
    <definedName name="A127887306X_Data">Data15!$GJ$11:$GJ$18</definedName>
    <definedName name="A127887306X_Latest">Data15!$GJ$18</definedName>
    <definedName name="A127887310R">Data15!$GQ$1:$GQ$10,Data15!$GQ$11:$GQ$18</definedName>
    <definedName name="A127887310R_Data">Data15!$GQ$11:$GQ$18</definedName>
    <definedName name="A127887310R_Latest">Data15!$GQ$18</definedName>
    <definedName name="A127887314X">Data15!$FM$1:$FM$10,Data15!$FM$11:$FM$18</definedName>
    <definedName name="A127887314X_Data">Data15!$FM$11:$FM$18</definedName>
    <definedName name="A127887314X_Latest">Data15!$FM$18</definedName>
    <definedName name="A127887318J">Data15!$FQ$1:$FQ$10,Data15!$FQ$11:$FQ$18</definedName>
    <definedName name="A127887318J_Data">Data15!$FQ$11:$FQ$18</definedName>
    <definedName name="A127887318J_Latest">Data15!$FQ$18</definedName>
    <definedName name="A127887322X">Data15!$FU$1:$FU$10,Data15!$FU$11:$FU$18</definedName>
    <definedName name="A127887322X_Data">Data15!$FU$11:$FU$18</definedName>
    <definedName name="A127887322X_Latest">Data15!$FU$18</definedName>
    <definedName name="A127887326J">Data15!$FV$1:$FV$10,Data15!$FV$11:$FV$18</definedName>
    <definedName name="A127887326J_Data">Data15!$FV$11:$FV$18</definedName>
    <definedName name="A127887326J_Latest">Data15!$FV$18</definedName>
    <definedName name="A127887330X">Data15!$HK$1:$HK$10,Data15!$HK$11:$HK$18</definedName>
    <definedName name="A127887330X_Data">Data15!$HK$11:$HK$18</definedName>
    <definedName name="A127887330X_Latest">Data15!$HK$18</definedName>
    <definedName name="A127887334J">Data15!$IN$1:$IN$10,Data15!$IN$11:$IN$18</definedName>
    <definedName name="A127887334J_Data">Data15!$IN$11:$IN$18</definedName>
    <definedName name="A127887334J_Latest">Data15!$IN$18</definedName>
    <definedName name="A127887338T">Data15!$IO$1:$IO$10,Data15!$IO$11:$IO$18</definedName>
    <definedName name="A127887338T_Data">Data15!$IO$11:$IO$18</definedName>
    <definedName name="A127887338T_Latest">Data15!$IO$18</definedName>
    <definedName name="A127887342J">Data16!$F$1:$F$10,Data16!$F$11:$F$18</definedName>
    <definedName name="A127887342J_Data">Data16!$F$11:$F$18</definedName>
    <definedName name="A127887342J_Latest">Data16!$F$18</definedName>
    <definedName name="A127887346T">Data15!$IE$1:$IE$10,Data15!$IE$11:$IE$18</definedName>
    <definedName name="A127887346T_Data">Data15!$IE$11:$IE$18</definedName>
    <definedName name="A127887346T_Latest">Data15!$IE$18</definedName>
    <definedName name="A127887350J">Data16!$G$1:$G$10,Data16!$G$11:$G$18</definedName>
    <definedName name="A127887350J_Data">Data16!$G$11:$G$18</definedName>
    <definedName name="A127887350J_Latest">Data16!$G$18</definedName>
    <definedName name="A127887354T">Data16!$O$1:$O$10,Data16!$O$11:$O$18</definedName>
    <definedName name="A127887354T_Data">Data16!$O$11:$O$18</definedName>
    <definedName name="A127887354T_Latest">Data16!$O$18</definedName>
    <definedName name="A127887358A">Data16!$AI$1:$AI$10,Data16!$AI$11:$AI$18</definedName>
    <definedName name="A127887358A_Data">Data16!$AI$11:$AI$18</definedName>
    <definedName name="A127887358A_Latest">Data16!$AI$18</definedName>
    <definedName name="A127887362T">Data16!$AW$1:$AW$10,Data16!$AW$11:$AW$18</definedName>
    <definedName name="A127887362T_Data">Data16!$AW$11:$AW$18</definedName>
    <definedName name="A127887362T_Latest">Data16!$AW$18</definedName>
    <definedName name="A127887366A">Data16!$AZ$1:$AZ$10,Data16!$AZ$11:$AZ$18</definedName>
    <definedName name="A127887366A_Data">Data16!$AZ$11:$AZ$18</definedName>
    <definedName name="A127887366A_Latest">Data16!$AZ$18</definedName>
    <definedName name="A127887370T">Data16!$AA$1:$AA$10,Data16!$AA$11:$AA$18</definedName>
    <definedName name="A127887370T_Data">Data16!$AA$11:$AA$18</definedName>
    <definedName name="A127887370T_Latest">Data16!$AA$18</definedName>
    <definedName name="A127887374A">Data16!$BS$1:$BS$10,Data16!$BS$11:$BS$18</definedName>
    <definedName name="A127887374A_Data">Data16!$BS$11:$BS$18</definedName>
    <definedName name="A127887374A_Latest">Data16!$BS$18</definedName>
    <definedName name="A127887378K">Data16!$BY$1:$BY$10,Data16!$BY$11:$BY$18</definedName>
    <definedName name="A127887378K_Data">Data16!$BY$11:$BY$18</definedName>
    <definedName name="A127887378K_Latest">Data16!$BY$18</definedName>
    <definedName name="A127887382A">Data16!$CE$1:$CE$10,Data16!$CE$11:$CE$18</definedName>
    <definedName name="A127887382A_Data">Data16!$CE$11:$CE$18</definedName>
    <definedName name="A127887382A_Latest">Data16!$CE$18</definedName>
    <definedName name="A127887386K">Data16!$CH$1:$CH$10,Data16!$CH$11:$CH$18</definedName>
    <definedName name="A127887386K_Data">Data16!$CH$11:$CH$18</definedName>
    <definedName name="A127887386K_Latest">Data16!$CH$18</definedName>
    <definedName name="A127887390A">Data16!$CI$1:$CI$10,Data16!$CI$11:$CI$18</definedName>
    <definedName name="A127887390A_Data">Data16!$CI$11:$CI$18</definedName>
    <definedName name="A127887390A_Latest">Data16!$CI$18</definedName>
    <definedName name="A127887394K">Data16!$BH$1:$BH$10,Data16!$BH$11:$BH$18</definedName>
    <definedName name="A127887394K_Data">Data16!$BH$11:$BH$18</definedName>
    <definedName name="A127887394K_Latest">Data16!$BH$18</definedName>
    <definedName name="A127887398V">Data14!$GI$1:$GI$10,Data14!$GI$11:$GI$18</definedName>
    <definedName name="A127887398V_Data">Data14!$GI$11:$GI$18</definedName>
    <definedName name="A127887398V_Latest">Data14!$GI$18</definedName>
    <definedName name="A127887402X">Data14!$GL$1:$GL$10,Data14!$GL$11:$GL$18</definedName>
    <definedName name="A127887402X_Data">Data14!$GL$11:$GL$18</definedName>
    <definedName name="A127887402X_Latest">Data14!$GL$18</definedName>
    <definedName name="A127887406J">Data14!$GM$1:$GM$10,Data14!$GM$11:$GM$18</definedName>
    <definedName name="A127887406J_Data">Data14!$GM$11:$GM$18</definedName>
    <definedName name="A127887406J_Latest">Data14!$GM$18</definedName>
    <definedName name="A127887410X">Data14!$HB$1:$HB$10,Data14!$HB$11:$HB$18</definedName>
    <definedName name="A127887410X_Data">Data14!$HB$11:$HB$18</definedName>
    <definedName name="A127887410X_Latest">Data14!$HB$18</definedName>
    <definedName name="A127887414J">Data14!$HF$1:$HF$10,Data14!$HF$11:$HF$18</definedName>
    <definedName name="A127887414J_Data">Data14!$HF$11:$HF$18</definedName>
    <definedName name="A127887414J_Latest">Data14!$HF$18</definedName>
    <definedName name="A127887418T">Data14!$GH$1:$GH$10,Data14!$GH$11:$GH$18</definedName>
    <definedName name="A127887418T_Data">Data14!$GH$11:$GH$18</definedName>
    <definedName name="A127887418T_Latest">Data14!$GH$18</definedName>
    <definedName name="A127887422J">Data14!$HN$1:$HN$10,Data14!$HN$11:$HN$18</definedName>
    <definedName name="A127887422J_Data">Data14!$HN$11:$HN$18</definedName>
    <definedName name="A127887422J_Latest">Data14!$HN$18</definedName>
    <definedName name="A127887426T">Data15!$AB$1:$AB$10,Data15!$AB$11:$AB$18</definedName>
    <definedName name="A127887426T_Data">Data15!$AB$11:$AB$18</definedName>
    <definedName name="A127887426T_Latest">Data15!$AB$18</definedName>
    <definedName name="A127887434T">Data15!$AE$1:$AE$10,Data15!$AE$11:$AE$18</definedName>
    <definedName name="A127887434T_Data">Data15!$AE$11:$AE$18</definedName>
    <definedName name="A127887434T_Latest">Data15!$AE$18</definedName>
    <definedName name="A127887438A">Data15!$AF$1:$AF$10,Data15!$AF$11:$AF$18</definedName>
    <definedName name="A127887438A_Data">Data15!$AF$11:$AF$18</definedName>
    <definedName name="A127887438A_Latest">Data15!$AF$18</definedName>
    <definedName name="A127887442T">Data15!$BE$1:$BE$10,Data15!$BE$11:$BE$18</definedName>
    <definedName name="A127887442T_Data">Data15!$BE$11:$BE$18</definedName>
    <definedName name="A127887442T_Latest">Data15!$BE$18</definedName>
    <definedName name="A127887446A">Data15!$BM$1:$BM$10,Data15!$BM$11:$BM$18</definedName>
    <definedName name="A127887446A_Data">Data15!$BM$11:$BM$18</definedName>
    <definedName name="A127887446A_Latest">Data15!$BM$18</definedName>
    <definedName name="A127887450T">Data15!$AO$1:$AO$10,Data15!$AO$11:$AO$18</definedName>
    <definedName name="A127887450T_Data">Data15!$AO$11:$AO$18</definedName>
    <definedName name="A127887450T_Latest">Data15!$AO$18</definedName>
    <definedName name="A127887454A">Data15!$BP$1:$BP$10,Data15!$BP$11:$BP$18</definedName>
    <definedName name="A127887454A_Data">Data15!$BP$11:$BP$18</definedName>
    <definedName name="A127887454A_Latest">Data15!$BP$18</definedName>
    <definedName name="A127887458K">Data15!$CH$1:$CH$10,Data15!$CH$11:$CH$18</definedName>
    <definedName name="A127887458K_Data">Data15!$CH$11:$CH$18</definedName>
    <definedName name="A127887458K_Latest">Data15!$CH$18</definedName>
    <definedName name="A127887462A">Data15!$CI$1:$CI$10,Data15!$CI$11:$CI$18</definedName>
    <definedName name="A127887462A_Data">Data15!$CI$11:$CI$18</definedName>
    <definedName name="A127887462A_Latest">Data15!$CI$18</definedName>
    <definedName name="A127887466K">Data15!$BV$1:$BV$10,Data15!$BV$11:$BV$18</definedName>
    <definedName name="A127887466K_Data">Data15!$BV$11:$BV$18</definedName>
    <definedName name="A127887466K_Latest">Data15!$BV$18</definedName>
    <definedName name="A127887470A">Data15!$DO$1:$DO$10,Data15!$DO$11:$DO$18</definedName>
    <definedName name="A127887470A_Data">Data15!$DO$11:$DO$18</definedName>
    <definedName name="A127887470A_Latest">Data15!$DO$18</definedName>
    <definedName name="A127887474K">Data15!$DP$1:$DP$10,Data15!$DP$11:$DP$18</definedName>
    <definedName name="A127887474K_Data">Data15!$DP$11:$DP$18</definedName>
    <definedName name="A127887474K_Latest">Data15!$DP$18</definedName>
    <definedName name="A127887478V">Data15!$DS$1:$DS$10,Data15!$DS$11:$DS$18</definedName>
    <definedName name="A127887478V_Data">Data15!$DS$11:$DS$18</definedName>
    <definedName name="A127887478V_Latest">Data15!$DS$18</definedName>
    <definedName name="A127887482K">Data15!$EA$1:$EA$10,Data15!$EA$11:$EA$18</definedName>
    <definedName name="A127887482K_Data">Data15!$EA$11:$EA$18</definedName>
    <definedName name="A127887482K_Latest">Data15!$EA$18</definedName>
    <definedName name="A127887486V">Data15!$DF$1:$DF$10,Data15!$DF$11:$DF$18</definedName>
    <definedName name="A127887486V_Data">Data15!$DF$11:$DF$18</definedName>
    <definedName name="A127887486V_Latest">Data15!$DF$18</definedName>
    <definedName name="A127887490K">Data15!$EH$1:$EH$10,Data15!$EH$11:$EH$18</definedName>
    <definedName name="A127887490K_Data">Data15!$EH$11:$EH$18</definedName>
    <definedName name="A127887490K_Latest">Data15!$EH$18</definedName>
    <definedName name="A127887494V">Data15!$FI$1:$FI$10,Data15!$FI$11:$FI$18</definedName>
    <definedName name="A127887494V_Data">Data15!$FI$11:$FI$18</definedName>
    <definedName name="A127887494V_Latest">Data15!$FI$18</definedName>
    <definedName name="A127887502J">Data15!$EI$1:$EI$10,Data15!$EI$11:$EI$18</definedName>
    <definedName name="A127887502J_Data">Data15!$EI$11:$EI$18</definedName>
    <definedName name="A127887502J_Latest">Data15!$EI$18</definedName>
    <definedName name="A127887506T">Data15!$FK$1:$FK$10,Data15!$FK$11:$FK$18</definedName>
    <definedName name="A127887506T_Data">Data15!$FK$11:$FK$18</definedName>
    <definedName name="A127887506T_Latest">Data15!$FK$18</definedName>
    <definedName name="A127887518A">Data16!$CL$1:$CL$10,Data16!$CL$11:$CL$18</definedName>
    <definedName name="A127887518A_Data">Data16!$CL$11:$CL$18</definedName>
    <definedName name="A127887518A_Latest">Data16!$CL$18</definedName>
    <definedName name="A127887522T">Data16!$CM$1:$CM$10,Data16!$CM$11:$CM$18</definedName>
    <definedName name="A127887522T_Data">Data16!$CM$11:$CM$18</definedName>
    <definedName name="A127887522T_Latest">Data16!$CM$18</definedName>
    <definedName name="A127888782F">Data16!$DC$1:$DC$10,Data16!$DC$11:$DC$18</definedName>
    <definedName name="A127888782F_Data">Data16!$DC$11:$DC$18</definedName>
    <definedName name="A127888782F_Latest">Data16!$DC$18</definedName>
    <definedName name="A127888786R">Data16!$DP$1:$DP$10,Data16!$DP$11:$DP$18</definedName>
    <definedName name="A127888786R_Data">Data16!$DP$11:$DP$18</definedName>
    <definedName name="A127888786R_Latest">Data16!$DP$18</definedName>
    <definedName name="A127888790F">Data16!$DQ$1:$DQ$10,Data16!$DQ$11:$DQ$18</definedName>
    <definedName name="A127888790F_Data">Data16!$DQ$11:$DQ$18</definedName>
    <definedName name="A127888790F_Latest">Data16!$DQ$18</definedName>
    <definedName name="A127888794R">Data16!$CQ$1:$CQ$10,Data16!$CQ$11:$CQ$18</definedName>
    <definedName name="A127888794R_Data">Data16!$CQ$11:$CQ$18</definedName>
    <definedName name="A127888794R_Latest">Data16!$CQ$18</definedName>
    <definedName name="A127888798X">Data16!$CN$1:$CN$10,Data16!$CN$11:$CN$18</definedName>
    <definedName name="A127888798X_Data">Data16!$CN$11:$CN$18</definedName>
    <definedName name="A127888798X_Latest">Data16!$CN$18</definedName>
    <definedName name="A127888802C">Data16!$CR$1:$CR$10,Data16!$CR$11:$CR$18</definedName>
    <definedName name="A127888802C_Data">Data16!$CR$11:$CR$18</definedName>
    <definedName name="A127888802C_Latest">Data16!$CR$18</definedName>
    <definedName name="A127888806L">Data16!$EV$1:$EV$10,Data16!$EV$11:$EV$18</definedName>
    <definedName name="A127888806L_Data">Data16!$EV$11:$EV$18</definedName>
    <definedName name="A127888806L_Latest">Data16!$EV$18</definedName>
    <definedName name="A127888810C">Data16!$EA$1:$EA$10,Data16!$EA$11:$EA$18</definedName>
    <definedName name="A127888810C_Data">Data16!$EA$11:$EA$18</definedName>
    <definedName name="A127888810C_Latest">Data16!$EA$18</definedName>
    <definedName name="A127888814L">Data17!$FC$1:$FC$10,Data17!$FC$11:$FC$18</definedName>
    <definedName name="A127888814L_Data">Data17!$FC$11:$FC$18</definedName>
    <definedName name="A127888814L_Latest">Data17!$FC$18</definedName>
    <definedName name="A127888818W">Data17!$FG$1:$FG$10,Data17!$FG$11:$FG$18</definedName>
    <definedName name="A127888818W_Data">Data17!$FG$11:$FG$18</definedName>
    <definedName name="A127888818W_Latest">Data17!$FG$18</definedName>
    <definedName name="A127888822L">Data17!$FH$1:$FH$10,Data17!$FH$11:$FH$18</definedName>
    <definedName name="A127888822L_Data">Data17!$FH$11:$FH$18</definedName>
    <definedName name="A127888822L_Latest">Data17!$FH$18</definedName>
    <definedName name="A127888826W">Data17!$EY$1:$EY$10,Data17!$EY$11:$EY$18</definedName>
    <definedName name="A127888826W_Data">Data17!$EY$11:$EY$18</definedName>
    <definedName name="A127888826W_Latest">Data17!$EY$18</definedName>
    <definedName name="A127888830L">Data17!$FA$1:$FA$10,Data17!$FA$11:$FA$18</definedName>
    <definedName name="A127888830L_Data">Data17!$FA$11:$FA$18</definedName>
    <definedName name="A127888830L_Latest">Data17!$FA$18</definedName>
    <definedName name="A127888834W">Data17!$GC$1:$GC$10,Data17!$GC$11:$GC$18</definedName>
    <definedName name="A127888834W_Data">Data17!$GC$11:$GC$18</definedName>
    <definedName name="A127888834W_Latest">Data17!$GC$18</definedName>
    <definedName name="A127888838F">Data17!$HA$1:$HA$10,Data17!$HA$11:$HA$18</definedName>
    <definedName name="A127888838F_Data">Data17!$HA$11:$HA$18</definedName>
    <definedName name="A127888838F_Latest">Data17!$HA$18</definedName>
    <definedName name="A127888842W">Data17!$HD$1:$HD$10,Data17!$HD$11:$HD$18</definedName>
    <definedName name="A127888842W_Data">Data17!$HD$11:$HD$18</definedName>
    <definedName name="A127888842W_Latest">Data17!$HD$18</definedName>
    <definedName name="A127888846F">Data17!$HF$1:$HF$10,Data17!$HF$11:$HF$18</definedName>
    <definedName name="A127888846F_Data">Data17!$HF$11:$HF$18</definedName>
    <definedName name="A127888846F_Latest">Data17!$HF$18</definedName>
    <definedName name="A127888850W">Data17!$HG$1:$HG$10,Data17!$HG$11:$HG$18</definedName>
    <definedName name="A127888850W_Data">Data17!$HG$11:$HG$18</definedName>
    <definedName name="A127888850W_Latest">Data17!$HG$18</definedName>
    <definedName name="A127888854F">Data17!$GI$1:$GI$10,Data17!$GI$11:$GI$18</definedName>
    <definedName name="A127888854F_Data">Data17!$GI$11:$GI$18</definedName>
    <definedName name="A127888854F_Latest">Data17!$GI$18</definedName>
    <definedName name="A127888858R">Data17!$HJ$1:$HJ$10,Data17!$HJ$11:$HJ$18</definedName>
    <definedName name="A127888858R_Data">Data17!$HJ$11:$HJ$18</definedName>
    <definedName name="A127888858R_Latest">Data17!$HJ$18</definedName>
    <definedName name="A127888862F">Data17!$HS$1:$HS$10,Data17!$HS$11:$HS$18</definedName>
    <definedName name="A127888862F_Data">Data17!$HS$11:$HS$18</definedName>
    <definedName name="A127888862F_Latest">Data17!$HS$18</definedName>
    <definedName name="A127888866R">Data17!$HW$1:$HW$10,Data17!$HW$11:$HW$18</definedName>
    <definedName name="A127888866R_Data">Data17!$HW$11:$HW$18</definedName>
    <definedName name="A127888866R_Latest">Data17!$HW$18</definedName>
    <definedName name="A127888870F">Data17!$IB$1:$IB$10,Data17!$IB$11:$IB$18</definedName>
    <definedName name="A127888870F_Data">Data17!$IB$11:$IB$18</definedName>
    <definedName name="A127888870F_Latest">Data17!$IB$18</definedName>
    <definedName name="A127888874R">Data17!$HK$1:$HK$10,Data17!$HK$11:$HK$18</definedName>
    <definedName name="A127888874R_Data">Data17!$HK$11:$HK$18</definedName>
    <definedName name="A127888874R_Latest">Data17!$HK$18</definedName>
    <definedName name="A127888878X">Data17!$IJ$1:$IJ$10,Data17!$IJ$11:$IJ$18</definedName>
    <definedName name="A127888878X_Data">Data17!$IJ$11:$IJ$18</definedName>
    <definedName name="A127888878X_Latest">Data17!$IJ$18</definedName>
    <definedName name="A127888882R">Data18!$U$1:$U$10,Data18!$U$11:$U$18</definedName>
    <definedName name="A127888882R_Data">Data18!$U$11:$U$18</definedName>
    <definedName name="A127888882R_Latest">Data18!$U$18</definedName>
    <definedName name="A127888886X">Data18!$W$1:$W$10,Data18!$W$11:$W$18</definedName>
    <definedName name="A127888886X_Data">Data18!$W$11:$W$18</definedName>
    <definedName name="A127888886X_Latest">Data18!$W$18</definedName>
    <definedName name="A127888890R">Data18!$AB$1:$AB$10,Data18!$AB$11:$AB$18</definedName>
    <definedName name="A127888890R_Data">Data18!$AB$11:$AB$18</definedName>
    <definedName name="A127888890R_Latest">Data18!$AB$18</definedName>
    <definedName name="A127888894X">Data18!$AH$1:$AH$10,Data18!$AH$11:$AH$18</definedName>
    <definedName name="A127888894X_Data">Data18!$AH$11:$AH$18</definedName>
    <definedName name="A127888894X_Latest">Data18!$AH$18</definedName>
    <definedName name="A127888898J">Data18!$G$1:$G$10,Data18!$G$11:$G$18</definedName>
    <definedName name="A127888898J_Data">Data18!$G$11:$G$18</definedName>
    <definedName name="A127888898J_Latest">Data18!$G$18</definedName>
    <definedName name="A127888902L">Data18!$J$1:$J$10,Data18!$J$11:$J$18</definedName>
    <definedName name="A127888902L_Data">Data18!$J$11:$J$18</definedName>
    <definedName name="A127888902L_Latest">Data18!$J$18</definedName>
    <definedName name="A127888906W">Data18!$AY$1:$AY$10,Data18!$AY$11:$AY$18</definedName>
    <definedName name="A127888906W_Data">Data18!$AY$11:$AY$18</definedName>
    <definedName name="A127888906W_Latest">Data18!$AY$18</definedName>
    <definedName name="A127888910L">Data18!$AZ$1:$AZ$10,Data18!$AZ$11:$AZ$18</definedName>
    <definedName name="A127888910L_Data">Data18!$AZ$11:$AZ$18</definedName>
    <definedName name="A127888910L_Latest">Data18!$AZ$18</definedName>
    <definedName name="A127888914W">Data18!$BF$1:$BF$10,Data18!$BF$11:$BF$18</definedName>
    <definedName name="A127888914W_Data">Data18!$BF$11:$BF$18</definedName>
    <definedName name="A127888914W_Latest">Data18!$BF$18</definedName>
    <definedName name="A127888918F">Data16!$FT$1:$FT$10,Data16!$FT$11:$FT$18</definedName>
    <definedName name="A127888918F_Data">Data16!$FT$11:$FT$18</definedName>
    <definedName name="A127888918F_Latest">Data16!$FT$18</definedName>
    <definedName name="A127888922W">Data16!$FZ$1:$FZ$10,Data16!$FZ$11:$FZ$18</definedName>
    <definedName name="A127888922W_Data">Data16!$FZ$11:$FZ$18</definedName>
    <definedName name="A127888922W_Latest">Data16!$FZ$18</definedName>
    <definedName name="A127888930W">Data16!$FN$1:$FN$10,Data16!$FN$11:$FN$18</definedName>
    <definedName name="A127888930W_Data">Data16!$FN$11:$FN$18</definedName>
    <definedName name="A127888930W_Latest">Data16!$FN$18</definedName>
    <definedName name="A127888934F">Data16!$HB$1:$HB$10,Data16!$HB$11:$HB$18</definedName>
    <definedName name="A127888934F_Data">Data16!$HB$11:$HB$18</definedName>
    <definedName name="A127888934F_Latest">Data16!$HB$18</definedName>
    <definedName name="A127888938R">Data16!$HJ$1:$HJ$10,Data16!$HJ$11:$HJ$18</definedName>
    <definedName name="A127888938R_Data">Data16!$HJ$11:$HJ$18</definedName>
    <definedName name="A127888938R_Latest">Data16!$HJ$18</definedName>
    <definedName name="A127888942F">Data16!$HR$1:$HR$10,Data16!$HR$11:$HR$18</definedName>
    <definedName name="A127888942F_Data">Data16!$HR$11:$HR$18</definedName>
    <definedName name="A127888942F_Latest">Data16!$HR$18</definedName>
    <definedName name="A127888946R">Data16!$HT$1:$HT$10,Data16!$HT$11:$HT$18</definedName>
    <definedName name="A127888946R_Data">Data16!$HT$11:$HT$18</definedName>
    <definedName name="A127888946R_Latest">Data16!$HT$18</definedName>
    <definedName name="A127888950F">Data16!$IP$1:$IP$10,Data16!$IP$11:$IP$18</definedName>
    <definedName name="A127888950F_Data">Data16!$IP$11:$IP$18</definedName>
    <definedName name="A127888950F_Latest">Data16!$IP$18</definedName>
    <definedName name="A127888954R">Data17!$F$1:$F$10,Data17!$F$11:$F$18</definedName>
    <definedName name="A127888954R_Data">Data17!$F$11:$F$18</definedName>
    <definedName name="A127888954R_Latest">Data17!$F$18</definedName>
    <definedName name="A127888962R">Data16!$IC$1:$IC$10,Data16!$IC$11:$IC$18</definedName>
    <definedName name="A127888962R_Data">Data16!$IC$11:$IC$18</definedName>
    <definedName name="A127888962R_Latest">Data16!$IC$18</definedName>
    <definedName name="A127888966X">Data17!$AG$1:$AG$10,Data17!$AG$11:$AG$18</definedName>
    <definedName name="A127888966X_Data">Data17!$AG$11:$AG$18</definedName>
    <definedName name="A127888966X_Latest">Data17!$AG$18</definedName>
    <definedName name="A127888970R">Data17!$AI$1:$AI$10,Data17!$AI$11:$AI$18</definedName>
    <definedName name="A127888970R_Data">Data17!$AI$11:$AI$18</definedName>
    <definedName name="A127888970R_Latest">Data17!$AI$18</definedName>
    <definedName name="A127888974X">Data17!$P$1:$P$10,Data17!$P$11:$P$18</definedName>
    <definedName name="A127888974X_Data">Data17!$P$11:$P$18</definedName>
    <definedName name="A127888974X_Latest">Data17!$P$18</definedName>
    <definedName name="A127888978J">Data17!$AQ$1:$AQ$10,Data17!$AQ$11:$AQ$18</definedName>
    <definedName name="A127888978J_Data">Data17!$AQ$11:$AQ$18</definedName>
    <definedName name="A127888978J_Latest">Data17!$AQ$18</definedName>
    <definedName name="A127888982X">Data17!$Q$1:$Q$10,Data17!$Q$11:$Q$18</definedName>
    <definedName name="A127888982X_Data">Data17!$Q$11:$Q$18</definedName>
    <definedName name="A127888982X_Latest">Data17!$Q$18</definedName>
    <definedName name="A127888986J">Data17!$R$1:$R$10,Data17!$R$11:$R$18</definedName>
    <definedName name="A127888986J_Data">Data17!$R$11:$R$18</definedName>
    <definedName name="A127888986J_Latest">Data17!$R$18</definedName>
    <definedName name="A127888990X">Data17!$AV$1:$AV$10,Data17!$AV$11:$AV$18</definedName>
    <definedName name="A127888990X_Data">Data17!$AV$11:$AV$18</definedName>
    <definedName name="A127888990X_Latest">Data17!$AV$18</definedName>
    <definedName name="A127888994J">Data17!$BG$1:$BG$10,Data17!$BG$11:$BG$18</definedName>
    <definedName name="A127888994J_Data">Data17!$BG$11:$BG$18</definedName>
    <definedName name="A127888994J_Latest">Data17!$BG$18</definedName>
    <definedName name="A127888998T">Data17!$BH$1:$BH$10,Data17!$BH$11:$BH$18</definedName>
    <definedName name="A127888998T_Data">Data17!$BH$11:$BH$18</definedName>
    <definedName name="A127888998T_Latest">Data17!$BH$18</definedName>
    <definedName name="A127889002X">Data17!$BJ$1:$BJ$10,Data17!$BJ$11:$BJ$18</definedName>
    <definedName name="A127889002X_Data">Data17!$BJ$11:$BJ$18</definedName>
    <definedName name="A127889002X_Latest">Data17!$BJ$18</definedName>
    <definedName name="A127889006J">Data17!$BK$1:$BK$10,Data17!$BK$11:$BK$18</definedName>
    <definedName name="A127889006J_Data">Data17!$BK$11:$BK$18</definedName>
    <definedName name="A127889006J_Latest">Data17!$BK$18</definedName>
    <definedName name="A127889010X">Data17!$BN$1:$BN$10,Data17!$BN$11:$BN$18</definedName>
    <definedName name="A127889010X_Data">Data17!$BN$11:$BN$18</definedName>
    <definedName name="A127889010X_Latest">Data17!$BN$18</definedName>
    <definedName name="A127889014J">Data17!$AW$1:$AW$10,Data17!$AW$11:$AW$18</definedName>
    <definedName name="A127889014J_Data">Data17!$AW$11:$AW$18</definedName>
    <definedName name="A127889014J_Latest">Data17!$AW$18</definedName>
    <definedName name="A127889018T">Data17!$BQ$1:$BQ$10,Data17!$BQ$11:$BQ$18</definedName>
    <definedName name="A127889018T_Data">Data17!$BQ$11:$BQ$18</definedName>
    <definedName name="A127889018T_Latest">Data17!$BQ$18</definedName>
    <definedName name="A127889022J">Data17!$BC$1:$BC$10,Data17!$BC$11:$BC$18</definedName>
    <definedName name="A127889022J_Data">Data17!$BC$11:$BC$18</definedName>
    <definedName name="A127889022J_Latest">Data17!$BC$18</definedName>
    <definedName name="A127889026T">Data17!$DF$1:$DF$10,Data17!$DF$11:$DF$18</definedName>
    <definedName name="A127889026T_Data">Data17!$DF$11:$DF$18</definedName>
    <definedName name="A127889026T_Latest">Data17!$DF$18</definedName>
    <definedName name="A127889030J">Data17!$DG$1:$DG$10,Data17!$DG$11:$DG$18</definedName>
    <definedName name="A127889030J_Data">Data17!$DG$11:$DG$18</definedName>
    <definedName name="A127889030J_Latest">Data17!$DG$18</definedName>
    <definedName name="A127889034T">Data17!$DH$1:$DH$10,Data17!$DH$11:$DH$18</definedName>
    <definedName name="A127889034T_Data">Data17!$DH$11:$DH$18</definedName>
    <definedName name="A127889034T_Latest">Data17!$DH$18</definedName>
    <definedName name="A127889038A">Data17!$CG$1:$CG$10,Data17!$CG$11:$CG$18</definedName>
    <definedName name="A127889038A_Data">Data17!$CG$11:$CG$18</definedName>
    <definedName name="A127889038A_Latest">Data17!$CG$18</definedName>
    <definedName name="A127889042T">Data17!$DZ$1:$DZ$10,Data17!$DZ$11:$DZ$18</definedName>
    <definedName name="A127889042T_Data">Data17!$DZ$11:$DZ$18</definedName>
    <definedName name="A127889042T_Latest">Data17!$DZ$18</definedName>
    <definedName name="A127889046A">Data17!$DM$1:$DM$10,Data17!$DM$11:$DM$18</definedName>
    <definedName name="A127889046A_Data">Data17!$DM$11:$DM$18</definedName>
    <definedName name="A127889046A_Latest">Data17!$DM$18</definedName>
    <definedName name="A127889050T">Data17!$EO$1:$EO$10,Data17!$EO$11:$EO$18</definedName>
    <definedName name="A127889050T_Data">Data17!$EO$11:$EO$18</definedName>
    <definedName name="A127889050T_Latest">Data17!$EO$18</definedName>
    <definedName name="A127890214X">Data1!$N$1:$N$10,Data1!$N$11:$N$18</definedName>
    <definedName name="A127890214X_Data">Data1!$N$11:$N$18</definedName>
    <definedName name="A127890214X_Latest">Data1!$N$18</definedName>
    <definedName name="A127890218J">Data1!$O$1:$O$10,Data1!$O$11:$O$18</definedName>
    <definedName name="A127890218J_Data">Data1!$O$11:$O$18</definedName>
    <definedName name="A127890218J_Latest">Data1!$O$18</definedName>
    <definedName name="A127890222X">Data1!$D$1:$D$10,Data1!$D$11:$D$18</definedName>
    <definedName name="A127890222X_Data">Data1!$D$11:$D$18</definedName>
    <definedName name="A127890222X_Latest">Data1!$D$18</definedName>
    <definedName name="A127890226J">Data1!$Y$1:$Y$10,Data1!$Y$11:$Y$18</definedName>
    <definedName name="A127890226J_Data">Data1!$Y$11:$Y$18</definedName>
    <definedName name="A127890226J_Latest">Data1!$Y$18</definedName>
    <definedName name="A127890230X">Data1!$H$1:$H$10,Data1!$H$11:$H$18</definedName>
    <definedName name="A127890230X_Data">Data1!$H$11:$H$18</definedName>
    <definedName name="A127890230X_Latest">Data1!$H$18</definedName>
    <definedName name="A127890234J">Data1!$BG$1:$BG$10,Data1!$BG$11:$BG$18</definedName>
    <definedName name="A127890234J_Data">Data1!$BG$11:$BG$18</definedName>
    <definedName name="A127890234J_Latest">Data1!$BG$18</definedName>
    <definedName name="A127890238T">Data1!$BI$1:$BI$10,Data1!$BI$11:$BI$18</definedName>
    <definedName name="A127890238T_Data">Data1!$BI$11:$BI$18</definedName>
    <definedName name="A127890238T_Latest">Data1!$BI$18</definedName>
    <definedName name="A127890242J">Data1!$BQ$1:$BQ$10,Data1!$BQ$11:$BQ$18</definedName>
    <definedName name="A127890242J_Data">Data1!$BQ$11:$BQ$18</definedName>
    <definedName name="A127890242J_Latest">Data1!$BQ$18</definedName>
    <definedName name="A127890246T">Data1!$AQ$1:$AQ$10,Data1!$AQ$11:$AQ$18</definedName>
    <definedName name="A127890246T_Data">Data1!$AQ$11:$AQ$18</definedName>
    <definedName name="A127890246T_Latest">Data1!$AQ$18</definedName>
    <definedName name="A127890250J">Data2!$BR$1:$BR$10,Data2!$BR$11:$BR$18</definedName>
    <definedName name="A127890250J_Data">Data2!$BR$11:$BR$18</definedName>
    <definedName name="A127890250J_Latest">Data2!$BR$18</definedName>
    <definedName name="A127890254T">Data2!$BU$1:$BU$10,Data2!$BU$11:$BU$18</definedName>
    <definedName name="A127890254T_Data">Data2!$BU$11:$BU$18</definedName>
    <definedName name="A127890254T_Latest">Data2!$BU$18</definedName>
    <definedName name="A127890258A">Data2!$BV$1:$BV$10,Data2!$BV$11:$BV$18</definedName>
    <definedName name="A127890258A_Data">Data2!$BV$11:$BV$18</definedName>
    <definedName name="A127890258A_Latest">Data2!$BV$18</definedName>
    <definedName name="A127890262T">Data2!$BW$1:$BW$10,Data2!$BW$11:$BW$18</definedName>
    <definedName name="A127890262T_Data">Data2!$BW$11:$BW$18</definedName>
    <definedName name="A127890262T_Latest">Data2!$BW$18</definedName>
    <definedName name="A127890266A">Data2!$CF$1:$CF$10,Data2!$CF$11:$CF$18</definedName>
    <definedName name="A127890266A_Data">Data2!$CF$11:$CF$18</definedName>
    <definedName name="A127890266A_Latest">Data2!$CF$18</definedName>
    <definedName name="A127890270T">Data2!$CH$1:$CH$10,Data2!$CH$11:$CH$18</definedName>
    <definedName name="A127890270T_Data">Data2!$CH$11:$CH$18</definedName>
    <definedName name="A127890270T_Latest">Data2!$CH$18</definedName>
    <definedName name="A127890274A">Data2!$BG$1:$BG$10,Data2!$BG$11:$BG$18</definedName>
    <definedName name="A127890274A_Data">Data2!$BG$11:$BG$18</definedName>
    <definedName name="A127890274A_Latest">Data2!$BG$18</definedName>
    <definedName name="A127890278K">Data2!$BP$1:$BP$10,Data2!$BP$11:$BP$18</definedName>
    <definedName name="A127890278K_Data">Data2!$BP$11:$BP$18</definedName>
    <definedName name="A127890278K_Latest">Data2!$BP$18</definedName>
    <definedName name="A127890282A">Data2!$DA$1:$DA$10,Data2!$DA$11:$DA$18</definedName>
    <definedName name="A127890282A_Data">Data2!$DA$11:$DA$18</definedName>
    <definedName name="A127890282A_Latest">Data2!$DA$18</definedName>
    <definedName name="A127890286K">Data2!$DB$1:$DB$10,Data2!$DB$11:$DB$18</definedName>
    <definedName name="A127890286K_Data">Data2!$DB$11:$DB$18</definedName>
    <definedName name="A127890286K_Latest">Data2!$DB$18</definedName>
    <definedName name="A127890290A">Data2!$DH$1:$DH$10,Data2!$DH$11:$DH$18</definedName>
    <definedName name="A127890290A_Data">Data2!$DH$11:$DH$18</definedName>
    <definedName name="A127890290A_Latest">Data2!$DH$18</definedName>
    <definedName name="A127890294K">Data2!$DI$1:$DI$10,Data2!$DI$11:$DI$18</definedName>
    <definedName name="A127890294K_Data">Data2!$DI$11:$DI$18</definedName>
    <definedName name="A127890294K_Latest">Data2!$DI$18</definedName>
    <definedName name="A127890298V">Data2!$DM$1:$DM$10,Data2!$DM$11:$DM$18</definedName>
    <definedName name="A127890298V_Data">Data2!$DM$11:$DM$18</definedName>
    <definedName name="A127890298V_Latest">Data2!$DM$18</definedName>
    <definedName name="A127890302X">Data2!$DQ$1:$DQ$10,Data2!$DQ$11:$DQ$18</definedName>
    <definedName name="A127890302X_Data">Data2!$DQ$11:$DQ$18</definedName>
    <definedName name="A127890302X_Latest">Data2!$DQ$18</definedName>
    <definedName name="A127890306J">Data2!$CS$1:$CS$10,Data2!$CS$11:$CS$18</definedName>
    <definedName name="A127890306J_Data">Data2!$CS$11:$CS$18</definedName>
    <definedName name="A127890306J_Latest">Data2!$CS$18</definedName>
    <definedName name="A127890310X">Data2!$DV$1:$DV$10,Data2!$DV$11:$DV$18</definedName>
    <definedName name="A127890310X_Data">Data2!$DV$11:$DV$18</definedName>
    <definedName name="A127890310X_Latest">Data2!$DV$18</definedName>
    <definedName name="A127890314J">Data2!$CT$1:$CT$10,Data2!$CT$11:$CT$18</definedName>
    <definedName name="A127890314J_Data">Data2!$CT$11:$CT$18</definedName>
    <definedName name="A127890314J_Latest">Data2!$CT$18</definedName>
    <definedName name="A127890318T">Data2!$EJ$1:$EJ$10,Data2!$EJ$11:$EJ$18</definedName>
    <definedName name="A127890318T_Data">Data2!$EJ$11:$EJ$18</definedName>
    <definedName name="A127890318T_Latest">Data2!$EJ$18</definedName>
    <definedName name="A127890322J">Data2!$EB$1:$EB$10,Data2!$EB$11:$EB$18</definedName>
    <definedName name="A127890322J_Data">Data2!$EB$11:$EB$18</definedName>
    <definedName name="A127890322J_Latest">Data2!$EB$18</definedName>
    <definedName name="A127890326T">Data2!$FG$1:$FG$10,Data2!$FG$11:$FG$18</definedName>
    <definedName name="A127890326T_Data">Data2!$FG$11:$FG$18</definedName>
    <definedName name="A127890326T_Latest">Data2!$FG$18</definedName>
    <definedName name="A127890330J">Data2!$FZ$1:$FZ$10,Data2!$FZ$11:$FZ$18</definedName>
    <definedName name="A127890330J_Data">Data2!$FZ$11:$FZ$18</definedName>
    <definedName name="A127890330J_Latest">Data2!$FZ$18</definedName>
    <definedName name="A127890334T">Data2!$FK$1:$FK$10,Data2!$FK$11:$FK$18</definedName>
    <definedName name="A127890334T_Data">Data2!$FK$11:$FK$18</definedName>
    <definedName name="A127890334T_Latest">Data2!$FK$18</definedName>
    <definedName name="A127890338A">Data2!$GN$1:$GN$10,Data2!$GN$11:$GN$18</definedName>
    <definedName name="A127890338A_Data">Data2!$GN$11:$GN$18</definedName>
    <definedName name="A127890338A_Latest">Data2!$GN$18</definedName>
    <definedName name="A127890342T">Data2!$HN$1:$HN$10,Data2!$HN$11:$HN$18</definedName>
    <definedName name="A127890342T_Data">Data2!$HN$11:$HN$18</definedName>
    <definedName name="A127890342T_Latest">Data2!$HN$18</definedName>
    <definedName name="A127890346A">Data2!$HP$1:$HP$10,Data2!$HP$11:$HP$18</definedName>
    <definedName name="A127890346A_Data">Data2!$HP$11:$HP$18</definedName>
    <definedName name="A127890346A_Latest">Data2!$HP$18</definedName>
    <definedName name="A127890350T">Data2!$GR$1:$GR$10,Data2!$GR$11:$GR$18</definedName>
    <definedName name="A127890350T_Data">Data2!$GR$11:$GR$18</definedName>
    <definedName name="A127890350T_Latest">Data2!$GR$18</definedName>
    <definedName name="A127890354A">Data1!$BT$1:$BT$10,Data1!$BT$11:$BT$18</definedName>
    <definedName name="A127890354A_Data">Data1!$BT$11:$BT$18</definedName>
    <definedName name="A127890354A_Latest">Data1!$BT$18</definedName>
    <definedName name="A127890358K">Data1!$CC$1:$CC$10,Data1!$CC$11:$CC$18</definedName>
    <definedName name="A127890358K_Data">Data1!$CC$11:$CC$18</definedName>
    <definedName name="A127890358K_Latest">Data1!$CC$18</definedName>
    <definedName name="A127890362A">Data1!$CK$1:$CK$10,Data1!$CK$11:$CK$18</definedName>
    <definedName name="A127890362A_Data">Data1!$CK$11:$CK$18</definedName>
    <definedName name="A127890362A_Latest">Data1!$CK$18</definedName>
    <definedName name="A127890366K">Data1!$BS$1:$BS$10,Data1!$BS$11:$BS$18</definedName>
    <definedName name="A127890366K_Data">Data1!$BS$11:$BS$18</definedName>
    <definedName name="A127890366K_Latest">Data1!$BS$18</definedName>
    <definedName name="A127890370A">Data1!$BW$1:$BW$10,Data1!$BW$11:$BW$18</definedName>
    <definedName name="A127890370A_Data">Data1!$BW$11:$BW$18</definedName>
    <definedName name="A127890370A_Latest">Data1!$BW$18</definedName>
    <definedName name="A127890374K">Data1!$DN$1:$DN$10,Data1!$DN$11:$DN$18</definedName>
    <definedName name="A127890374K_Data">Data1!$DN$11:$DN$18</definedName>
    <definedName name="A127890374K_Latest">Data1!$DN$18</definedName>
    <definedName name="A127890378V">Data1!$EB$1:$EB$10,Data1!$EB$11:$EB$18</definedName>
    <definedName name="A127890378V_Data">Data1!$EB$11:$EB$18</definedName>
    <definedName name="A127890378V_Latest">Data1!$EB$18</definedName>
    <definedName name="A127890386V">Data1!$DA$1:$DA$10,Data1!$DA$11:$DA$18</definedName>
    <definedName name="A127890386V_Data">Data1!$DA$11:$DA$18</definedName>
    <definedName name="A127890386V_Latest">Data1!$DA$18</definedName>
    <definedName name="A127890390K">Data1!$ET$1:$ET$10,Data1!$ET$11:$ET$18</definedName>
    <definedName name="A127890390K_Data">Data1!$ET$11:$ET$18</definedName>
    <definedName name="A127890390K_Latest">Data1!$ET$18</definedName>
    <definedName name="A127890394V">Data1!$EL$1:$EL$10,Data1!$EL$11:$EL$18</definedName>
    <definedName name="A127890394V_Data">Data1!$EL$11:$EL$18</definedName>
    <definedName name="A127890394V_Latest">Data1!$EL$18</definedName>
    <definedName name="A127890402J">Data1!$EO$1:$EO$10,Data1!$EO$11:$EO$18</definedName>
    <definedName name="A127890402J_Data">Data1!$EO$11:$EO$18</definedName>
    <definedName name="A127890402J_Latest">Data1!$EO$18</definedName>
    <definedName name="A127890406T">Data1!$GD$1:$GD$10,Data1!$GD$11:$GD$18</definedName>
    <definedName name="A127890406T_Data">Data1!$GD$11:$GD$18</definedName>
    <definedName name="A127890406T_Latest">Data1!$GD$18</definedName>
    <definedName name="A127890410J">Data1!$GE$1:$GE$10,Data1!$GE$11:$GE$18</definedName>
    <definedName name="A127890410J_Data">Data1!$GE$11:$GE$18</definedName>
    <definedName name="A127890410J_Latest">Data1!$GE$18</definedName>
    <definedName name="A127890414T">Data1!$GQ$1:$GQ$10,Data1!$GQ$11:$GQ$18</definedName>
    <definedName name="A127890414T_Data">Data1!$GQ$11:$GQ$18</definedName>
    <definedName name="A127890414T_Latest">Data1!$GQ$18</definedName>
    <definedName name="A127890418A">Data1!$FV$1:$FV$10,Data1!$FV$11:$FV$18</definedName>
    <definedName name="A127890418A_Data">Data1!$FV$11:$FV$18</definedName>
    <definedName name="A127890418A_Latest">Data1!$FV$18</definedName>
    <definedName name="A127890422T">Data1!$HI$1:$HI$10,Data1!$HI$11:$HI$18</definedName>
    <definedName name="A127890422T_Data">Data1!$HI$11:$HI$18</definedName>
    <definedName name="A127890422T_Latest">Data1!$HI$18</definedName>
    <definedName name="A127890426A">Data1!$HL$1:$HL$10,Data1!$HL$11:$HL$18</definedName>
    <definedName name="A127890426A_Data">Data1!$HL$11:$HL$18</definedName>
    <definedName name="A127890426A_Latest">Data1!$HL$18</definedName>
    <definedName name="A127890430T">Data1!$HT$1:$HT$10,Data1!$HT$11:$HT$18</definedName>
    <definedName name="A127890430T_Data">Data1!$HT$11:$HT$18</definedName>
    <definedName name="A127890430T_Latest">Data1!$HT$18</definedName>
    <definedName name="A127890434A">Data1!$HX$1:$HX$10,Data1!$HX$11:$HX$18</definedName>
    <definedName name="A127890434A_Data">Data1!$HX$11:$HX$18</definedName>
    <definedName name="A127890434A_Latest">Data1!$HX$18</definedName>
    <definedName name="A127890438K">Data1!$HZ$1:$HZ$10,Data1!$HZ$11:$HZ$18</definedName>
    <definedName name="A127890438K_Data">Data1!$HZ$11:$HZ$18</definedName>
    <definedName name="A127890438K_Latest">Data1!$HZ$18</definedName>
    <definedName name="A127890442A">Data1!$IJ$1:$IJ$10,Data1!$IJ$11:$IJ$18</definedName>
    <definedName name="A127890442A_Data">Data1!$IJ$11:$IJ$18</definedName>
    <definedName name="A127890442A_Latest">Data1!$IJ$18</definedName>
    <definedName name="A127890446K">Data2!$AY$1:$AY$10,Data2!$AY$11:$AY$18</definedName>
    <definedName name="A127890446K_Data">Data2!$AY$11:$AY$18</definedName>
    <definedName name="A127890446K_Latest">Data2!$AY$18</definedName>
    <definedName name="A127890450A">Data2!$BD$1:$BD$10,Data2!$BD$11:$BD$18</definedName>
    <definedName name="A127890450A_Data">Data2!$BD$11:$BD$18</definedName>
    <definedName name="A127890450A_Latest">Data2!$BD$18</definedName>
    <definedName name="A127890458V">Data2!$BE$1:$BE$10,Data2!$BE$11:$BE$18</definedName>
    <definedName name="A127890458V_Data">Data2!$BE$11:$BE$18</definedName>
    <definedName name="A127890458V_Latest">Data2!$BE$18</definedName>
    <definedName name="A127891790R">Data2!$IM$1:$IM$10,Data2!$IM$11:$IM$18</definedName>
    <definedName name="A127891790R_Data">Data2!$IM$11:$IM$18</definedName>
    <definedName name="A127891790R_Latest">Data2!$IM$18</definedName>
    <definedName name="A127891794X">Data3!$B$1:$B$10,Data3!$B$11:$B$18</definedName>
    <definedName name="A127891794X_Data">Data3!$B$11:$B$18</definedName>
    <definedName name="A127891794X_Latest">Data3!$B$18</definedName>
    <definedName name="A127891798J">Data3!$D$1:$D$10,Data3!$D$11:$D$18</definedName>
    <definedName name="A127891798J_Data">Data3!$D$11:$D$18</definedName>
    <definedName name="A127891798J_Latest">Data3!$D$18</definedName>
    <definedName name="A127891802L">Data3!$AB$1:$AB$10,Data3!$AB$11:$AB$18</definedName>
    <definedName name="A127891802L_Data">Data3!$AB$11:$AB$18</definedName>
    <definedName name="A127891802L_Latest">Data3!$AB$18</definedName>
    <definedName name="A127891806W">Data3!$AL$1:$AL$10,Data3!$AL$11:$AL$18</definedName>
    <definedName name="A127891806W_Data">Data3!$AL$11:$AL$18</definedName>
    <definedName name="A127891806W_Latest">Data3!$AL$18</definedName>
    <definedName name="A127891810L">Data3!$AO$1:$AO$10,Data3!$AO$11:$AO$18</definedName>
    <definedName name="A127891810L_Data">Data3!$AO$11:$AO$18</definedName>
    <definedName name="A127891810L_Latest">Data3!$AO$18</definedName>
    <definedName name="A127891814W">Data3!$AP$1:$AP$10,Data3!$AP$11:$AP$18</definedName>
    <definedName name="A127891814W_Data">Data3!$AP$11:$AP$18</definedName>
    <definedName name="A127891814W_Latest">Data3!$AP$18</definedName>
    <definedName name="A127891818F">Data3!$AS$1:$AS$10,Data3!$AS$11:$AS$18</definedName>
    <definedName name="A127891818F_Data">Data3!$AS$11:$AS$18</definedName>
    <definedName name="A127891818F_Latest">Data3!$AS$18</definedName>
    <definedName name="A127891822W">Data4!$BB$1:$BB$10,Data4!$BB$11:$BB$18</definedName>
    <definedName name="A127891822W_Data">Data4!$BB$11:$BB$18</definedName>
    <definedName name="A127891822W_Latest">Data4!$BB$18</definedName>
    <definedName name="A127891826F">Data4!$BM$1:$BM$10,Data4!$BM$11:$BM$18</definedName>
    <definedName name="A127891826F_Data">Data4!$BM$11:$BM$18</definedName>
    <definedName name="A127891826F_Latest">Data4!$BM$18</definedName>
    <definedName name="A127891830W">Data4!$AU$1:$AU$10,Data4!$AU$11:$AU$18</definedName>
    <definedName name="A127891830W_Data">Data4!$AU$11:$AU$18</definedName>
    <definedName name="A127891830W_Latest">Data4!$AU$18</definedName>
    <definedName name="A127891834F">Data4!$CK$1:$CK$10,Data4!$CK$11:$CK$18</definedName>
    <definedName name="A127891834F_Data">Data4!$CK$11:$CK$18</definedName>
    <definedName name="A127891834F_Latest">Data4!$CK$18</definedName>
    <definedName name="A127891838R">Data4!$CQ$1:$CQ$10,Data4!$CQ$11:$CQ$18</definedName>
    <definedName name="A127891838R_Data">Data4!$CQ$11:$CQ$18</definedName>
    <definedName name="A127891838R_Latest">Data4!$CQ$18</definedName>
    <definedName name="A127891842F">Data4!$CZ$1:$CZ$10,Data4!$CZ$11:$CZ$18</definedName>
    <definedName name="A127891842F_Data">Data4!$CZ$11:$CZ$18</definedName>
    <definedName name="A127891842F_Latest">Data4!$CZ$18</definedName>
    <definedName name="A127891846R">Data4!$DO$1:$DO$10,Data4!$DO$11:$DO$18</definedName>
    <definedName name="A127891846R_Data">Data4!$DO$11:$DO$18</definedName>
    <definedName name="A127891846R_Latest">Data4!$DO$18</definedName>
    <definedName name="A127891850F">Data4!$EF$1:$EF$10,Data4!$EF$11:$EF$18</definedName>
    <definedName name="A127891850F_Data">Data4!$EF$11:$EF$18</definedName>
    <definedName name="A127891850F_Latest">Data4!$EF$18</definedName>
    <definedName name="A127891854R">Data4!$EU$1:$EU$10,Data4!$EU$11:$EU$18</definedName>
    <definedName name="A127891854R_Data">Data4!$EU$11:$EU$18</definedName>
    <definedName name="A127891854R_Latest">Data4!$EU$18</definedName>
    <definedName name="A127891858X">Data4!$FL$1:$FL$10,Data4!$FL$11:$FL$18</definedName>
    <definedName name="A127891858X_Data">Data4!$FL$11:$FL$18</definedName>
    <definedName name="A127891858X_Latest">Data4!$FL$18</definedName>
    <definedName name="A127891862R">Data4!$FT$1:$FT$10,Data4!$FT$11:$FT$18</definedName>
    <definedName name="A127891862R_Data">Data4!$FT$11:$FT$18</definedName>
    <definedName name="A127891862R_Latest">Data4!$FT$18</definedName>
    <definedName name="A127891866X">Data4!$GD$1:$GD$10,Data4!$GD$11:$GD$18</definedName>
    <definedName name="A127891866X_Data">Data4!$GD$11:$GD$18</definedName>
    <definedName name="A127891866X_Latest">Data4!$GD$18</definedName>
    <definedName name="A127891870R">Data4!$GR$1:$GR$10,Data4!$GR$11:$GR$18</definedName>
    <definedName name="A127891870R_Data">Data4!$GR$11:$GR$18</definedName>
    <definedName name="A127891870R_Latest">Data4!$GR$18</definedName>
    <definedName name="A127891874X">Data4!$FW$1:$FW$10,Data4!$FW$11:$FW$18</definedName>
    <definedName name="A127891874X_Data">Data4!$FW$11:$FW$18</definedName>
    <definedName name="A127891874X_Latest">Data4!$FW$18</definedName>
    <definedName name="A127891878J">Data4!$FX$1:$FX$10,Data4!$FX$11:$FX$18</definedName>
    <definedName name="A127891878J_Data">Data4!$FX$11:$FX$18</definedName>
    <definedName name="A127891878J_Latest">Data4!$FX$18</definedName>
    <definedName name="A127891882X">Data3!$BN$1:$BN$10,Data3!$BN$11:$BN$18</definedName>
    <definedName name="A127891882X_Data">Data3!$BN$11:$BN$18</definedName>
    <definedName name="A127891882X_Latest">Data3!$BN$18</definedName>
    <definedName name="A127891886J">Data3!$BU$1:$BU$10,Data3!$BU$11:$BU$18</definedName>
    <definedName name="A127891886J_Data">Data3!$BU$11:$BU$18</definedName>
    <definedName name="A127891886J_Latest">Data3!$BU$18</definedName>
    <definedName name="A127891890X">Data3!$CC$1:$CC$10,Data3!$CC$11:$CC$18</definedName>
    <definedName name="A127891890X_Data">Data3!$CC$11:$CC$18</definedName>
    <definedName name="A127891890X_Latest">Data3!$CC$18</definedName>
    <definedName name="A127891894J">Data3!$CE$1:$CE$10,Data3!$CE$11:$CE$18</definedName>
    <definedName name="A127891894J_Data">Data3!$CE$11:$CE$18</definedName>
    <definedName name="A127891894J_Latest">Data3!$CE$18</definedName>
    <definedName name="A127891898T">Data3!$BH$1:$BH$10,Data3!$BH$11:$BH$18</definedName>
    <definedName name="A127891898T_Data">Data3!$BH$11:$BH$18</definedName>
    <definedName name="A127891898T_Latest">Data3!$BH$18</definedName>
    <definedName name="A127891902W">Data3!$CW$1:$CW$10,Data3!$CW$11:$CW$18</definedName>
    <definedName name="A127891902W_Data">Data3!$CW$11:$CW$18</definedName>
    <definedName name="A127891902W_Latest">Data3!$CW$18</definedName>
    <definedName name="A127891906F">Data3!$CG$1:$CG$10,Data3!$CG$11:$CG$18</definedName>
    <definedName name="A127891906F_Data">Data3!$CG$11:$CG$18</definedName>
    <definedName name="A127891906F_Latest">Data3!$CG$18</definedName>
    <definedName name="A127891910W">Data3!$CK$1:$CK$10,Data3!$CK$11:$CK$18</definedName>
    <definedName name="A127891910W_Data">Data3!$CK$11:$CK$18</definedName>
    <definedName name="A127891910W_Latest">Data3!$CK$18</definedName>
    <definedName name="A127891914F">Data3!$DZ$1:$DZ$10,Data3!$DZ$11:$DZ$18</definedName>
    <definedName name="A127891914F_Data">Data3!$DZ$11:$DZ$18</definedName>
    <definedName name="A127891914F_Latest">Data3!$DZ$18</definedName>
    <definedName name="A127891918R">Data3!$EN$1:$EN$10,Data3!$EN$11:$EN$18</definedName>
    <definedName name="A127891918R_Data">Data3!$EN$11:$EN$18</definedName>
    <definedName name="A127891918R_Latest">Data3!$EN$18</definedName>
    <definedName name="A127891922F">Data3!$EP$1:$EP$10,Data3!$EP$11:$EP$18</definedName>
    <definedName name="A127891922F_Data">Data3!$EP$11:$EP$18</definedName>
    <definedName name="A127891922F_Latest">Data3!$EP$18</definedName>
    <definedName name="A127891926R">Data3!$FN$1:$FN$10,Data3!$FN$11:$FN$18</definedName>
    <definedName name="A127891926R_Data">Data3!$FN$11:$FN$18</definedName>
    <definedName name="A127891926R_Latest">Data3!$FN$18</definedName>
    <definedName name="A127891930F">Data3!$EY$1:$EY$10,Data3!$EY$11:$EY$18</definedName>
    <definedName name="A127891930F_Data">Data3!$EY$11:$EY$18</definedName>
    <definedName name="A127891930F_Latest">Data3!$EY$18</definedName>
    <definedName name="A127891934R">Data3!$FQ$1:$FQ$10,Data3!$FQ$11:$FQ$18</definedName>
    <definedName name="A127891934R_Data">Data3!$FQ$11:$FQ$18</definedName>
    <definedName name="A127891934R_Latest">Data3!$FQ$18</definedName>
    <definedName name="A127891938X">Data3!$FT$1:$FT$10,Data3!$FT$11:$FT$18</definedName>
    <definedName name="A127891938X_Data">Data3!$FT$11:$FT$18</definedName>
    <definedName name="A127891938X_Latest">Data3!$FT$18</definedName>
    <definedName name="A127891942R">Data3!$GB$1:$GB$10,Data3!$GB$11:$GB$18</definedName>
    <definedName name="A127891942R_Data">Data3!$GB$11:$GB$18</definedName>
    <definedName name="A127891942R_Latest">Data3!$GB$18</definedName>
    <definedName name="A127891946X">Data3!$EW$1:$EW$10,Data3!$EW$11:$EW$18</definedName>
    <definedName name="A127891946X_Data">Data3!$EW$11:$EW$18</definedName>
    <definedName name="A127891946X_Latest">Data3!$EW$18</definedName>
    <definedName name="A127891950R">Data3!$FA$1:$FA$10,Data3!$FA$11:$FA$18</definedName>
    <definedName name="A127891950R_Data">Data3!$FA$11:$FA$18</definedName>
    <definedName name="A127891950R_Latest">Data3!$FA$18</definedName>
    <definedName name="A127891954X">Data3!$FB$1:$FB$10,Data3!$FB$11:$FB$18</definedName>
    <definedName name="A127891954X_Data">Data3!$FB$11:$FB$18</definedName>
    <definedName name="A127891954X_Latest">Data3!$FB$18</definedName>
    <definedName name="A127891958J">Data3!$FD$1:$FD$10,Data3!$FD$11:$FD$18</definedName>
    <definedName name="A127891958J_Data">Data3!$FD$11:$FD$18</definedName>
    <definedName name="A127891958J_Latest">Data3!$FD$18</definedName>
    <definedName name="A127891962X">Data3!$FF$1:$FF$10,Data3!$FF$11:$FF$18</definedName>
    <definedName name="A127891962X_Data">Data3!$FF$11:$FF$18</definedName>
    <definedName name="A127891962X_Latest">Data3!$FF$18</definedName>
    <definedName name="A127891966J">Data3!$GH$1:$GH$10,Data3!$GH$11:$GH$18</definedName>
    <definedName name="A127891966J_Data">Data3!$GH$11:$GH$18</definedName>
    <definedName name="A127891966J_Latest">Data3!$GH$18</definedName>
    <definedName name="A127891970X">Data3!$GE$1:$GE$10,Data3!$GE$11:$GE$18</definedName>
    <definedName name="A127891970X_Data">Data3!$GE$11:$GE$18</definedName>
    <definedName name="A127891970X_Latest">Data3!$GE$18</definedName>
    <definedName name="A127891974J">Data3!$HL$1:$HL$10,Data3!$HL$11:$HL$18</definedName>
    <definedName name="A127891974J_Data">Data3!$HL$11:$HL$18</definedName>
    <definedName name="A127891974J_Latest">Data3!$HL$18</definedName>
    <definedName name="A127891978T">Data3!$GM$1:$GM$10,Data3!$GM$11:$GM$18</definedName>
    <definedName name="A127891978T_Data">Data3!$GM$11:$GM$18</definedName>
    <definedName name="A127891978T_Latest">Data3!$GM$18</definedName>
    <definedName name="A127891982J">Data3!$HW$1:$HW$10,Data3!$HW$11:$HW$18</definedName>
    <definedName name="A127891982J_Data">Data3!$HW$11:$HW$18</definedName>
    <definedName name="A127891982J_Latest">Data3!$HW$18</definedName>
    <definedName name="A127891986T">Data3!$HX$1:$HX$10,Data3!$HX$11:$HX$18</definedName>
    <definedName name="A127891986T_Data">Data3!$HX$11:$HX$18</definedName>
    <definedName name="A127891986T_Latest">Data3!$HX$18</definedName>
    <definedName name="A127891990J">Data3!$IJ$1:$IJ$10,Data3!$IJ$11:$IJ$18</definedName>
    <definedName name="A127891990J_Data">Data3!$IJ$11:$IJ$18</definedName>
    <definedName name="A127891990J_Latest">Data3!$IJ$18</definedName>
    <definedName name="A127891994T">Data4!$B$1:$B$10,Data4!$B$11:$B$18</definedName>
    <definedName name="A127891994T_Data">Data4!$B$11:$B$18</definedName>
    <definedName name="A127891994T_Latest">Data4!$B$18</definedName>
    <definedName name="A127891998A">Data4!$V$1:$V$10,Data4!$V$11:$V$18</definedName>
    <definedName name="A127891998A_Data">Data4!$V$11:$V$18</definedName>
    <definedName name="A127891998A_Latest">Data4!$V$18</definedName>
    <definedName name="A127892002J">Data4!$AD$1:$AD$10,Data4!$AD$11:$AD$18</definedName>
    <definedName name="A127892002J_Data">Data4!$AD$11:$AD$18</definedName>
    <definedName name="A127892002J_Latest">Data4!$AD$18</definedName>
    <definedName name="A127892006T">Data4!$AI$1:$AI$10,Data4!$AI$11:$AI$18</definedName>
    <definedName name="A127892006T_Data">Data4!$AI$11:$AI$18</definedName>
    <definedName name="A127892006T_Latest">Data4!$AI$18</definedName>
    <definedName name="A127892010J">Data4!$J$1:$J$10,Data4!$J$11:$J$18</definedName>
    <definedName name="A127892010J_Data">Data4!$J$11:$J$18</definedName>
    <definedName name="A127892010J_Latest">Data4!$J$18</definedName>
    <definedName name="A127892022T">Data4!$HB$1:$HB$10,Data4!$HB$11:$HB$18</definedName>
    <definedName name="A127892022T_Data">Data4!$HB$11:$HB$18</definedName>
    <definedName name="A127892022T_Latest">Data4!$HB$18</definedName>
    <definedName name="A127892026A">Data4!$HC$1:$HC$10,Data4!$HC$11:$HC$18</definedName>
    <definedName name="A127892026A_Data">Data4!$HC$11:$HC$18</definedName>
    <definedName name="A127892026A_Latest">Data4!$HC$18</definedName>
    <definedName name="A127893346F">Data4!$HV$1:$HV$10,Data4!$HV$11:$HV$18</definedName>
    <definedName name="A127893346F_Data">Data4!$HV$11:$HV$18</definedName>
    <definedName name="A127893346F_Latest">Data4!$HV$18</definedName>
    <definedName name="A127893350W">Data4!$HY$1:$HY$10,Data4!$HY$11:$HY$18</definedName>
    <definedName name="A127893350W_Data">Data4!$HY$11:$HY$18</definedName>
    <definedName name="A127893350W_Latest">Data4!$HY$18</definedName>
    <definedName name="A127893354F">Data4!$IA$1:$IA$10,Data4!$IA$11:$IA$18</definedName>
    <definedName name="A127893354F_Data">Data4!$IA$11:$IA$18</definedName>
    <definedName name="A127893354F_Latest">Data4!$IA$18</definedName>
    <definedName name="A127893358R">Data4!$IK$1:$IK$10,Data4!$IK$11:$IK$18</definedName>
    <definedName name="A127893358R_Data">Data4!$IK$11:$IK$18</definedName>
    <definedName name="A127893358R_Latest">Data4!$IK$18</definedName>
    <definedName name="A127893362F">Data4!$HI$1:$HI$10,Data4!$HI$11:$HI$18</definedName>
    <definedName name="A127893362F_Data">Data4!$HI$11:$HI$18</definedName>
    <definedName name="A127893362F_Latest">Data4!$HI$18</definedName>
    <definedName name="A127893366R">Data4!$HJ$1:$HJ$10,Data4!$HJ$11:$HJ$18</definedName>
    <definedName name="A127893366R_Data">Data4!$HJ$11:$HJ$18</definedName>
    <definedName name="A127893366R_Latest">Data4!$HJ$18</definedName>
    <definedName name="A127893370F">Data5!$N$1:$N$10,Data5!$N$11:$N$18</definedName>
    <definedName name="A127893370F_Data">Data5!$N$11:$N$18</definedName>
    <definedName name="A127893370F_Latest">Data5!$N$18</definedName>
    <definedName name="A127893374R">Data5!$V$1:$V$10,Data5!$V$11:$V$18</definedName>
    <definedName name="A127893374R_Data">Data5!$V$11:$V$18</definedName>
    <definedName name="A127893374R_Latest">Data5!$V$18</definedName>
    <definedName name="A127893378X">Data5!$W$1:$W$10,Data5!$W$11:$W$18</definedName>
    <definedName name="A127893378X_Data">Data5!$W$11:$W$18</definedName>
    <definedName name="A127893378X_Latest">Data5!$W$18</definedName>
    <definedName name="A127893382R">Data5!$AC$1:$AC$10,Data5!$AC$11:$AC$18</definedName>
    <definedName name="A127893382R_Data">Data5!$AC$11:$AC$18</definedName>
    <definedName name="A127893382R_Latest">Data5!$AC$18</definedName>
    <definedName name="A127893386X">Data5!$AD$1:$AD$10,Data5!$AD$11:$AD$18</definedName>
    <definedName name="A127893386X_Data">Data5!$AD$11:$AD$18</definedName>
    <definedName name="A127893386X_Latest">Data5!$AD$18</definedName>
    <definedName name="A127893390R">Data6!$AG$1:$AG$10,Data6!$AG$11:$AG$18</definedName>
    <definedName name="A127893390R_Data">Data6!$AG$11:$AG$18</definedName>
    <definedName name="A127893390R_Latest">Data6!$AG$18</definedName>
    <definedName name="A127893394X">Data6!$AN$1:$AN$10,Data6!$AN$11:$AN$18</definedName>
    <definedName name="A127893394X_Data">Data6!$AN$11:$AN$18</definedName>
    <definedName name="A127893394X_Latest">Data6!$AN$18</definedName>
    <definedName name="A127893398J">Data6!$AT$1:$AT$10,Data6!$AT$11:$AT$18</definedName>
    <definedName name="A127893398J_Data">Data6!$AT$11:$AT$18</definedName>
    <definedName name="A127893398J_Latest">Data6!$AT$18</definedName>
    <definedName name="A127893402L">Data6!$AX$1:$AX$10,Data6!$AX$11:$AX$18</definedName>
    <definedName name="A127893402L_Data">Data6!$AX$11:$AX$18</definedName>
    <definedName name="A127893402L_Latest">Data6!$AX$18</definedName>
    <definedName name="A127893406W">Data6!$AA$1:$AA$10,Data6!$AA$11:$AA$18</definedName>
    <definedName name="A127893406W_Data">Data6!$AA$11:$AA$18</definedName>
    <definedName name="A127893406W_Latest">Data6!$AA$18</definedName>
    <definedName name="A127893410L">Data6!$BP$1:$BP$10,Data6!$BP$11:$BP$18</definedName>
    <definedName name="A127893410L_Data">Data6!$BP$11:$BP$18</definedName>
    <definedName name="A127893410L_Latest">Data6!$BP$18</definedName>
    <definedName name="A127893414W">Data6!$BU$1:$BU$10,Data6!$BU$11:$BU$18</definedName>
    <definedName name="A127893414W_Data">Data6!$BU$11:$BU$18</definedName>
    <definedName name="A127893414W_Latest">Data6!$BU$18</definedName>
    <definedName name="A127893418F">Data6!$BV$1:$BV$10,Data6!$BV$11:$BV$18</definedName>
    <definedName name="A127893418F_Data">Data6!$BV$11:$BV$18</definedName>
    <definedName name="A127893418F_Latest">Data6!$BV$18</definedName>
    <definedName name="A127893422W">Data6!$BZ$1:$BZ$10,Data6!$BZ$11:$BZ$18</definedName>
    <definedName name="A127893422W_Data">Data6!$BZ$11:$BZ$18</definedName>
    <definedName name="A127893422W_Latest">Data6!$BZ$18</definedName>
    <definedName name="A127893426F">Data6!$CA$1:$CA$10,Data6!$CA$11:$CA$18</definedName>
    <definedName name="A127893426F_Data">Data6!$CA$11:$CA$18</definedName>
    <definedName name="A127893426F_Latest">Data6!$CA$18</definedName>
    <definedName name="A127893430W">Data6!$CG$1:$CG$10,Data6!$CG$11:$CG$18</definedName>
    <definedName name="A127893430W_Data">Data6!$CG$11:$CG$18</definedName>
    <definedName name="A127893430W_Latest">Data6!$CG$18</definedName>
    <definedName name="A127893434F">Data6!$CJ$1:$CJ$10,Data6!$CJ$11:$CJ$18</definedName>
    <definedName name="A127893434F_Data">Data6!$CJ$11:$CJ$18</definedName>
    <definedName name="A127893434F_Latest">Data6!$CJ$18</definedName>
    <definedName name="A127893438R">Data6!$CT$1:$CT$10,Data6!$CT$11:$CT$18</definedName>
    <definedName name="A127893438R_Data">Data6!$CT$11:$CT$18</definedName>
    <definedName name="A127893438R_Latest">Data6!$CT$18</definedName>
    <definedName name="A127893442F">Data6!$CK$1:$CK$10,Data6!$CK$11:$CK$18</definedName>
    <definedName name="A127893442F_Data">Data6!$CK$11:$CK$18</definedName>
    <definedName name="A127893442F_Latest">Data6!$CK$18</definedName>
    <definedName name="A127893446R">Data6!$DD$1:$DD$10,Data6!$DD$11:$DD$18</definedName>
    <definedName name="A127893446R_Data">Data6!$DD$11:$DD$18</definedName>
    <definedName name="A127893446R_Latest">Data6!$DD$18</definedName>
    <definedName name="A127893450F">Data6!$DL$1:$DL$10,Data6!$DL$11:$DL$18</definedName>
    <definedName name="A127893450F_Data">Data6!$DL$11:$DL$18</definedName>
    <definedName name="A127893450F_Latest">Data6!$DL$18</definedName>
    <definedName name="A127893454R">Data6!$EC$1:$EC$10,Data6!$EC$11:$EC$18</definedName>
    <definedName name="A127893454R_Data">Data6!$EC$11:$EC$18</definedName>
    <definedName name="A127893454R_Latest">Data6!$EC$18</definedName>
    <definedName name="A127893458X">Data6!$ED$1:$ED$10,Data6!$ED$11:$ED$18</definedName>
    <definedName name="A127893458X_Data">Data6!$ED$11:$ED$18</definedName>
    <definedName name="A127893458X_Latest">Data6!$ED$18</definedName>
    <definedName name="A127893462R">Data6!$DS$1:$DS$10,Data6!$DS$11:$DS$18</definedName>
    <definedName name="A127893462R_Data">Data6!$DS$11:$DS$18</definedName>
    <definedName name="A127893462R_Latest">Data6!$DS$18</definedName>
    <definedName name="A127893466X">Data6!$EQ$1:$EQ$10,Data6!$EQ$11:$EQ$18</definedName>
    <definedName name="A127893466X_Data">Data6!$EQ$11:$EQ$18</definedName>
    <definedName name="A127893466X_Latest">Data6!$EQ$18</definedName>
    <definedName name="A127893470R">Data6!$ER$1:$ER$10,Data6!$ER$11:$ER$18</definedName>
    <definedName name="A127893470R_Data">Data6!$ER$11:$ER$18</definedName>
    <definedName name="A127893470R_Latest">Data6!$ER$18</definedName>
    <definedName name="A127893474X">Data6!$ET$1:$ET$10,Data6!$ET$11:$ET$18</definedName>
    <definedName name="A127893474X_Data">Data6!$ET$11:$ET$18</definedName>
    <definedName name="A127893474X_Latest">Data6!$ET$18</definedName>
    <definedName name="A127893478J">Data6!$DQ$1:$DQ$10,Data6!$DQ$11:$DQ$18</definedName>
    <definedName name="A127893478J_Data">Data6!$DQ$11:$DQ$18</definedName>
    <definedName name="A127893478J_Latest">Data6!$DQ$18</definedName>
    <definedName name="A127893482X">Data6!$GB$1:$GB$10,Data6!$GB$11:$GB$18</definedName>
    <definedName name="A127893482X_Data">Data6!$GB$11:$GB$18</definedName>
    <definedName name="A127893482X_Latest">Data6!$GB$18</definedName>
    <definedName name="A127893486J">Data6!$FH$1:$FH$10,Data6!$FH$11:$FH$18</definedName>
    <definedName name="A127893486J_Data">Data6!$FH$11:$FH$18</definedName>
    <definedName name="A127893486J_Latest">Data6!$FH$18</definedName>
    <definedName name="A127893490X">Data5!$AW$1:$AW$10,Data5!$AW$11:$AW$18</definedName>
    <definedName name="A127893490X_Data">Data5!$AW$11:$AW$18</definedName>
    <definedName name="A127893490X_Latest">Data5!$AW$18</definedName>
    <definedName name="A127893494J">Data5!$BC$1:$BC$10,Data5!$BC$11:$BC$18</definedName>
    <definedName name="A127893494J_Data">Data5!$BC$11:$BC$18</definedName>
    <definedName name="A127893494J_Latest">Data5!$BC$18</definedName>
    <definedName name="A127893498T">Data5!$BD$1:$BD$10,Data5!$BD$11:$BD$18</definedName>
    <definedName name="A127893498T_Data">Data5!$BD$11:$BD$18</definedName>
    <definedName name="A127893498T_Latest">Data5!$BD$18</definedName>
    <definedName name="A127893502W">Data5!$AL$1:$AL$10,Data5!$AL$11:$AL$18</definedName>
    <definedName name="A127893502W_Data">Data5!$AL$11:$AL$18</definedName>
    <definedName name="A127893502W_Latest">Data5!$AL$18</definedName>
    <definedName name="A127893506F">Data5!$BN$1:$BN$10,Data5!$BN$11:$BN$18</definedName>
    <definedName name="A127893506F_Data">Data5!$BN$11:$BN$18</definedName>
    <definedName name="A127893506F_Latest">Data5!$BN$18</definedName>
    <definedName name="A127893510W">Data5!$BZ$1:$BZ$10,Data5!$BZ$11:$BZ$18</definedName>
    <definedName name="A127893510W_Data">Data5!$BZ$11:$BZ$18</definedName>
    <definedName name="A127893510W_Latest">Data5!$BZ$18</definedName>
    <definedName name="A127893514F">Data5!$CC$1:$CC$10,Data5!$CC$11:$CC$18</definedName>
    <definedName name="A127893514F_Data">Data5!$CC$11:$CC$18</definedName>
    <definedName name="A127893514F_Latest">Data5!$CC$18</definedName>
    <definedName name="A127893518R">Data5!$BM$1:$BM$10,Data5!$BM$11:$BM$18</definedName>
    <definedName name="A127893518R_Data">Data5!$BM$11:$BM$18</definedName>
    <definedName name="A127893518R_Latest">Data5!$BM$18</definedName>
    <definedName name="A127893522F">Data5!$CS$1:$CS$10,Data5!$CS$11:$CS$18</definedName>
    <definedName name="A127893522F_Data">Data5!$CS$11:$CS$18</definedName>
    <definedName name="A127893522F_Latest">Data5!$CS$18</definedName>
    <definedName name="A127893526R">Data5!$BR$1:$BR$10,Data5!$BR$11:$BR$18</definedName>
    <definedName name="A127893526R_Data">Data5!$BR$11:$BR$18</definedName>
    <definedName name="A127893526R_Latest">Data5!$BR$18</definedName>
    <definedName name="A127893530F">Data5!$DO$1:$DO$10,Data5!$DO$11:$DO$18</definedName>
    <definedName name="A127893530F_Data">Data5!$DO$11:$DO$18</definedName>
    <definedName name="A127893530F_Latest">Data5!$DO$18</definedName>
    <definedName name="A127893534R">Data5!$DP$1:$DP$10,Data5!$DP$11:$DP$18</definedName>
    <definedName name="A127893534R_Data">Data5!$DP$11:$DP$18</definedName>
    <definedName name="A127893534R_Latest">Data5!$DP$18</definedName>
    <definedName name="A127893538X">Data5!$DX$1:$DX$10,Data5!$DX$11:$DX$18</definedName>
    <definedName name="A127893538X_Data">Data5!$DX$11:$DX$18</definedName>
    <definedName name="A127893538X_Latest">Data5!$DX$18</definedName>
    <definedName name="A127893542R">Data5!$CY$1:$CY$10,Data5!$CY$11:$CY$18</definedName>
    <definedName name="A127893542R_Data">Data5!$CY$11:$CY$18</definedName>
    <definedName name="A127893542R_Latest">Data5!$CY$18</definedName>
    <definedName name="A127893546X">Data5!$EA$1:$EA$10,Data5!$EA$11:$EA$18</definedName>
    <definedName name="A127893546X_Data">Data5!$EA$11:$EA$18</definedName>
    <definedName name="A127893546X_Latest">Data5!$EA$18</definedName>
    <definedName name="A127893550R">Data5!$EB$1:$EB$10,Data5!$EB$11:$EB$18</definedName>
    <definedName name="A127893550R_Data">Data5!$EB$11:$EB$18</definedName>
    <definedName name="A127893550R_Latest">Data5!$EB$18</definedName>
    <definedName name="A127893554X">Data5!$DC$1:$DC$10,Data5!$DC$11:$DC$18</definedName>
    <definedName name="A127893554X_Data">Data5!$DC$11:$DC$18</definedName>
    <definedName name="A127893554X_Latest">Data5!$DC$18</definedName>
    <definedName name="A127893558J">Data5!$EQ$1:$EQ$10,Data5!$EQ$11:$EQ$18</definedName>
    <definedName name="A127893558J_Data">Data5!$EQ$11:$EQ$18</definedName>
    <definedName name="A127893558J_Latest">Data5!$EQ$18</definedName>
    <definedName name="A127893562X">Data5!$ER$1:$ER$10,Data5!$ER$11:$ER$18</definedName>
    <definedName name="A127893562X_Data">Data5!$ER$11:$ER$18</definedName>
    <definedName name="A127893562X_Latest">Data5!$ER$18</definedName>
    <definedName name="A127893566J">Data5!$EZ$1:$EZ$10,Data5!$EZ$11:$EZ$18</definedName>
    <definedName name="A127893566J_Data">Data5!$EZ$11:$EZ$18</definedName>
    <definedName name="A127893566J_Latest">Data5!$EZ$18</definedName>
    <definedName name="A127893570X">Data5!$FE$1:$FE$10,Data5!$FE$11:$FE$18</definedName>
    <definedName name="A127893570X_Data">Data5!$FE$11:$FE$18</definedName>
    <definedName name="A127893570X_Latest">Data5!$FE$18</definedName>
    <definedName name="A127893574J">Data5!$EF$1:$EF$10,Data5!$EF$11:$EF$18</definedName>
    <definedName name="A127893574J_Data">Data5!$EF$11:$EF$18</definedName>
    <definedName name="A127893574J_Latest">Data5!$EF$18</definedName>
    <definedName name="A127893578T">Data5!$FL$1:$FL$10,Data5!$FL$11:$FL$18</definedName>
    <definedName name="A127893578T_Data">Data5!$FL$11:$FL$18</definedName>
    <definedName name="A127893578T_Latest">Data5!$FL$18</definedName>
    <definedName name="A127893582J">Data5!$FV$1:$FV$10,Data5!$FV$11:$FV$18</definedName>
    <definedName name="A127893582J_Data">Data5!$FV$11:$FV$18</definedName>
    <definedName name="A127893582J_Latest">Data5!$FV$18</definedName>
    <definedName name="A127893586T">Data5!$FZ$1:$FZ$10,Data5!$FZ$11:$FZ$18</definedName>
    <definedName name="A127893586T_Data">Data5!$FZ$11:$FZ$18</definedName>
    <definedName name="A127893586T_Latest">Data5!$FZ$18</definedName>
    <definedName name="A127893590J">Data5!$GB$1:$GB$10,Data5!$GB$11:$GB$18</definedName>
    <definedName name="A127893590J_Data">Data5!$GB$11:$GB$18</definedName>
    <definedName name="A127893590J_Latest">Data5!$GB$18</definedName>
    <definedName name="A127893594T">Data5!$GE$1:$GE$10,Data5!$GE$11:$GE$18</definedName>
    <definedName name="A127893594T_Data">Data5!$GE$11:$GE$18</definedName>
    <definedName name="A127893594T_Latest">Data5!$GE$18</definedName>
    <definedName name="A127893598A">Data5!$HL$1:$HL$10,Data5!$HL$11:$HL$18</definedName>
    <definedName name="A127893598A_Data">Data5!$HL$11:$HL$18</definedName>
    <definedName name="A127893598A_Latest">Data5!$HL$18</definedName>
    <definedName name="A127893602F">Data5!$HP$1:$HP$10,Data5!$HP$11:$HP$18</definedName>
    <definedName name="A127893602F_Data">Data5!$HP$11:$HP$18</definedName>
    <definedName name="A127893602F_Latest">Data5!$HP$18</definedName>
    <definedName name="A127893606R">Data5!$HU$1:$HU$10,Data5!$HU$11:$HU$18</definedName>
    <definedName name="A127893606R_Data">Data5!$HU$11:$HU$18</definedName>
    <definedName name="A127893606R_Latest">Data5!$HU$18</definedName>
    <definedName name="A127893614R">Data5!$IB$1:$IB$10,Data5!$IB$11:$IB$18</definedName>
    <definedName name="A127893614R_Data">Data5!$IB$11:$IB$18</definedName>
    <definedName name="A127893614R_Latest">Data5!$IB$18</definedName>
    <definedName name="A127893618X">Data5!$IO$1:$IO$10,Data5!$IO$11:$IO$18</definedName>
    <definedName name="A127893618X_Data">Data5!$IO$11:$IO$18</definedName>
    <definedName name="A127893618X_Latest">Data5!$IO$18</definedName>
    <definedName name="A127893622R">Data6!$J$1:$J$10,Data6!$J$11:$J$18</definedName>
    <definedName name="A127893622R_Data">Data6!$J$11:$J$18</definedName>
    <definedName name="A127893622R_Latest">Data6!$J$18</definedName>
    <definedName name="A127893626X">Data6!$O$1:$O$10,Data6!$O$11:$O$18</definedName>
    <definedName name="A127893626X_Data">Data6!$O$11:$O$18</definedName>
    <definedName name="A127893626X_Latest">Data6!$O$18</definedName>
    <definedName name="A127894814A">Data6!$GK$1:$GK$10,Data6!$GK$11:$GK$18</definedName>
    <definedName name="A127894814A_Data">Data6!$GK$11:$GK$18</definedName>
    <definedName name="A127894814A_Latest">Data6!$GK$18</definedName>
    <definedName name="A127894818K">Data6!$GX$1:$GX$10,Data6!$GX$11:$GX$18</definedName>
    <definedName name="A127894818K_Data">Data6!$GX$11:$GX$18</definedName>
    <definedName name="A127894818K_Latest">Data6!$GX$18</definedName>
    <definedName name="A127894822A">Data6!$GY$1:$GY$10,Data6!$GY$11:$GY$18</definedName>
    <definedName name="A127894822A_Data">Data6!$GY$11:$GY$18</definedName>
    <definedName name="A127894822A_Latest">Data6!$GY$18</definedName>
    <definedName name="A127894826K">Data6!$GZ$1:$GZ$10,Data6!$GZ$11:$GZ$18</definedName>
    <definedName name="A127894826K_Data">Data6!$GZ$11:$GZ$18</definedName>
    <definedName name="A127894826K_Latest">Data6!$GZ$18</definedName>
    <definedName name="A127894830A">Data6!$GL$1:$GL$10,Data6!$GL$11:$GL$18</definedName>
    <definedName name="A127894830A_Data">Data6!$GL$11:$GL$18</definedName>
    <definedName name="A127894830A_Latest">Data6!$GL$18</definedName>
    <definedName name="A127894834K">Data6!$HD$1:$HD$10,Data6!$HD$11:$HD$18</definedName>
    <definedName name="A127894834K_Data">Data6!$HD$11:$HD$18</definedName>
    <definedName name="A127894834K_Latest">Data6!$HD$18</definedName>
    <definedName name="A127894838V">Data6!$HG$1:$HG$10,Data6!$HG$11:$HG$18</definedName>
    <definedName name="A127894838V_Data">Data6!$HG$11:$HG$18</definedName>
    <definedName name="A127894838V_Latest">Data6!$HG$18</definedName>
    <definedName name="A127894842K">Data6!$HI$1:$HI$10,Data6!$HI$11:$HI$18</definedName>
    <definedName name="A127894842K_Data">Data6!$HI$11:$HI$18</definedName>
    <definedName name="A127894842K_Latest">Data6!$HI$18</definedName>
    <definedName name="A127894846V">Data6!$IE$1:$IE$10,Data6!$IE$11:$IE$18</definedName>
    <definedName name="A127894846V_Data">Data6!$IE$11:$IE$18</definedName>
    <definedName name="A127894846V_Latest">Data6!$IE$18</definedName>
    <definedName name="A127894850K">Data6!$HU$1:$HU$10,Data6!$HU$11:$HU$18</definedName>
    <definedName name="A127894850K_Data">Data6!$HU$11:$HU$18</definedName>
    <definedName name="A127894850K_Latest">Data6!$HU$18</definedName>
    <definedName name="A127894854V">Data6!$HS$1:$HS$10,Data6!$HS$11:$HS$18</definedName>
    <definedName name="A127894854V_Data">Data6!$HS$11:$HS$18</definedName>
    <definedName name="A127894854V_Latest">Data6!$HS$18</definedName>
    <definedName name="A127894858C">Data7!$I$1:$I$10,Data7!$I$11:$I$18</definedName>
    <definedName name="A127894858C_Data">Data7!$I$11:$I$18</definedName>
    <definedName name="A127894858C_Latest">Data7!$I$18</definedName>
    <definedName name="A127894862V">Data6!$HY$1:$HY$10,Data6!$HY$11:$HY$18</definedName>
    <definedName name="A127894862V_Data">Data6!$HY$11:$HY$18</definedName>
    <definedName name="A127894862V_Latest">Data6!$HY$18</definedName>
    <definedName name="A127894866C">Data8!$V$1:$V$10,Data8!$V$11:$V$18</definedName>
    <definedName name="A127894866C_Data">Data8!$V$11:$V$18</definedName>
    <definedName name="A127894866C_Latest">Data8!$V$18</definedName>
    <definedName name="A127894870V">Data8!$X$1:$X$10,Data8!$X$11:$X$18</definedName>
    <definedName name="A127894870V_Data">Data8!$X$11:$X$18</definedName>
    <definedName name="A127894870V_Latest">Data8!$X$18</definedName>
    <definedName name="A127894874C">Data8!$Z$1:$Z$10,Data8!$Z$11:$Z$18</definedName>
    <definedName name="A127894874C_Data">Data8!$Z$11:$Z$18</definedName>
    <definedName name="A127894874C_Latest">Data8!$Z$18</definedName>
    <definedName name="A127894878L">Data8!$AS$1:$AS$10,Data8!$AS$11:$AS$18</definedName>
    <definedName name="A127894878L_Data">Data8!$AS$11:$AS$18</definedName>
    <definedName name="A127894878L_Latest">Data8!$AS$18</definedName>
    <definedName name="A127894882C">Data8!$AV$1:$AV$10,Data8!$AV$11:$AV$18</definedName>
    <definedName name="A127894882C_Data">Data8!$AV$11:$AV$18</definedName>
    <definedName name="A127894882C_Latest">Data8!$AV$18</definedName>
    <definedName name="A127894886L">Data8!$BB$1:$BB$10,Data8!$BB$11:$BB$18</definedName>
    <definedName name="A127894886L_Data">Data8!$BB$11:$BB$18</definedName>
    <definedName name="A127894886L_Latest">Data8!$BB$18</definedName>
    <definedName name="A127894890C">Data8!$BI$1:$BI$10,Data8!$BI$11:$BI$18</definedName>
    <definedName name="A127894890C_Data">Data8!$BI$11:$BI$18</definedName>
    <definedName name="A127894890C_Latest">Data8!$BI$18</definedName>
    <definedName name="A127894894L">Data8!$BL$1:$BL$10,Data8!$BL$11:$BL$18</definedName>
    <definedName name="A127894894L_Data">Data8!$BL$11:$BL$18</definedName>
    <definedName name="A127894894L_Latest">Data8!$BL$18</definedName>
    <definedName name="A127894898W">Data8!$CA$1:$CA$10,Data8!$CA$11:$CA$18</definedName>
    <definedName name="A127894898W_Data">Data8!$CA$11:$CA$18</definedName>
    <definedName name="A127894898W_Latest">Data8!$CA$18</definedName>
    <definedName name="A127894902A">Data8!$CO$1:$CO$10,Data8!$CO$11:$CO$18</definedName>
    <definedName name="A127894902A_Data">Data8!$CO$11:$CO$18</definedName>
    <definedName name="A127894902A_Latest">Data8!$CO$18</definedName>
    <definedName name="A127894906K">Data8!$DD$1:$DD$10,Data8!$DD$11:$DD$18</definedName>
    <definedName name="A127894906K_Data">Data8!$DD$11:$DD$18</definedName>
    <definedName name="A127894906K_Latest">Data8!$DD$18</definedName>
    <definedName name="A127894910A">Data8!$EV$1:$EV$10,Data8!$EV$11:$EV$18</definedName>
    <definedName name="A127894910A_Data">Data8!$EV$11:$EV$18</definedName>
    <definedName name="A127894910A_Latest">Data8!$EV$18</definedName>
    <definedName name="A127894914K">Data8!$FE$1:$FE$10,Data8!$FE$11:$FE$18</definedName>
    <definedName name="A127894914K_Data">Data8!$FE$11:$FE$18</definedName>
    <definedName name="A127894914K_Latest">Data8!$FE$18</definedName>
    <definedName name="A127894918V">Data8!$EH$1:$EH$10,Data8!$EH$11:$EH$18</definedName>
    <definedName name="A127894918V_Data">Data8!$EH$11:$EH$18</definedName>
    <definedName name="A127894918V_Latest">Data8!$EH$18</definedName>
    <definedName name="A127894922K">Data8!$EE$1:$EE$10,Data8!$EE$11:$EE$18</definedName>
    <definedName name="A127894922K_Data">Data8!$EE$11:$EE$18</definedName>
    <definedName name="A127894922K_Latest">Data8!$EE$18</definedName>
    <definedName name="A127894926V">Data8!$EM$1:$EM$10,Data8!$EM$11:$EM$18</definedName>
    <definedName name="A127894926V_Data">Data8!$EM$11:$EM$18</definedName>
    <definedName name="A127894926V_Latest">Data8!$EM$18</definedName>
    <definedName name="A127894930K">Data7!$AC$1:$AC$10,Data7!$AC$11:$AC$18</definedName>
    <definedName name="A127894930K_Data">Data7!$AC$11:$AC$18</definedName>
    <definedName name="A127894930K_Latest">Data7!$AC$18</definedName>
    <definedName name="A127894934V">Data7!$M$1:$M$10,Data7!$M$11:$M$18</definedName>
    <definedName name="A127894934V_Data">Data7!$M$11:$M$18</definedName>
    <definedName name="A127894934V_Latest">Data7!$M$18</definedName>
    <definedName name="A127894938C">Data7!$AN$1:$AN$10,Data7!$AN$11:$AN$18</definedName>
    <definedName name="A127894938C_Data">Data7!$AN$11:$AN$18</definedName>
    <definedName name="A127894938C_Latest">Data7!$AN$18</definedName>
    <definedName name="A127894942V">Data7!$AP$1:$AP$10,Data7!$AP$11:$AP$18</definedName>
    <definedName name="A127894942V_Data">Data7!$AP$11:$AP$18</definedName>
    <definedName name="A127894942V_Latest">Data7!$AP$18</definedName>
    <definedName name="A127894946C">Data7!$P$1:$P$10,Data7!$P$11:$P$18</definedName>
    <definedName name="A127894946C_Data">Data7!$P$11:$P$18</definedName>
    <definedName name="A127894946C_Latest">Data7!$P$18</definedName>
    <definedName name="A127894950V">Data7!$AT$1:$AT$10,Data7!$AT$11:$AT$18</definedName>
    <definedName name="A127894950V_Data">Data7!$AT$11:$AT$18</definedName>
    <definedName name="A127894950V_Latest">Data7!$AT$18</definedName>
    <definedName name="A127894954C">Data7!$BS$1:$BS$10,Data7!$BS$11:$BS$18</definedName>
    <definedName name="A127894954C_Data">Data7!$BS$11:$BS$18</definedName>
    <definedName name="A127894954C_Latest">Data7!$BS$18</definedName>
    <definedName name="A127894958L">Data7!$AV$1:$AV$10,Data7!$AV$11:$AV$18</definedName>
    <definedName name="A127894958L_Data">Data7!$AV$11:$AV$18</definedName>
    <definedName name="A127894958L_Latest">Data7!$AV$18</definedName>
    <definedName name="A127894962C">Data7!$BY$1:$BY$10,Data7!$BY$11:$BY$18</definedName>
    <definedName name="A127894962C_Data">Data7!$BY$11:$BY$18</definedName>
    <definedName name="A127894962C_Latest">Data7!$BY$18</definedName>
    <definedName name="A127894966L">Data7!$CN$1:$CN$10,Data7!$CN$11:$CN$18</definedName>
    <definedName name="A127894966L_Data">Data7!$CN$11:$CN$18</definedName>
    <definedName name="A127894966L_Latest">Data7!$CN$18</definedName>
    <definedName name="A127894970C">Data7!$CQ$1:$CQ$10,Data7!$CQ$11:$CQ$18</definedName>
    <definedName name="A127894970C_Data">Data7!$CQ$11:$CQ$18</definedName>
    <definedName name="A127894970C_Latest">Data7!$CQ$18</definedName>
    <definedName name="A127894974L">Data7!$CT$1:$CT$10,Data7!$CT$11:$CT$18</definedName>
    <definedName name="A127894974L_Data">Data7!$CT$11:$CT$18</definedName>
    <definedName name="A127894974L_Latest">Data7!$CT$18</definedName>
    <definedName name="A127894978W">Data7!$CW$1:$CW$10,Data7!$CW$11:$CW$18</definedName>
    <definedName name="A127894978W_Data">Data7!$CW$11:$CW$18</definedName>
    <definedName name="A127894978W_Latest">Data7!$CW$18</definedName>
    <definedName name="A127894982L">Data7!$CD$1:$CD$10,Data7!$CD$11:$CD$18</definedName>
    <definedName name="A127894982L_Data">Data7!$CD$11:$CD$18</definedName>
    <definedName name="A127894982L_Latest">Data7!$CD$18</definedName>
    <definedName name="A127894986W">Data7!$DF$1:$DF$10,Data7!$DF$11:$DF$18</definedName>
    <definedName name="A127894986W_Data">Data7!$DF$11:$DF$18</definedName>
    <definedName name="A127894986W_Latest">Data7!$DF$18</definedName>
    <definedName name="A127894990L">Data7!$CA$1:$CA$10,Data7!$CA$11:$CA$18</definedName>
    <definedName name="A127894990L_Data">Data7!$CA$11:$CA$18</definedName>
    <definedName name="A127894990L_Latest">Data7!$CA$18</definedName>
    <definedName name="A127894994W">Data7!$CE$1:$CE$10,Data7!$CE$11:$CE$18</definedName>
    <definedName name="A127894994W_Data">Data7!$CE$11:$CE$18</definedName>
    <definedName name="A127894994W_Latest">Data7!$CE$18</definedName>
    <definedName name="A127894998F">Data7!$DH$1:$DH$10,Data7!$DH$11:$DH$18</definedName>
    <definedName name="A127894998F_Data">Data7!$DH$11:$DH$18</definedName>
    <definedName name="A127894998F_Latest">Data7!$DH$18</definedName>
    <definedName name="A127895002L">Data7!$CH$1:$CH$10,Data7!$CH$11:$CH$18</definedName>
    <definedName name="A127895002L_Data">Data7!$CH$11:$CH$18</definedName>
    <definedName name="A127895002L_Latest">Data7!$CH$18</definedName>
    <definedName name="A127895006W">Data7!$EB$1:$EB$10,Data7!$EB$11:$EB$18</definedName>
    <definedName name="A127895006W_Data">Data7!$EB$11:$EB$18</definedName>
    <definedName name="A127895006W_Latest">Data7!$EB$18</definedName>
    <definedName name="A127895010L">Data7!$DP$1:$DP$10,Data7!$DP$11:$DP$18</definedName>
    <definedName name="A127895010L_Data">Data7!$DP$11:$DP$18</definedName>
    <definedName name="A127895010L_Latest">Data7!$DP$18</definedName>
    <definedName name="A127895014W">Data7!$FC$1:$FC$10,Data7!$FC$11:$FC$18</definedName>
    <definedName name="A127895014W_Data">Data7!$FC$11:$FC$18</definedName>
    <definedName name="A127895014W_Latest">Data7!$FC$18</definedName>
    <definedName name="A127895018F">Data7!$EQ$1:$EQ$10,Data7!$EQ$11:$EQ$18</definedName>
    <definedName name="A127895018F_Data">Data7!$EQ$11:$EQ$18</definedName>
    <definedName name="A127895018F_Latest">Data7!$EQ$18</definedName>
    <definedName name="A127895022W">Data7!$EU$1:$EU$10,Data7!$EU$11:$EU$18</definedName>
    <definedName name="A127895022W_Data">Data7!$EU$11:$EU$18</definedName>
    <definedName name="A127895022W_Latest">Data7!$EU$18</definedName>
    <definedName name="A127895026F">Data7!$GI$1:$GI$10,Data7!$GI$11:$GI$18</definedName>
    <definedName name="A127895026F_Data">Data7!$GI$11:$GI$18</definedName>
    <definedName name="A127895026F_Latest">Data7!$GI$18</definedName>
    <definedName name="A127895030W">Data7!$GN$1:$GN$10,Data7!$GN$11:$GN$18</definedName>
    <definedName name="A127895030W_Data">Data7!$GN$11:$GN$18</definedName>
    <definedName name="A127895030W_Latest">Data7!$GN$18</definedName>
    <definedName name="A127895034F">Data7!$GQ$1:$GQ$10,Data7!$GQ$11:$GQ$18</definedName>
    <definedName name="A127895034F_Data">Data7!$GQ$11:$GQ$18</definedName>
    <definedName name="A127895034F_Latest">Data7!$GQ$18</definedName>
    <definedName name="A127895038R">Data7!$GZ$1:$GZ$10,Data7!$GZ$11:$GZ$18</definedName>
    <definedName name="A127895038R_Data">Data7!$GZ$11:$GZ$18</definedName>
    <definedName name="A127895038R_Latest">Data7!$GZ$18</definedName>
    <definedName name="A127895042F">Data7!$HC$1:$HC$10,Data7!$HC$11:$HC$18</definedName>
    <definedName name="A127895042F_Data">Data7!$HC$11:$HC$18</definedName>
    <definedName name="A127895042F_Latest">Data7!$HC$18</definedName>
    <definedName name="A127895046R">Data7!$HR$1:$HR$10,Data7!$HR$11:$HR$18</definedName>
    <definedName name="A127895046R_Data">Data7!$HR$11:$HR$18</definedName>
    <definedName name="A127895046R_Latest">Data7!$HR$18</definedName>
    <definedName name="A127895050F">Data7!$HT$1:$HT$10,Data7!$HT$11:$HT$18</definedName>
    <definedName name="A127895050F_Data">Data7!$HT$11:$HT$18</definedName>
    <definedName name="A127895050F_Latest">Data7!$HT$18</definedName>
    <definedName name="A127895054R">Data7!$IL$1:$IL$10,Data7!$IL$11:$IL$18</definedName>
    <definedName name="A127895054R_Data">Data7!$IL$11:$IL$18</definedName>
    <definedName name="A127895054R_Latest">Data7!$IL$18</definedName>
    <definedName name="A127895058X">Data7!$IM$1:$IM$10,Data7!$IM$11:$IM$18</definedName>
    <definedName name="A127895058X_Data">Data7!$IM$11:$IM$18</definedName>
    <definedName name="A127895058X_Latest">Data7!$IM$18</definedName>
    <definedName name="A127895062R">Data7!$HO$1:$HO$10,Data7!$HO$11:$HO$18</definedName>
    <definedName name="A127895062R_Data">Data7!$HO$11:$HO$18</definedName>
    <definedName name="A127895062R_Latest">Data7!$HO$18</definedName>
    <definedName name="A127895082X">Data8!$FM$1:$FM$10,Data8!$FM$11:$FM$18</definedName>
    <definedName name="A127895082X_Data">Data8!$FM$11:$FM$18</definedName>
    <definedName name="A127895082X_Latest">Data8!$FM$18</definedName>
    <definedName name="A127896370K">Data8!$FQ$1:$FQ$10,Data8!$FQ$11:$FQ$18</definedName>
    <definedName name="A127896370K_Data">Data8!$FQ$11:$FQ$18</definedName>
    <definedName name="A127896370K_Latest">Data8!$FQ$18</definedName>
    <definedName name="A127896374V">Data8!$GE$1:$GE$10,Data8!$GE$11:$GE$18</definedName>
    <definedName name="A127896374V_Data">Data8!$GE$11:$GE$18</definedName>
    <definedName name="A127896374V_Latest">Data8!$GE$18</definedName>
    <definedName name="A127896378C">Data8!$HK$1:$HK$10,Data8!$HK$11:$HK$18</definedName>
    <definedName name="A127896378C_Data">Data8!$HK$11:$HK$18</definedName>
    <definedName name="A127896378C_Latest">Data8!$HK$18</definedName>
    <definedName name="A127896382V">Data8!$HN$1:$HN$10,Data8!$HN$11:$HN$18</definedName>
    <definedName name="A127896382V_Data">Data8!$HN$11:$HN$18</definedName>
    <definedName name="A127896382V_Latest">Data8!$HN$18</definedName>
    <definedName name="A127896386C">Data8!$HU$1:$HU$10,Data8!$HU$11:$HU$18</definedName>
    <definedName name="A127896386C_Data">Data8!$HU$11:$HU$18</definedName>
    <definedName name="A127896386C_Latest">Data8!$HU$18</definedName>
    <definedName name="A127896390V">Data8!$HW$1:$HW$10,Data8!$HW$11:$HW$18</definedName>
    <definedName name="A127896390V_Data">Data8!$HW$11:$HW$18</definedName>
    <definedName name="A127896390V_Latest">Data8!$HW$18</definedName>
    <definedName name="A127896394C">Data8!$IA$1:$IA$10,Data8!$IA$11:$IA$18</definedName>
    <definedName name="A127896394C_Data">Data8!$IA$11:$IA$18</definedName>
    <definedName name="A127896394C_Latest">Data8!$IA$18</definedName>
    <definedName name="A127896402T">Data8!$HF$1:$HF$10,Data8!$HF$11:$HF$18</definedName>
    <definedName name="A127896402T_Data">Data8!$HF$11:$HF$18</definedName>
    <definedName name="A127896402T_Latest">Data8!$HF$18</definedName>
    <definedName name="A127896406A">Data9!$IF$1:$IF$10,Data9!$IF$11:$IF$18</definedName>
    <definedName name="A127896406A_Data">Data9!$IF$11:$IF$18</definedName>
    <definedName name="A127896406A_Latest">Data9!$IF$18</definedName>
    <definedName name="A127896410T">Data9!$IL$1:$IL$10,Data9!$IL$11:$IL$18</definedName>
    <definedName name="A127896410T_Data">Data9!$IL$11:$IL$18</definedName>
    <definedName name="A127896410T_Latest">Data9!$IL$18</definedName>
    <definedName name="A127896414A">Data10!$C$1:$C$10,Data10!$C$11:$C$18</definedName>
    <definedName name="A127896414A_Data">Data10!$C$11:$C$18</definedName>
    <definedName name="A127896414A_Latest">Data10!$C$18</definedName>
    <definedName name="A127896418K">Data9!$ID$1:$ID$10,Data9!$ID$11:$ID$18</definedName>
    <definedName name="A127896418K_Data">Data9!$ID$11:$ID$18</definedName>
    <definedName name="A127896418K_Latest">Data9!$ID$18</definedName>
    <definedName name="A127896422A">Data10!$X$1:$X$10,Data10!$X$11:$X$18</definedName>
    <definedName name="A127896422A_Data">Data10!$X$11:$X$18</definedName>
    <definedName name="A127896422A_Latest">Data10!$X$18</definedName>
    <definedName name="A127896426K">Data10!$P$1:$P$10,Data10!$P$11:$P$18</definedName>
    <definedName name="A127896426K_Data">Data10!$P$11:$P$18</definedName>
    <definedName name="A127896426K_Latest">Data10!$P$18</definedName>
    <definedName name="A127896430A">Data10!$Q$1:$Q$10,Data10!$Q$11:$Q$18</definedName>
    <definedName name="A127896430A_Data">Data10!$Q$11:$Q$18</definedName>
    <definedName name="A127896430A_Latest">Data10!$Q$18</definedName>
    <definedName name="A127896434K">Data10!$AV$1:$AV$10,Data10!$AV$11:$AV$18</definedName>
    <definedName name="A127896434K_Data">Data10!$AV$11:$AV$18</definedName>
    <definedName name="A127896434K_Latest">Data10!$AV$18</definedName>
    <definedName name="A127896438V">Data10!$BG$1:$BG$10,Data10!$BG$11:$BG$18</definedName>
    <definedName name="A127896438V_Data">Data10!$BG$11:$BG$18</definedName>
    <definedName name="A127896438V_Latest">Data10!$BG$18</definedName>
    <definedName name="A127896446V">Data10!$BB$1:$BB$10,Data10!$BB$11:$BB$18</definedName>
    <definedName name="A127896446V_Data">Data10!$BB$11:$BB$18</definedName>
    <definedName name="A127896446V_Latest">Data10!$BB$18</definedName>
    <definedName name="A127896450K">Data10!$CM$1:$CM$10,Data10!$CM$11:$CM$18</definedName>
    <definedName name="A127896450K_Data">Data10!$CM$11:$CM$18</definedName>
    <definedName name="A127896450K_Latest">Data10!$CM$18</definedName>
    <definedName name="A127896454V">Data10!$CT$1:$CT$10,Data10!$CT$11:$CT$18</definedName>
    <definedName name="A127896454V_Data">Data10!$CT$11:$CT$18</definedName>
    <definedName name="A127896454V_Latest">Data10!$CT$18</definedName>
    <definedName name="A127896458C">Data10!$CW$1:$CW$10,Data10!$CW$11:$CW$18</definedName>
    <definedName name="A127896458C_Data">Data10!$CW$11:$CW$18</definedName>
    <definedName name="A127896458C_Latest">Data10!$CW$18</definedName>
    <definedName name="A127896462V">Data10!$CI$1:$CI$10,Data10!$CI$11:$CI$18</definedName>
    <definedName name="A127896462V_Data">Data10!$CI$11:$CI$18</definedName>
    <definedName name="A127896462V_Latest">Data10!$CI$18</definedName>
    <definedName name="A127896466C">Data10!$CK$1:$CK$10,Data10!$CK$11:$CK$18</definedName>
    <definedName name="A127896466C_Data">Data10!$CK$11:$CK$18</definedName>
    <definedName name="A127896466C_Latest">Data10!$CK$18</definedName>
    <definedName name="A127896470V">Data10!$DU$1:$DU$10,Data10!$DU$11:$DU$18</definedName>
    <definedName name="A127896470V_Data">Data10!$DU$11:$DU$18</definedName>
    <definedName name="A127896470V_Latest">Data10!$DU$18</definedName>
    <definedName name="A127896474C">Data10!$DY$1:$DY$10,Data10!$DY$11:$DY$18</definedName>
    <definedName name="A127896474C_Data">Data10!$DY$11:$DY$18</definedName>
    <definedName name="A127896474C_Latest">Data10!$DY$18</definedName>
    <definedName name="A127896478L">Data10!$EP$1:$EP$10,Data10!$EP$11:$EP$18</definedName>
    <definedName name="A127896478L_Data">Data10!$EP$11:$EP$18</definedName>
    <definedName name="A127896478L_Latest">Data10!$EP$18</definedName>
    <definedName name="A127896482C">Data10!$DO$1:$DO$10,Data10!$DO$11:$DO$18</definedName>
    <definedName name="A127896482C_Data">Data10!$DO$11:$DO$18</definedName>
    <definedName name="A127896482C_Latest">Data10!$DO$18</definedName>
    <definedName name="A127896486L">Data10!$DT$1:$DT$10,Data10!$DT$11:$DT$18</definedName>
    <definedName name="A127896486L_Data">Data10!$DT$11:$DT$18</definedName>
    <definedName name="A127896486L_Latest">Data10!$DT$18</definedName>
    <definedName name="A127896490C">Data9!$H$1:$H$10,Data9!$H$11:$H$18</definedName>
    <definedName name="A127896490C_Data">Data9!$H$11:$H$18</definedName>
    <definedName name="A127896490C_Latest">Data9!$H$18</definedName>
    <definedName name="A127896494L">Data8!$IK$1:$IK$10,Data8!$IK$11:$IK$18</definedName>
    <definedName name="A127896494L_Data">Data8!$IK$11:$IK$18</definedName>
    <definedName name="A127896494L_Latest">Data8!$IK$18</definedName>
    <definedName name="A127896498W">Data8!$IL$1:$IL$10,Data8!$IL$11:$IL$18</definedName>
    <definedName name="A127896498W_Data">Data8!$IL$11:$IL$18</definedName>
    <definedName name="A127896498W_Latest">Data8!$IL$18</definedName>
    <definedName name="A127896502A">Data8!$IO$1:$IO$10,Data8!$IO$11:$IO$18</definedName>
    <definedName name="A127896502A_Data">Data8!$IO$11:$IO$18</definedName>
    <definedName name="A127896502A_Latest">Data8!$IO$18</definedName>
    <definedName name="A127896506K">Data9!$AN$1:$AN$10,Data9!$AN$11:$AN$18</definedName>
    <definedName name="A127896506K_Data">Data9!$AN$11:$AN$18</definedName>
    <definedName name="A127896506K_Latest">Data9!$AN$18</definedName>
    <definedName name="A127896510A">Data9!$AP$1:$AP$10,Data9!$AP$11:$AP$18</definedName>
    <definedName name="A127896510A_Data">Data9!$AP$11:$AP$18</definedName>
    <definedName name="A127896510A_Latest">Data9!$AP$18</definedName>
    <definedName name="A127896514K">Data9!$AQ$1:$AQ$10,Data9!$AQ$11:$AQ$18</definedName>
    <definedName name="A127896514K_Data">Data9!$AQ$11:$AQ$18</definedName>
    <definedName name="A127896514K_Latest">Data9!$AQ$18</definedName>
    <definedName name="A127896518V">Data9!$BS$1:$BS$10,Data9!$BS$11:$BS$18</definedName>
    <definedName name="A127896518V_Data">Data9!$BS$11:$BS$18</definedName>
    <definedName name="A127896518V_Latest">Data9!$BS$18</definedName>
    <definedName name="A127896522K">Data9!$BT$1:$BT$10,Data9!$BT$11:$BT$18</definedName>
    <definedName name="A127896522K_Data">Data9!$BT$11:$BT$18</definedName>
    <definedName name="A127896522K_Latest">Data9!$BT$18</definedName>
    <definedName name="A127896526V">Data9!$BX$1:$BX$10,Data9!$BX$11:$BX$18</definedName>
    <definedName name="A127896526V_Data">Data9!$BX$11:$BX$18</definedName>
    <definedName name="A127896526V_Latest">Data9!$BX$18</definedName>
    <definedName name="A127896530K">Data9!$CD$1:$CD$10,Data9!$CD$11:$CD$18</definedName>
    <definedName name="A127896530K_Data">Data9!$CD$11:$CD$18</definedName>
    <definedName name="A127896530K_Latest">Data9!$CD$18</definedName>
    <definedName name="A127896534V">Data9!$BM$1:$BM$10,Data9!$BM$11:$BM$18</definedName>
    <definedName name="A127896534V_Data">Data9!$BM$11:$BM$18</definedName>
    <definedName name="A127896534V_Latest">Data9!$BM$18</definedName>
    <definedName name="A127896538C">Data9!$DG$1:$DG$10,Data9!$DG$11:$DG$18</definedName>
    <definedName name="A127896538C_Data">Data9!$DG$11:$DG$18</definedName>
    <definedName name="A127896538C_Latest">Data9!$DG$18</definedName>
    <definedName name="A127896542V">Data9!$DJ$1:$DJ$10,Data9!$DJ$11:$DJ$18</definedName>
    <definedName name="A127896542V_Data">Data9!$DJ$11:$DJ$18</definedName>
    <definedName name="A127896542V_Latest">Data9!$DJ$18</definedName>
    <definedName name="A127896546C">Data9!$DK$1:$DK$10,Data9!$DK$11:$DK$18</definedName>
    <definedName name="A127896546C_Data">Data9!$DK$11:$DK$18</definedName>
    <definedName name="A127896546C_Latest">Data9!$DK$18</definedName>
    <definedName name="A127896550V">Data9!$DL$1:$DL$10,Data9!$DL$11:$DL$18</definedName>
    <definedName name="A127896550V_Data">Data9!$DL$11:$DL$18</definedName>
    <definedName name="A127896550V_Latest">Data9!$DL$18</definedName>
    <definedName name="A127896554C">Data9!$DV$1:$DV$10,Data9!$DV$11:$DV$18</definedName>
    <definedName name="A127896554C_Data">Data9!$DV$11:$DV$18</definedName>
    <definedName name="A127896554C_Latest">Data9!$DV$18</definedName>
    <definedName name="A127896558L">Data9!$DX$1:$DX$10,Data9!$DX$11:$DX$18</definedName>
    <definedName name="A127896558L_Data">Data9!$DX$11:$DX$18</definedName>
    <definedName name="A127896558L_Latest">Data9!$DX$18</definedName>
    <definedName name="A127896562C">Data9!$DY$1:$DY$10,Data9!$DY$11:$DY$18</definedName>
    <definedName name="A127896562C_Data">Data9!$DY$11:$DY$18</definedName>
    <definedName name="A127896562C_Latest">Data9!$DY$18</definedName>
    <definedName name="A127896566L">Data9!$EV$1:$EV$10,Data9!$EV$11:$EV$18</definedName>
    <definedName name="A127896566L_Data">Data9!$EV$11:$EV$18</definedName>
    <definedName name="A127896566L_Latest">Data9!$EV$18</definedName>
    <definedName name="A127896570C">Data9!$EC$1:$EC$10,Data9!$EC$11:$EC$18</definedName>
    <definedName name="A127896570C_Data">Data9!$EC$11:$EC$18</definedName>
    <definedName name="A127896570C_Latest">Data9!$EC$18</definedName>
    <definedName name="A127896574L">Data9!$ED$1:$ED$10,Data9!$ED$11:$ED$18</definedName>
    <definedName name="A127896574L_Data">Data9!$ED$11:$ED$18</definedName>
    <definedName name="A127896574L_Latest">Data9!$ED$18</definedName>
    <definedName name="A127896578W">Data9!$FY$1:$FY$10,Data9!$FY$11:$FY$18</definedName>
    <definedName name="A127896578W_Data">Data9!$FY$11:$FY$18</definedName>
    <definedName name="A127896578W_Latest">Data9!$FY$18</definedName>
    <definedName name="A127896582L">Data9!$GE$1:$GE$10,Data9!$GE$11:$GE$18</definedName>
    <definedName name="A127896582L_Data">Data9!$GE$11:$GE$18</definedName>
    <definedName name="A127896582L_Latest">Data9!$GE$18</definedName>
    <definedName name="A127896586W">Data9!$GF$1:$GF$10,Data9!$GF$11:$GF$18</definedName>
    <definedName name="A127896586W_Data">Data9!$GF$11:$GF$18</definedName>
    <definedName name="A127896586W_Latest">Data9!$GF$18</definedName>
    <definedName name="A127896590L">Data9!$GW$1:$GW$10,Data9!$GW$11:$GW$18</definedName>
    <definedName name="A127896590L_Data">Data9!$GW$11:$GW$18</definedName>
    <definedName name="A127896590L_Latest">Data9!$GW$18</definedName>
    <definedName name="A127896594W">Data9!$HS$1:$HS$10,Data9!$HS$11:$HS$18</definedName>
    <definedName name="A127896594W_Data">Data9!$HS$11:$HS$18</definedName>
    <definedName name="A127896594W_Latest">Data9!$HS$18</definedName>
    <definedName name="A127896598F">Data9!$GS$1:$GS$10,Data9!$GS$11:$GS$18</definedName>
    <definedName name="A127896598F_Data">Data9!$GS$11:$GS$18</definedName>
    <definedName name="A127896598F_Latest">Data9!$GS$18</definedName>
    <definedName name="A127897934X">Data10!$FF$1:$FF$10,Data10!$FF$11:$FF$18</definedName>
    <definedName name="A127897934X_Data">Data10!$FF$11:$FF$18</definedName>
    <definedName name="A127897934X_Latest">Data10!$FF$18</definedName>
    <definedName name="A127897938J">Data10!$FX$1:$FX$10,Data10!$FX$11:$FX$18</definedName>
    <definedName name="A127897938J_Data">Data10!$FX$11:$FX$18</definedName>
    <definedName name="A127897938J_Latest">Data10!$FX$18</definedName>
    <definedName name="A127897942X">Data10!$FY$1:$FY$10,Data10!$FY$11:$FY$18</definedName>
    <definedName name="A127897942X_Data">Data10!$FY$11:$FY$18</definedName>
    <definedName name="A127897942X_Latest">Data10!$FY$18</definedName>
    <definedName name="A127897946J">Data10!$EV$1:$EV$10,Data10!$EV$11:$EV$18</definedName>
    <definedName name="A127897946J_Data">Data10!$EV$11:$EV$18</definedName>
    <definedName name="A127897946J_Latest">Data10!$EV$18</definedName>
    <definedName name="A127897950X">Data10!$GW$1:$GW$10,Data10!$GW$11:$GW$18</definedName>
    <definedName name="A127897950X_Data">Data10!$GW$11:$GW$18</definedName>
    <definedName name="A127897950X_Latest">Data10!$GW$18</definedName>
    <definedName name="A127897954J">Data10!$GZ$1:$GZ$10,Data10!$GZ$11:$GZ$18</definedName>
    <definedName name="A127897954J_Data">Data10!$GZ$11:$GZ$18</definedName>
    <definedName name="A127897954J_Latest">Data10!$GZ$18</definedName>
    <definedName name="A127897958T">Data10!$HI$1:$HI$10,Data10!$HI$11:$HI$18</definedName>
    <definedName name="A127897958T_Data">Data10!$HI$11:$HI$18</definedName>
    <definedName name="A127897958T_Latest">Data10!$HI$18</definedName>
    <definedName name="A127897962J">Data11!$HS$1:$HS$10,Data11!$HS$11:$HS$18</definedName>
    <definedName name="A127897962J_Data">Data11!$HS$11:$HS$18</definedName>
    <definedName name="A127897962J_Latest">Data11!$HS$18</definedName>
    <definedName name="A127897966T">Data11!$HZ$1:$HZ$10,Data11!$HZ$11:$HZ$18</definedName>
    <definedName name="A127897966T_Data">Data11!$HZ$11:$HZ$18</definedName>
    <definedName name="A127897966T_Latest">Data11!$HZ$18</definedName>
    <definedName name="A127897970J">Data11!$HD$1:$HD$10,Data11!$HD$11:$HD$18</definedName>
    <definedName name="A127897970J_Data">Data11!$HD$11:$HD$18</definedName>
    <definedName name="A127897970J_Latest">Data11!$HD$18</definedName>
    <definedName name="A127897974T">Data11!$HG$1:$HG$10,Data11!$HG$11:$HG$18</definedName>
    <definedName name="A127897974T_Data">Data11!$HG$11:$HG$18</definedName>
    <definedName name="A127897974T_Latest">Data11!$HG$18</definedName>
    <definedName name="A127897978A">Data11!$HH$1:$HH$10,Data11!$HH$11:$HH$18</definedName>
    <definedName name="A127897978A_Data">Data11!$HH$11:$HH$18</definedName>
    <definedName name="A127897978A_Latest">Data11!$HH$18</definedName>
    <definedName name="A127897982T">Data11!$IJ$1:$IJ$10,Data11!$IJ$11:$IJ$18</definedName>
    <definedName name="A127897982T_Data">Data11!$IJ$11:$IJ$18</definedName>
    <definedName name="A127897982T_Latest">Data11!$IJ$18</definedName>
    <definedName name="A127897986A">Data12!$S$1:$S$10,Data12!$S$11:$S$18</definedName>
    <definedName name="A127897986A_Data">Data12!$S$11:$S$18</definedName>
    <definedName name="A127897986A_Latest">Data12!$S$18</definedName>
    <definedName name="A127897990T">Data12!$AK$1:$AK$10,Data12!$AK$11:$AK$18</definedName>
    <definedName name="A127897990T_Data">Data12!$AK$11:$AK$18</definedName>
    <definedName name="A127897990T_Latest">Data12!$AK$18</definedName>
    <definedName name="A127897994A">Data12!$AN$1:$AN$10,Data12!$AN$11:$AN$18</definedName>
    <definedName name="A127897994A_Data">Data12!$AN$11:$AN$18</definedName>
    <definedName name="A127897994A_Latest">Data12!$AN$18</definedName>
    <definedName name="A127897998K">Data12!$AU$1:$AU$10,Data12!$AU$11:$AU$18</definedName>
    <definedName name="A127897998K_Data">Data12!$AU$11:$AU$18</definedName>
    <definedName name="A127897998K_Latest">Data12!$AU$18</definedName>
    <definedName name="A127898002T">Data12!$AV$1:$AV$10,Data12!$AV$11:$AV$18</definedName>
    <definedName name="A127898002T_Data">Data12!$AV$11:$AV$18</definedName>
    <definedName name="A127898002T_Latest">Data12!$AV$18</definedName>
    <definedName name="A127898006A">Data12!$BT$1:$BT$10,Data12!$BT$11:$BT$18</definedName>
    <definedName name="A127898006A_Data">Data12!$BT$11:$BT$18</definedName>
    <definedName name="A127898006A_Latest">Data12!$BT$18</definedName>
    <definedName name="A127898010T">Data12!$CB$1:$CB$10,Data12!$CB$11:$CB$18</definedName>
    <definedName name="A127898010T_Data">Data12!$CB$11:$CB$18</definedName>
    <definedName name="A127898010T_Latest">Data12!$CB$18</definedName>
    <definedName name="A127898014A">Data12!$CH$1:$CH$10,Data12!$CH$11:$CH$18</definedName>
    <definedName name="A127898014A_Data">Data12!$CH$11:$CH$18</definedName>
    <definedName name="A127898014A_Latest">Data12!$CH$18</definedName>
    <definedName name="A127898018K">Data12!$CO$1:$CO$10,Data12!$CO$11:$CO$18</definedName>
    <definedName name="A127898018K_Data">Data12!$CO$11:$CO$18</definedName>
    <definedName name="A127898018K_Latest">Data12!$CO$18</definedName>
    <definedName name="A127898022A">Data12!$CR$1:$CR$10,Data12!$CR$11:$CR$18</definedName>
    <definedName name="A127898022A_Data">Data12!$CR$11:$CR$18</definedName>
    <definedName name="A127898022A_Latest">Data12!$CR$18</definedName>
    <definedName name="A127898026K">Data12!$DB$1:$DB$10,Data12!$DB$11:$DB$18</definedName>
    <definedName name="A127898026K_Data">Data12!$DB$11:$DB$18</definedName>
    <definedName name="A127898026K_Latest">Data12!$DB$18</definedName>
    <definedName name="A127898030A">Data12!$DI$1:$DI$10,Data12!$DI$11:$DI$18</definedName>
    <definedName name="A127898030A_Data">Data12!$DI$11:$DI$18</definedName>
    <definedName name="A127898030A_Latest">Data12!$DI$18</definedName>
    <definedName name="A127898034K">Data10!$IA$1:$IA$10,Data10!$IA$11:$IA$18</definedName>
    <definedName name="A127898034K_Data">Data10!$IA$11:$IA$18</definedName>
    <definedName name="A127898034K_Latest">Data10!$IA$18</definedName>
    <definedName name="A127898038V">Data10!$IG$1:$IG$10,Data10!$IG$11:$IG$18</definedName>
    <definedName name="A127898038V_Data">Data10!$IG$11:$IG$18</definedName>
    <definedName name="A127898038V_Latest">Data10!$IG$18</definedName>
    <definedName name="A127898042K">Data10!$HU$1:$HU$10,Data10!$HU$11:$HU$18</definedName>
    <definedName name="A127898042K_Data">Data10!$HU$11:$HU$18</definedName>
    <definedName name="A127898042K_Latest">Data10!$HU$18</definedName>
    <definedName name="A127898046V">Data11!$R$1:$R$10,Data11!$R$11:$R$18</definedName>
    <definedName name="A127898046V_Data">Data11!$R$11:$R$18</definedName>
    <definedName name="A127898046V_Latest">Data11!$R$18</definedName>
    <definedName name="A127898050K">Data11!$T$1:$T$10,Data11!$T$11:$T$18</definedName>
    <definedName name="A127898050K_Data">Data11!$T$11:$T$18</definedName>
    <definedName name="A127898050K_Latest">Data11!$T$18</definedName>
    <definedName name="A127898054V">Data11!$Z$1:$Z$10,Data11!$Z$11:$Z$18</definedName>
    <definedName name="A127898054V_Data">Data11!$Z$11:$Z$18</definedName>
    <definedName name="A127898054V_Latest">Data11!$Z$18</definedName>
    <definedName name="A127898058C">Data11!$AF$1:$AF$10,Data11!$AF$11:$AF$18</definedName>
    <definedName name="A127898058C_Data">Data11!$AF$11:$AF$18</definedName>
    <definedName name="A127898058C_Latest">Data11!$AF$18</definedName>
    <definedName name="A127898062V">Data11!$AK$1:$AK$10,Data11!$AK$11:$AK$18</definedName>
    <definedName name="A127898062V_Data">Data11!$AK$11:$AK$18</definedName>
    <definedName name="A127898062V_Latest">Data11!$AK$18</definedName>
    <definedName name="A127898066C">Data11!$BB$1:$BB$10,Data11!$BB$11:$BB$18</definedName>
    <definedName name="A127898066C_Data">Data11!$BB$11:$BB$18</definedName>
    <definedName name="A127898066C_Latest">Data11!$BB$18</definedName>
    <definedName name="A127898070V">Data11!$BI$1:$BI$10,Data11!$BI$11:$BI$18</definedName>
    <definedName name="A127898070V_Data">Data11!$BI$11:$BI$18</definedName>
    <definedName name="A127898070V_Latest">Data11!$BI$18</definedName>
    <definedName name="A127898074C">Data11!$AM$1:$AM$10,Data11!$AM$11:$AM$18</definedName>
    <definedName name="A127898074C_Data">Data11!$AM$11:$AM$18</definedName>
    <definedName name="A127898074C_Latest">Data11!$AM$18</definedName>
    <definedName name="A127898078L">Data11!$AQ$1:$AQ$10,Data11!$AQ$11:$AQ$18</definedName>
    <definedName name="A127898078L_Data">Data11!$AQ$11:$AQ$18</definedName>
    <definedName name="A127898078L_Latest">Data11!$AQ$18</definedName>
    <definedName name="A127898082C">Data11!$AS$1:$AS$10,Data11!$AS$11:$AS$18</definedName>
    <definedName name="A127898082C_Data">Data11!$AS$11:$AS$18</definedName>
    <definedName name="A127898082C_Latest">Data11!$AS$18</definedName>
    <definedName name="A127898086L">Data11!$CE$1:$CE$10,Data11!$CE$11:$CE$18</definedName>
    <definedName name="A127898086L_Data">Data11!$CE$11:$CE$18</definedName>
    <definedName name="A127898086L_Latest">Data11!$CE$18</definedName>
    <definedName name="A127898090C">Data11!$CG$1:$CG$10,Data11!$CG$11:$CG$18</definedName>
    <definedName name="A127898090C_Data">Data11!$CG$11:$CG$18</definedName>
    <definedName name="A127898090C_Latest">Data11!$CG$18</definedName>
    <definedName name="A127898094L">Data11!$CI$1:$CI$10,Data11!$CI$11:$CI$18</definedName>
    <definedName name="A127898094L_Data">Data11!$CI$11:$CI$18</definedName>
    <definedName name="A127898094L_Latest">Data11!$CI$18</definedName>
    <definedName name="A127898098W">Data11!$CK$1:$CK$10,Data11!$CK$11:$CK$18</definedName>
    <definedName name="A127898098W_Data">Data11!$CK$11:$CK$18</definedName>
    <definedName name="A127898098W_Latest">Data11!$CK$18</definedName>
    <definedName name="A127898102A">Data11!$CY$1:$CY$10,Data11!$CY$11:$CY$18</definedName>
    <definedName name="A127898102A_Data">Data11!$CY$11:$CY$18</definedName>
    <definedName name="A127898102A_Latest">Data11!$CY$18</definedName>
    <definedName name="A127898110A">Data11!$BU$1:$BU$10,Data11!$BU$11:$BU$18</definedName>
    <definedName name="A127898110A_Data">Data11!$BU$11:$BU$18</definedName>
    <definedName name="A127898110A_Latest">Data11!$BU$18</definedName>
    <definedName name="A127898114K">Data11!$CB$1:$CB$10,Data11!$CB$11:$CB$18</definedName>
    <definedName name="A127898114K_Data">Data11!$CB$11:$CB$18</definedName>
    <definedName name="A127898114K_Latest">Data11!$CB$18</definedName>
    <definedName name="A127898118V">Data11!$DX$1:$DX$10,Data11!$DX$11:$DX$18</definedName>
    <definedName name="A127898118V_Data">Data11!$DX$11:$DX$18</definedName>
    <definedName name="A127898118V_Latest">Data11!$DX$18</definedName>
    <definedName name="A127898122K">Data11!$DY$1:$DY$10,Data11!$DY$11:$DY$18</definedName>
    <definedName name="A127898122K_Data">Data11!$DY$11:$DY$18</definedName>
    <definedName name="A127898122K_Latest">Data11!$DY$18</definedName>
    <definedName name="A127898126V">Data11!$EC$1:$EC$10,Data11!$EC$11:$EC$18</definedName>
    <definedName name="A127898126V_Data">Data11!$EC$11:$EC$18</definedName>
    <definedName name="A127898126V_Latest">Data11!$EC$18</definedName>
    <definedName name="A127898130K">Data11!$EU$1:$EU$10,Data11!$EU$11:$EU$18</definedName>
    <definedName name="A127898130K_Data">Data11!$EU$11:$EU$18</definedName>
    <definedName name="A127898130K_Latest">Data11!$EU$18</definedName>
    <definedName name="A127898134V">Data11!$FD$1:$FD$10,Data11!$FD$11:$FD$18</definedName>
    <definedName name="A127898134V_Data">Data11!$FD$11:$FD$18</definedName>
    <definedName name="A127898134V_Latest">Data11!$FD$18</definedName>
    <definedName name="A127898138C">Data11!$GE$1:$GE$10,Data11!$GE$11:$GE$18</definedName>
    <definedName name="A127898138C_Data">Data11!$GE$11:$GE$18</definedName>
    <definedName name="A127898138C_Latest">Data11!$GE$18</definedName>
    <definedName name="A127898142V">Data11!$GG$1:$GG$10,Data11!$GG$11:$GG$18</definedName>
    <definedName name="A127898142V_Data">Data11!$GG$11:$GG$18</definedName>
    <definedName name="A127898142V_Latest">Data11!$GG$18</definedName>
    <definedName name="A127898146C">Data11!$GW$1:$GW$10,Data11!$GW$11:$GW$18</definedName>
    <definedName name="A127898146C_Data">Data11!$GW$11:$GW$18</definedName>
    <definedName name="A127898146C_Latest">Data11!$GW$18</definedName>
    <definedName name="A127898150V">Data11!$FW$1:$FW$10,Data11!$FW$11:$FW$18</definedName>
    <definedName name="A127898150V_Data">Data11!$FW$11:$FW$18</definedName>
    <definedName name="A127898150V_Latest">Data11!$FW$18</definedName>
    <definedName name="A127899454X">Data12!$ED$1:$ED$10,Data12!$ED$11:$ED$18</definedName>
    <definedName name="A127899454X_Data">Data12!$ED$11:$ED$18</definedName>
    <definedName name="A127899454X_Latest">Data12!$ED$18</definedName>
    <definedName name="A127899458J">Data12!$GH$1:$GH$10,Data12!$GH$11:$GH$18</definedName>
    <definedName name="A127899458J_Data">Data12!$GH$11:$GH$18</definedName>
    <definedName name="A127899458J_Latest">Data12!$GH$18</definedName>
    <definedName name="A127899462X">Data12!$GI$1:$GI$10,Data12!$GI$11:$GI$18</definedName>
    <definedName name="A127899462X_Data">Data12!$GI$11:$GI$18</definedName>
    <definedName name="A127899462X_Latest">Data12!$GI$18</definedName>
    <definedName name="A127899466J">Data12!$GJ$1:$GJ$10,Data12!$GJ$11:$GJ$18</definedName>
    <definedName name="A127899466J_Data">Data12!$GJ$11:$GJ$18</definedName>
    <definedName name="A127899466J_Latest">Data12!$GJ$18</definedName>
    <definedName name="A127899470X">Data12!$GK$1:$GK$10,Data12!$GK$11:$GK$18</definedName>
    <definedName name="A127899470X_Data">Data12!$GK$11:$GK$18</definedName>
    <definedName name="A127899470X_Latest">Data12!$GK$18</definedName>
    <definedName name="A127899474J">Data12!$FN$1:$FN$10,Data12!$FN$11:$FN$18</definedName>
    <definedName name="A127899474J_Data">Data12!$FN$11:$FN$18</definedName>
    <definedName name="A127899474J_Latest">Data12!$FN$18</definedName>
    <definedName name="A127899478T">Data12!$GR$1:$GR$10,Data12!$GR$11:$GR$18</definedName>
    <definedName name="A127899478T_Data">Data12!$GR$11:$GR$18</definedName>
    <definedName name="A127899478T_Latest">Data12!$GR$18</definedName>
    <definedName name="A127899482J">Data12!$FQ$1:$FQ$10,Data12!$FQ$11:$FQ$18</definedName>
    <definedName name="A127899482J_Data">Data12!$FQ$11:$FQ$18</definedName>
    <definedName name="A127899482J_Latest">Data12!$FQ$18</definedName>
    <definedName name="A127899486T">Data13!$GR$1:$GR$10,Data13!$GR$11:$GR$18</definedName>
    <definedName name="A127899486T_Data">Data13!$GR$11:$GR$18</definedName>
    <definedName name="A127899486T_Latest">Data13!$GR$18</definedName>
    <definedName name="A127899490J">Data13!$GY$1:$GY$10,Data13!$GY$11:$GY$18</definedName>
    <definedName name="A127899490J_Data">Data13!$GY$11:$GY$18</definedName>
    <definedName name="A127899490J_Latest">Data13!$GY$18</definedName>
    <definedName name="A127899498A">Data13!$HZ$1:$HZ$10,Data13!$HZ$11:$HZ$18</definedName>
    <definedName name="A127899498A_Data">Data13!$HZ$11:$HZ$18</definedName>
    <definedName name="A127899498A_Latest">Data13!$HZ$18</definedName>
    <definedName name="A127899502F">Data13!$IA$1:$IA$10,Data13!$IA$11:$IA$18</definedName>
    <definedName name="A127899502F_Data">Data13!$IA$11:$IA$18</definedName>
    <definedName name="A127899502F_Latest">Data13!$IA$18</definedName>
    <definedName name="A127899506R">Data13!$IH$1:$IH$10,Data13!$IH$11:$IH$18</definedName>
    <definedName name="A127899506R_Data">Data13!$IH$11:$IH$18</definedName>
    <definedName name="A127899506R_Latest">Data13!$IH$18</definedName>
    <definedName name="A127899510F">Data13!$IN$1:$IN$10,Data13!$IN$11:$IN$18</definedName>
    <definedName name="A127899510F_Data">Data13!$IN$11:$IN$18</definedName>
    <definedName name="A127899510F_Latest">Data13!$IN$18</definedName>
    <definedName name="A127899514R">Data13!$HX$1:$HX$10,Data13!$HX$11:$HX$18</definedName>
    <definedName name="A127899514R_Data">Data13!$HX$11:$HX$18</definedName>
    <definedName name="A127899514R_Latest">Data13!$HX$18</definedName>
    <definedName name="A127899518X">Data14!$R$1:$R$10,Data14!$R$11:$R$18</definedName>
    <definedName name="A127899518X_Data">Data14!$R$11:$R$18</definedName>
    <definedName name="A127899518X_Latest">Data14!$R$18</definedName>
    <definedName name="A127899522R">Data14!$Y$1:$Y$10,Data14!$Y$11:$Y$18</definedName>
    <definedName name="A127899522R_Data">Data14!$Y$11:$Y$18</definedName>
    <definedName name="A127899522R_Latest">Data14!$Y$18</definedName>
    <definedName name="A127899526X">Data14!$Z$1:$Z$10,Data14!$Z$11:$Z$18</definedName>
    <definedName name="A127899526X_Data">Data14!$Z$11:$Z$18</definedName>
    <definedName name="A127899526X_Latest">Data14!$Z$18</definedName>
    <definedName name="A127899530R">Data14!$AA$1:$AA$10,Data14!$AA$11:$AA$18</definedName>
    <definedName name="A127899530R_Data">Data14!$AA$11:$AA$18</definedName>
    <definedName name="A127899530R_Latest">Data14!$AA$18</definedName>
    <definedName name="A127899534X">Data14!$AL$1:$AL$10,Data14!$AL$11:$AL$18</definedName>
    <definedName name="A127899534X_Data">Data14!$AL$11:$AL$18</definedName>
    <definedName name="A127899534X_Latest">Data14!$AL$18</definedName>
    <definedName name="A127899542X">Data14!$BE$1:$BE$10,Data14!$BE$11:$BE$18</definedName>
    <definedName name="A127899542X_Data">Data14!$BE$11:$BE$18</definedName>
    <definedName name="A127899542X_Latest">Data14!$BE$18</definedName>
    <definedName name="A127899546J">Data14!$BL$1:$BL$10,Data14!$BL$11:$BL$18</definedName>
    <definedName name="A127899546J_Data">Data14!$BL$11:$BL$18</definedName>
    <definedName name="A127899546J_Latest">Data14!$BL$18</definedName>
    <definedName name="A127899550X">Data14!$BO$1:$BO$10,Data14!$BO$11:$BO$18</definedName>
    <definedName name="A127899550X_Data">Data14!$BO$11:$BO$18</definedName>
    <definedName name="A127899550X_Latest">Data14!$BO$18</definedName>
    <definedName name="A127899554J">Data14!$BS$1:$BS$10,Data14!$BS$11:$BS$18</definedName>
    <definedName name="A127899554J_Data">Data14!$BS$11:$BS$18</definedName>
    <definedName name="A127899554J_Latest">Data14!$BS$18</definedName>
    <definedName name="A127899558T">Data14!$CH$1:$CH$10,Data14!$CH$11:$CH$18</definedName>
    <definedName name="A127899558T_Data">Data14!$CH$11:$CH$18</definedName>
    <definedName name="A127899558T_Latest">Data14!$CH$18</definedName>
    <definedName name="A127899562J">Data14!$CV$1:$CV$10,Data14!$CV$11:$CV$18</definedName>
    <definedName name="A127899562J_Data">Data14!$CV$11:$CV$18</definedName>
    <definedName name="A127899562J_Latest">Data14!$CV$18</definedName>
    <definedName name="A127899570J">Data14!$CA$1:$CA$10,Data14!$CA$11:$CA$18</definedName>
    <definedName name="A127899570J_Data">Data14!$CA$11:$CA$18</definedName>
    <definedName name="A127899570J_Latest">Data14!$CA$18</definedName>
    <definedName name="A127899574T">Data14!$DC$1:$DC$10,Data14!$DC$11:$DC$18</definedName>
    <definedName name="A127899574T_Data">Data14!$DC$11:$DC$18</definedName>
    <definedName name="A127899574T_Latest">Data14!$DC$18</definedName>
    <definedName name="A127899578A">Data12!$HD$1:$HD$10,Data12!$HD$11:$HD$18</definedName>
    <definedName name="A127899578A_Data">Data12!$HD$11:$HD$18</definedName>
    <definedName name="A127899578A_Latest">Data12!$HD$18</definedName>
    <definedName name="A127899582T">Data12!$HF$1:$HF$10,Data12!$HF$11:$HF$18</definedName>
    <definedName name="A127899582T_Data">Data12!$HF$11:$HF$18</definedName>
    <definedName name="A127899582T_Latest">Data12!$HF$18</definedName>
    <definedName name="A127899586A">Data12!$HQ$1:$HQ$10,Data12!$HQ$11:$HQ$18</definedName>
    <definedName name="A127899586A_Data">Data12!$HQ$11:$HQ$18</definedName>
    <definedName name="A127899586A_Latest">Data12!$HQ$18</definedName>
    <definedName name="A127899594A">Data12!$IB$1:$IB$10,Data12!$IB$11:$IB$18</definedName>
    <definedName name="A127899594A_Data">Data12!$IB$11:$IB$18</definedName>
    <definedName name="A127899594A_Latest">Data12!$IB$18</definedName>
    <definedName name="A127899598K">Data12!$IN$1:$IN$10,Data12!$IN$11:$IN$18</definedName>
    <definedName name="A127899598K_Data">Data12!$IN$11:$IN$18</definedName>
    <definedName name="A127899598K_Latest">Data12!$IN$18</definedName>
    <definedName name="A127899602R">Data12!$IO$1:$IO$10,Data12!$IO$11:$IO$18</definedName>
    <definedName name="A127899602R_Data">Data12!$IO$11:$IO$18</definedName>
    <definedName name="A127899602R_Latest">Data12!$IO$18</definedName>
    <definedName name="A127899606X">Data12!$IP$1:$IP$10,Data12!$IP$11:$IP$18</definedName>
    <definedName name="A127899606X_Data">Data12!$IP$11:$IP$18</definedName>
    <definedName name="A127899606X_Latest">Data12!$IP$18</definedName>
    <definedName name="A127899610R">Data13!$D$1:$D$10,Data13!$D$11:$D$18</definedName>
    <definedName name="A127899610R_Data">Data13!$D$11:$D$18</definedName>
    <definedName name="A127899610R_Latest">Data13!$D$18</definedName>
    <definedName name="A127899614X">Data12!$IF$1:$IF$10,Data12!$IF$11:$IF$18</definedName>
    <definedName name="A127899614X_Data">Data12!$IF$11:$IF$18</definedName>
    <definedName name="A127899614X_Latest">Data12!$IF$18</definedName>
    <definedName name="A127899618J">Data12!$IJ$1:$IJ$10,Data12!$IJ$11:$IJ$18</definedName>
    <definedName name="A127899618J_Data">Data12!$IJ$11:$IJ$18</definedName>
    <definedName name="A127899618J_Latest">Data12!$IJ$18</definedName>
    <definedName name="A127899622X">Data13!$AI$1:$AI$10,Data13!$AI$11:$AI$18</definedName>
    <definedName name="A127899622X_Data">Data13!$AI$11:$AI$18</definedName>
    <definedName name="A127899622X_Latest">Data13!$AI$18</definedName>
    <definedName name="A127899626J">Data13!$AM$1:$AM$10,Data13!$AM$11:$AM$18</definedName>
    <definedName name="A127899626J_Data">Data13!$AM$11:$AM$18</definedName>
    <definedName name="A127899626J_Latest">Data13!$AM$18</definedName>
    <definedName name="A127899630X">Data13!$AT$1:$AT$10,Data13!$AT$11:$AT$18</definedName>
    <definedName name="A127899630X_Data">Data13!$AT$11:$AT$18</definedName>
    <definedName name="A127899630X_Latest">Data13!$AT$18</definedName>
    <definedName name="A127899634J">Data13!$AX$1:$AX$10,Data13!$AX$11:$AX$18</definedName>
    <definedName name="A127899634J_Data">Data13!$AX$11:$AX$18</definedName>
    <definedName name="A127899634J_Latest">Data13!$AX$18</definedName>
    <definedName name="A127899638T">Data13!$CD$1:$CD$10,Data13!$CD$11:$CD$18</definedName>
    <definedName name="A127899638T_Data">Data13!$CD$11:$CD$18</definedName>
    <definedName name="A127899638T_Latest">Data13!$CD$18</definedName>
    <definedName name="A127899642J">Data13!$BI$1:$BI$10,Data13!$BI$11:$BI$18</definedName>
    <definedName name="A127899642J_Data">Data13!$BI$11:$BI$18</definedName>
    <definedName name="A127899642J_Latest">Data13!$BI$18</definedName>
    <definedName name="A127899646T">Data13!$BJ$1:$BJ$10,Data13!$BJ$11:$BJ$18</definedName>
    <definedName name="A127899646T_Data">Data13!$BJ$11:$BJ$18</definedName>
    <definedName name="A127899646T_Latest">Data13!$BJ$18</definedName>
    <definedName name="A127899650J">Data13!$DA$1:$DA$10,Data13!$DA$11:$DA$18</definedName>
    <definedName name="A127899650J_Data">Data13!$DA$11:$DA$18</definedName>
    <definedName name="A127899650J_Latest">Data13!$DA$18</definedName>
    <definedName name="A127899654T">Data13!$DC$1:$DC$10,Data13!$DC$11:$DC$18</definedName>
    <definedName name="A127899654T_Data">Data13!$DC$11:$DC$18</definedName>
    <definedName name="A127899654T_Latest">Data13!$DC$18</definedName>
    <definedName name="A127899658A">Data13!$DF$1:$DF$10,Data13!$DF$11:$DF$18</definedName>
    <definedName name="A127899658A_Data">Data13!$DF$11:$DF$18</definedName>
    <definedName name="A127899658A_Latest">Data13!$DF$18</definedName>
    <definedName name="A127899662T">Data13!$CQ$1:$CQ$10,Data13!$CQ$11:$CQ$18</definedName>
    <definedName name="A127899662T_Data">Data13!$CQ$11:$CQ$18</definedName>
    <definedName name="A127899662T_Latest">Data13!$CQ$18</definedName>
    <definedName name="A127899670T">Data13!$DQ$1:$DQ$10,Data13!$DQ$11:$DQ$18</definedName>
    <definedName name="A127899670T_Data">Data13!$DQ$11:$DQ$18</definedName>
    <definedName name="A127899670T_Latest">Data13!$DQ$18</definedName>
    <definedName name="A127899674A">Data13!$DW$1:$DW$10,Data13!$DW$11:$DW$18</definedName>
    <definedName name="A127899674A_Data">Data13!$DW$11:$DW$18</definedName>
    <definedName name="A127899674A_Latest">Data13!$DW$18</definedName>
    <definedName name="A127899678K">Data13!$FN$1:$FN$10,Data13!$FN$11:$FN$18</definedName>
    <definedName name="A127899678K_Data">Data13!$FN$11:$FN$18</definedName>
    <definedName name="A127899678K_Latest">Data13!$FN$18</definedName>
    <definedName name="A127899682A">Data13!$FQ$1:$FQ$10,Data13!$FQ$11:$FQ$18</definedName>
    <definedName name="A127899682A_Data">Data13!$FQ$11:$FQ$18</definedName>
    <definedName name="A127899682A_Latest">Data13!$FQ$18</definedName>
    <definedName name="A127899686K">Data13!$FU$1:$FU$10,Data13!$FU$11:$FU$18</definedName>
    <definedName name="A127899686K_Data">Data13!$FU$11:$FU$18</definedName>
    <definedName name="A127899686K_Latest">Data13!$FU$18</definedName>
    <definedName name="A127899690A">Data13!$GA$1:$GA$10,Data13!$GA$11:$GA$18</definedName>
    <definedName name="A127899690A_Data">Data13!$GA$11:$GA$18</definedName>
    <definedName name="A127899690A_Latest">Data13!$GA$18</definedName>
    <definedName name="A127899694K">Data13!$GF$1:$GF$10,Data13!$GF$11:$GF$18</definedName>
    <definedName name="A127899694K_Data">Data13!$GF$11:$GF$18</definedName>
    <definedName name="A127899694K_Latest">Data13!$GF$18</definedName>
    <definedName name="A127899698V">Data13!$FF$1:$FF$10,Data13!$FF$11:$FF$18</definedName>
    <definedName name="A127899698V_Data">Data13!$FF$11:$FF$18</definedName>
    <definedName name="A127899698V_Latest">Data13!$FF$18</definedName>
    <definedName name="A127901046L">Data14!$DR$1:$DR$10,Data14!$DR$11:$DR$18</definedName>
    <definedName name="A127901046L_Data">Data14!$DR$11:$DR$18</definedName>
    <definedName name="A127901046L_Latest">Data14!$DR$18</definedName>
    <definedName name="A127901050C">Data14!$DU$1:$DU$10,Data14!$DU$11:$DU$18</definedName>
    <definedName name="A127901050C_Data">Data14!$DU$11:$DU$18</definedName>
    <definedName name="A127901050C_Latest">Data14!$DU$18</definedName>
    <definedName name="A127901054L">Data14!$EE$1:$EE$10,Data14!$EE$11:$EE$18</definedName>
    <definedName name="A127901054L_Data">Data14!$EE$11:$EE$18</definedName>
    <definedName name="A127901054L_Latest">Data14!$EE$18</definedName>
    <definedName name="A127901058W">Data14!$EK$1:$EK$10,Data14!$EK$11:$EK$18</definedName>
    <definedName name="A127901058W_Data">Data14!$EK$11:$EK$18</definedName>
    <definedName name="A127901058W_Latest">Data14!$EK$18</definedName>
    <definedName name="A127901062L">Data14!$FE$1:$FE$10,Data14!$FE$11:$FE$18</definedName>
    <definedName name="A127901062L_Data">Data14!$FE$11:$FE$18</definedName>
    <definedName name="A127901062L_Latest">Data14!$FE$18</definedName>
    <definedName name="A127901066W">Data14!$FQ$1:$FQ$10,Data14!$FQ$11:$FQ$18</definedName>
    <definedName name="A127901066W_Data">Data14!$FQ$11:$FQ$18</definedName>
    <definedName name="A127901066W_Latest">Data14!$FQ$18</definedName>
    <definedName name="A127901070L">Data15!$HJ$1:$HJ$10,Data15!$HJ$11:$HJ$18</definedName>
    <definedName name="A127901070L_Data">Data15!$HJ$11:$HJ$18</definedName>
    <definedName name="A127901070L_Latest">Data15!$HJ$18</definedName>
    <definedName name="A127901074W">Data15!$HM$1:$HM$10,Data15!$HM$11:$HM$18</definedName>
    <definedName name="A127901074W_Data">Data15!$HM$11:$HM$18</definedName>
    <definedName name="A127901074W_Latest">Data15!$HM$18</definedName>
    <definedName name="A127901078F">Data15!$HR$1:$HR$10,Data15!$HR$11:$HR$18</definedName>
    <definedName name="A127901078F_Data">Data15!$HR$11:$HR$18</definedName>
    <definedName name="A127901078F_Latest">Data15!$HR$18</definedName>
    <definedName name="A127901082W">Data15!$HX$1:$HX$10,Data15!$HX$11:$HX$18</definedName>
    <definedName name="A127901082W_Data">Data15!$HX$11:$HX$18</definedName>
    <definedName name="A127901082W_Latest">Data15!$HX$18</definedName>
    <definedName name="A127901086F">Data15!$HZ$1:$HZ$10,Data15!$HZ$11:$HZ$18</definedName>
    <definedName name="A127901086F_Data">Data15!$HZ$11:$HZ$18</definedName>
    <definedName name="A127901086F_Latest">Data15!$HZ$18</definedName>
    <definedName name="A127901090W">Data15!$IB$1:$IB$10,Data15!$IB$11:$IB$18</definedName>
    <definedName name="A127901090W_Data">Data15!$IB$11:$IB$18</definedName>
    <definedName name="A127901090W_Latest">Data15!$IB$18</definedName>
    <definedName name="A127901094F">Data15!$HB$1:$HB$10,Data15!$HB$11:$HB$18</definedName>
    <definedName name="A127901094F_Data">Data15!$HB$11:$HB$18</definedName>
    <definedName name="A127901094F_Latest">Data15!$HB$18</definedName>
    <definedName name="A127901098R">Data16!$J$1:$J$10,Data16!$J$11:$J$18</definedName>
    <definedName name="A127901098R_Data">Data16!$J$11:$J$18</definedName>
    <definedName name="A127901098R_Latest">Data16!$J$18</definedName>
    <definedName name="A127901102V">Data15!$IF$1:$IF$10,Data15!$IF$11:$IF$18</definedName>
    <definedName name="A127901102V_Data">Data15!$IF$11:$IF$18</definedName>
    <definedName name="A127901102V_Latest">Data15!$IF$18</definedName>
    <definedName name="A127901106C">Data15!$IL$1:$IL$10,Data15!$IL$11:$IL$18</definedName>
    <definedName name="A127901106C_Data">Data15!$IL$11:$IL$18</definedName>
    <definedName name="A127901106C_Latest">Data15!$IL$18</definedName>
    <definedName name="A127901110V">Data16!$AE$1:$AE$10,Data16!$AE$11:$AE$18</definedName>
    <definedName name="A127901110V_Data">Data16!$AE$11:$AE$18</definedName>
    <definedName name="A127901110V_Latest">Data16!$AE$18</definedName>
    <definedName name="A127901114C">Data16!$AL$1:$AL$10,Data16!$AL$11:$AL$18</definedName>
    <definedName name="A127901114C_Data">Data16!$AL$11:$AL$18</definedName>
    <definedName name="A127901114C_Latest">Data16!$AL$18</definedName>
    <definedName name="A127901118L">Data16!$AR$1:$AR$10,Data16!$AR$11:$AR$18</definedName>
    <definedName name="A127901118L_Data">Data16!$AR$11:$AR$18</definedName>
    <definedName name="A127901118L_Latest">Data16!$AR$18</definedName>
    <definedName name="A127901122C">Data16!$Y$1:$Y$10,Data16!$Y$11:$Y$18</definedName>
    <definedName name="A127901122C_Data">Data16!$Y$11:$Y$18</definedName>
    <definedName name="A127901122C_Latest">Data16!$Y$18</definedName>
    <definedName name="A127901126L">Data16!$AB$1:$AB$10,Data16!$AB$11:$AB$18</definedName>
    <definedName name="A127901126L_Data">Data16!$AB$11:$AB$18</definedName>
    <definedName name="A127901126L_Latest">Data16!$AB$18</definedName>
    <definedName name="A127901130C">Data16!$BN$1:$BN$10,Data16!$BN$11:$BN$18</definedName>
    <definedName name="A127901130C_Data">Data16!$BN$11:$BN$18</definedName>
    <definedName name="A127901130C_Latest">Data16!$BN$18</definedName>
    <definedName name="A127901134L">Data16!$BZ$1:$BZ$10,Data16!$BZ$11:$BZ$18</definedName>
    <definedName name="A127901134L_Data">Data16!$BZ$11:$BZ$18</definedName>
    <definedName name="A127901134L_Latest">Data16!$BZ$18</definedName>
    <definedName name="A127901138W">Data16!$CA$1:$CA$10,Data16!$CA$11:$CA$18</definedName>
    <definedName name="A127901138W_Data">Data16!$CA$11:$CA$18</definedName>
    <definedName name="A127901138W_Latest">Data16!$CA$18</definedName>
    <definedName name="A127901142L">Data16!$CJ$1:$CJ$10,Data16!$CJ$11:$CJ$18</definedName>
    <definedName name="A127901142L_Data">Data16!$CJ$11:$CJ$18</definedName>
    <definedName name="A127901142L_Latest">Data16!$CJ$18</definedName>
    <definedName name="A127901146W">Data16!$BK$1:$BK$10,Data16!$BK$11:$BK$18</definedName>
    <definedName name="A127901146W_Data">Data16!$BK$11:$BK$18</definedName>
    <definedName name="A127901146W_Latest">Data16!$BK$18</definedName>
    <definedName name="A127901150L">Data14!$HA$1:$HA$10,Data14!$HA$11:$HA$18</definedName>
    <definedName name="A127901150L_Data">Data14!$HA$11:$HA$18</definedName>
    <definedName name="A127901150L_Latest">Data14!$HA$18</definedName>
    <definedName name="A127901158F">Data14!$GE$1:$GE$10,Data14!$GE$11:$GE$18</definedName>
    <definedName name="A127901158F_Data">Data14!$GE$11:$GE$18</definedName>
    <definedName name="A127901158F_Latest">Data14!$GE$18</definedName>
    <definedName name="A127901162W">Data14!$HR$1:$HR$10,Data14!$HR$11:$HR$18</definedName>
    <definedName name="A127901162W_Data">Data14!$HR$11:$HR$18</definedName>
    <definedName name="A127901162W_Latest">Data14!$HR$18</definedName>
    <definedName name="A127901166F">Data14!$HM$1:$HM$10,Data14!$HM$11:$HM$18</definedName>
    <definedName name="A127901166F_Data">Data14!$HM$11:$HM$18</definedName>
    <definedName name="A127901166F_Latest">Data14!$HM$18</definedName>
    <definedName name="A127901170W">Data14!$HO$1:$HO$10,Data14!$HO$11:$HO$18</definedName>
    <definedName name="A127901170W_Data">Data14!$HO$11:$HO$18</definedName>
    <definedName name="A127901170W_Latest">Data14!$HO$18</definedName>
    <definedName name="A127901174F">Data15!$V$1:$V$10,Data15!$V$11:$V$18</definedName>
    <definedName name="A127901174F_Data">Data15!$V$11:$V$18</definedName>
    <definedName name="A127901174F_Latest">Data15!$V$18</definedName>
    <definedName name="A127901178R">Data15!$W$1:$W$10,Data15!$W$11:$W$18</definedName>
    <definedName name="A127901178R_Data">Data15!$W$11:$W$18</definedName>
    <definedName name="A127901178R_Latest">Data15!$W$18</definedName>
    <definedName name="A127901182F">Data15!$E$1:$E$10,Data15!$E$11:$E$18</definedName>
    <definedName name="A127901182F_Data">Data15!$E$11:$E$18</definedName>
    <definedName name="A127901182F_Latest">Data15!$E$18</definedName>
    <definedName name="A127901186R">Data15!$AU$1:$AU$10,Data15!$AU$11:$AU$18</definedName>
    <definedName name="A127901186R_Data">Data15!$AU$11:$AU$18</definedName>
    <definedName name="A127901186R_Latest">Data15!$AU$18</definedName>
    <definedName name="A127901190F">Data15!$BI$1:$BI$10,Data15!$BI$11:$BI$18</definedName>
    <definedName name="A127901190F_Data">Data15!$BI$11:$BI$18</definedName>
    <definedName name="A127901190F_Latest">Data15!$BI$18</definedName>
    <definedName name="A127901194R">Data15!$CK$1:$CK$10,Data15!$CK$11:$CK$18</definedName>
    <definedName name="A127901194R_Data">Data15!$CK$11:$CK$18</definedName>
    <definedName name="A127901194R_Latest">Data15!$CK$18</definedName>
    <definedName name="A127901198X">Data15!$BR$1:$BR$10,Data15!$BR$11:$BR$18</definedName>
    <definedName name="A127901198X_Data">Data15!$BR$11:$BR$18</definedName>
    <definedName name="A127901198X_Latest">Data15!$BR$18</definedName>
    <definedName name="A127901202C">Data15!$CS$1:$CS$10,Data15!$CS$11:$CS$18</definedName>
    <definedName name="A127901202C_Data">Data15!$CS$11:$CS$18</definedName>
    <definedName name="A127901202C_Latest">Data15!$CS$18</definedName>
    <definedName name="A127901206L">Data15!$DJ$1:$DJ$10,Data15!$DJ$11:$DJ$18</definedName>
    <definedName name="A127901206L_Data">Data15!$DJ$11:$DJ$18</definedName>
    <definedName name="A127901206L_Latest">Data15!$DJ$18</definedName>
    <definedName name="A127901210C">Data15!$DW$1:$DW$10,Data15!$DW$11:$DW$18</definedName>
    <definedName name="A127901210C_Data">Data15!$DW$11:$DW$18</definedName>
    <definedName name="A127901210C_Latest">Data15!$DW$18</definedName>
    <definedName name="A127901214L">Data15!$EC$1:$EC$10,Data15!$EC$11:$EC$18</definedName>
    <definedName name="A127901214L_Data">Data15!$EC$11:$EC$18</definedName>
    <definedName name="A127901214L_Latest">Data15!$EC$18</definedName>
    <definedName name="A127901218W">Data15!$EF$1:$EF$10,Data15!$EF$11:$EF$18</definedName>
    <definedName name="A127901218W_Data">Data15!$EF$11:$EF$18</definedName>
    <definedName name="A127901218W_Latest">Data15!$EF$18</definedName>
    <definedName name="A127901222L">Data15!$EY$1:$EY$10,Data15!$EY$11:$EY$18</definedName>
    <definedName name="A127901222L_Data">Data15!$EY$11:$EY$18</definedName>
    <definedName name="A127901222L_Latest">Data15!$EY$18</definedName>
    <definedName name="A127901226W">Data15!$FC$1:$FC$10,Data15!$FC$11:$FC$18</definedName>
    <definedName name="A127901226W_Data">Data15!$FC$11:$FC$18</definedName>
    <definedName name="A127901226W_Latest">Data15!$FC$18</definedName>
    <definedName name="A127902602J">Data16!$DS$1:$DS$10,Data16!$DS$11:$DS$18</definedName>
    <definedName name="A127902602J_Data">Data16!$DS$11:$DS$18</definedName>
    <definedName name="A127902602J_Latest">Data16!$DS$18</definedName>
    <definedName name="A127902606T">Data16!$CT$1:$CT$10,Data16!$CT$11:$CT$18</definedName>
    <definedName name="A127902606T_Data">Data16!$CT$11:$CT$18</definedName>
    <definedName name="A127902606T_Latest">Data16!$CT$18</definedName>
    <definedName name="A127902610J">Data16!$DX$1:$DX$10,Data16!$DX$11:$DX$18</definedName>
    <definedName name="A127902610J_Data">Data16!$DX$11:$DX$18</definedName>
    <definedName name="A127902610J_Latest">Data16!$DX$18</definedName>
    <definedName name="A127902614T">Data16!$EK$1:$EK$10,Data16!$EK$11:$EK$18</definedName>
    <definedName name="A127902614T_Data">Data16!$EK$11:$EK$18</definedName>
    <definedName name="A127902614T_Latest">Data16!$EK$18</definedName>
    <definedName name="A127902618A">Data16!$EW$1:$EW$10,Data16!$EW$11:$EW$18</definedName>
    <definedName name="A127902618A_Data">Data16!$EW$11:$EW$18</definedName>
    <definedName name="A127902618A_Latest">Data16!$EW$18</definedName>
    <definedName name="A127902622T">Data16!$EY$1:$EY$10,Data16!$EY$11:$EY$18</definedName>
    <definedName name="A127902622T_Data">Data16!$EY$11:$EY$18</definedName>
    <definedName name="A127902622T_Latest">Data16!$EY$18</definedName>
    <definedName name="A127902626A">Data17!$FN$1:$FN$10,Data17!$FN$11:$FN$18</definedName>
    <definedName name="A127902626A_Data">Data17!$FN$11:$FN$18</definedName>
    <definedName name="A127902626A_Latest">Data17!$FN$18</definedName>
    <definedName name="A127902630T">Data17!$FR$1:$FR$10,Data17!$FR$11:$FR$18</definedName>
    <definedName name="A127902630T_Data">Data17!$FR$11:$FR$18</definedName>
    <definedName name="A127902630T_Latest">Data17!$FR$18</definedName>
    <definedName name="A127902634A">Data17!$ES$1:$ES$10,Data17!$ES$11:$ES$18</definedName>
    <definedName name="A127902634A_Data">Data17!$ES$11:$ES$18</definedName>
    <definedName name="A127902634A_Latest">Data17!$ES$18</definedName>
    <definedName name="A127902642A">Data17!$GH$1:$GH$10,Data17!$GH$11:$GH$18</definedName>
    <definedName name="A127902642A_Data">Data17!$GH$11:$GH$18</definedName>
    <definedName name="A127902642A_Latest">Data17!$GH$18</definedName>
    <definedName name="A127902646K">Data17!$HX$1:$HX$10,Data17!$HX$11:$HX$18</definedName>
    <definedName name="A127902646K_Data">Data17!$HX$11:$HX$18</definedName>
    <definedName name="A127902646K_Latest">Data17!$HX$18</definedName>
    <definedName name="A127902650A">Data17!$HZ$1:$HZ$10,Data17!$HZ$11:$HZ$18</definedName>
    <definedName name="A127902650A_Data">Data17!$HZ$11:$HZ$18</definedName>
    <definedName name="A127902650A_Latest">Data17!$HZ$18</definedName>
    <definedName name="A127902654K">Data17!$IG$1:$IG$10,Data17!$IG$11:$IG$18</definedName>
    <definedName name="A127902654K_Data">Data17!$IG$11:$IG$18</definedName>
    <definedName name="A127902654K_Latest">Data17!$IG$18</definedName>
    <definedName name="A127902658V">Data17!$IP$1:$IP$10,Data17!$IP$11:$IP$18</definedName>
    <definedName name="A127902658V_Data">Data17!$IP$11:$IP$18</definedName>
    <definedName name="A127902658V_Latest">Data17!$IP$18</definedName>
    <definedName name="A127902662K">Data17!$HR$1:$HR$10,Data17!$HR$11:$HR$18</definedName>
    <definedName name="A127902662K_Data">Data17!$HR$11:$HR$18</definedName>
    <definedName name="A127902662K_Latest">Data17!$HR$18</definedName>
    <definedName name="A127902666V">Data18!$Q$1:$Q$10,Data18!$Q$11:$Q$18</definedName>
    <definedName name="A127902666V_Data">Data18!$Q$11:$Q$18</definedName>
    <definedName name="A127902666V_Latest">Data18!$Q$18</definedName>
    <definedName name="A127902670K">Data18!$C$1:$C$10,Data18!$C$11:$C$18</definedName>
    <definedName name="A127902670K_Data">Data18!$C$11:$C$18</definedName>
    <definedName name="A127902670K_Latest">Data18!$C$18</definedName>
    <definedName name="A127902674V">Data18!$AE$1:$AE$10,Data18!$AE$11:$AE$18</definedName>
    <definedName name="A127902674V_Data">Data18!$AE$11:$AE$18</definedName>
    <definedName name="A127902674V_Latest">Data18!$AE$18</definedName>
    <definedName name="A127902678C">Data18!$E$1:$E$10,Data18!$E$11:$E$18</definedName>
    <definedName name="A127902678C_Data">Data18!$E$11:$E$18</definedName>
    <definedName name="A127902678C_Latest">Data18!$E$18</definedName>
    <definedName name="A127902682V">Data18!$AX$1:$AX$10,Data18!$AX$11:$AX$18</definedName>
    <definedName name="A127902682V_Data">Data18!$AX$11:$AX$18</definedName>
    <definedName name="A127902682V_Latest">Data18!$AX$18</definedName>
    <definedName name="A127902686C">Data18!$AK$1:$AK$10,Data18!$AK$11:$AK$18</definedName>
    <definedName name="A127902686C_Data">Data18!$AK$11:$AK$18</definedName>
    <definedName name="A127902686C_Latest">Data18!$AK$18</definedName>
    <definedName name="A127902690V">Data18!$BE$1:$BE$10,Data18!$BE$11:$BE$18</definedName>
    <definedName name="A127902690V_Data">Data18!$BE$11:$BE$18</definedName>
    <definedName name="A127902690V_Latest">Data18!$BE$18</definedName>
    <definedName name="A127902694C">Data18!$BG$1:$BG$10,Data18!$BG$11:$BG$18</definedName>
    <definedName name="A127902694C_Data">Data18!$BG$11:$BG$18</definedName>
    <definedName name="A127902694C_Latest">Data18!$BG$18</definedName>
    <definedName name="A127902698L">Data18!$BL$1:$BL$10,Data18!$BL$11:$BL$18</definedName>
    <definedName name="A127902698L_Data">Data18!$BL$11:$BL$18</definedName>
    <definedName name="A127902698L_Latest">Data18!$BL$18</definedName>
    <definedName name="A127902702T">Data18!$BM$1:$BM$10,Data18!$BM$11:$BM$18</definedName>
    <definedName name="A127902702T_Data">Data18!$BM$11:$BM$18</definedName>
    <definedName name="A127902702T_Latest">Data18!$BM$18</definedName>
    <definedName name="A127902706A">Data18!$AI$1:$AI$10,Data18!$AI$11:$AI$18</definedName>
    <definedName name="A127902706A_Data">Data18!$AI$11:$AI$18</definedName>
    <definedName name="A127902706A_Latest">Data18!$AI$18</definedName>
    <definedName name="A127902710T">Data18!$BP$1:$BP$10,Data18!$BP$11:$BP$18</definedName>
    <definedName name="A127902710T_Data">Data18!$BP$11:$BP$18</definedName>
    <definedName name="A127902710T_Latest">Data18!$BP$18</definedName>
    <definedName name="A127902714A">Data18!$AN$1:$AN$10,Data18!$AN$11:$AN$18</definedName>
    <definedName name="A127902714A_Data">Data18!$AN$11:$AN$18</definedName>
    <definedName name="A127902714A_Latest">Data18!$AN$18</definedName>
    <definedName name="A127902718K">Data16!$FF$1:$FF$10,Data16!$FF$11:$FF$18</definedName>
    <definedName name="A127902718K_Data">Data16!$FF$11:$FF$18</definedName>
    <definedName name="A127902718K_Latest">Data16!$FF$18</definedName>
    <definedName name="A127902722A">Data16!$FS$1:$FS$10,Data16!$FS$11:$FS$18</definedName>
    <definedName name="A127902722A_Data">Data16!$FS$11:$FS$18</definedName>
    <definedName name="A127902722A_Latest">Data16!$FS$18</definedName>
    <definedName name="A127902726K">Data16!$GB$1:$GB$10,Data16!$GB$11:$GB$18</definedName>
    <definedName name="A127902726K_Data">Data16!$GB$11:$GB$18</definedName>
    <definedName name="A127902726K_Latest">Data16!$GB$18</definedName>
    <definedName name="A127902730A">Data16!$GD$1:$GD$10,Data16!$GD$11:$GD$18</definedName>
    <definedName name="A127902730A_Data">Data16!$GD$11:$GD$18</definedName>
    <definedName name="A127902730A_Latest">Data16!$GD$18</definedName>
    <definedName name="A127902734K">Data16!$GF$1:$GF$10,Data16!$GF$11:$GF$18</definedName>
    <definedName name="A127902734K_Data">Data16!$GF$11:$GF$18</definedName>
    <definedName name="A127902734K_Latest">Data16!$GF$18</definedName>
    <definedName name="A127902738V">Data16!$GI$1:$GI$10,Data16!$GI$11:$GI$18</definedName>
    <definedName name="A127902738V_Data">Data16!$GI$11:$GI$18</definedName>
    <definedName name="A127902738V_Latest">Data16!$GI$18</definedName>
    <definedName name="A127902742K">Data16!$HD$1:$HD$10,Data16!$HD$11:$HD$18</definedName>
    <definedName name="A127902742K_Data">Data16!$HD$11:$HD$18</definedName>
    <definedName name="A127902742K_Latest">Data16!$HD$18</definedName>
    <definedName name="A127902746V">Data16!$HG$1:$HG$10,Data16!$HG$11:$HG$18</definedName>
    <definedName name="A127902746V_Data">Data16!$HG$11:$HG$18</definedName>
    <definedName name="A127902746V_Latest">Data16!$HG$18</definedName>
    <definedName name="A127902750K">Data16!$HI$1:$HI$10,Data16!$HI$11:$HI$18</definedName>
    <definedName name="A127902750K_Data">Data16!$HI$11:$HI$18</definedName>
    <definedName name="A127902750K_Latest">Data16!$HI$18</definedName>
    <definedName name="A127902754V">Data16!$HQ$1:$HQ$10,Data16!$HQ$11:$HQ$18</definedName>
    <definedName name="A127902754V_Data">Data16!$HQ$11:$HQ$18</definedName>
    <definedName name="A127902754V_Latest">Data16!$HQ$18</definedName>
    <definedName name="A127902762V">Data16!$GM$1:$GM$10,Data16!$GM$11:$GM$18</definedName>
    <definedName name="A127902762V_Data">Data16!$GM$11:$GM$18</definedName>
    <definedName name="A127902762V_Latest">Data16!$GM$18</definedName>
    <definedName name="A127902766C">Data17!$E$1:$E$10,Data17!$E$11:$E$18</definedName>
    <definedName name="A127902766C_Data">Data17!$E$11:$E$18</definedName>
    <definedName name="A127902766C_Latest">Data17!$E$18</definedName>
    <definedName name="A127902770V">Data17!$G$1:$G$10,Data17!$G$11:$G$18</definedName>
    <definedName name="A127902770V_Data">Data17!$G$11:$G$18</definedName>
    <definedName name="A127902770V_Latest">Data17!$G$18</definedName>
    <definedName name="A127902774C">Data17!$K$1:$K$10,Data17!$K$11:$K$18</definedName>
    <definedName name="A127902774C_Data">Data17!$K$11:$K$18</definedName>
    <definedName name="A127902774C_Latest">Data17!$K$18</definedName>
    <definedName name="A127902778L">Data16!$HZ$1:$HZ$10,Data16!$HZ$11:$HZ$18</definedName>
    <definedName name="A127902778L_Data">Data16!$HZ$11:$HZ$18</definedName>
    <definedName name="A127902778L_Latest">Data16!$HZ$18</definedName>
    <definedName name="A127902782C">Data17!$AA$1:$AA$10,Data17!$AA$11:$AA$18</definedName>
    <definedName name="A127902782C_Data">Data17!$AA$11:$AA$18</definedName>
    <definedName name="A127902782C_Latest">Data17!$AA$18</definedName>
    <definedName name="A127902786L">Data17!$BF$1:$BF$10,Data17!$BF$11:$BF$18</definedName>
    <definedName name="A127902786L_Data">Data17!$BF$11:$BF$18</definedName>
    <definedName name="A127902786L_Latest">Data17!$BF$18</definedName>
    <definedName name="A127902790C">Data17!$BO$1:$BO$10,Data17!$BO$11:$BO$18</definedName>
    <definedName name="A127902790C_Data">Data17!$BO$11:$BO$18</definedName>
    <definedName name="A127902790C_Latest">Data17!$BO$18</definedName>
    <definedName name="A127902794L">Data17!$CB$1:$CB$10,Data17!$CB$11:$CB$18</definedName>
    <definedName name="A127902794L_Data">Data17!$CB$11:$CB$18</definedName>
    <definedName name="A127902794L_Latest">Data17!$CB$18</definedName>
    <definedName name="A127902798W">Data17!$CM$1:$CM$10,Data17!$CM$11:$CM$18</definedName>
    <definedName name="A127902798W_Data">Data17!$CM$11:$CM$18</definedName>
    <definedName name="A127902798W_Latest">Data17!$CM$18</definedName>
    <definedName name="A127902802A">Data17!$EI$1:$EI$10,Data17!$EI$11:$EI$18</definedName>
    <definedName name="A127902802A_Data">Data17!$EI$11:$EI$18</definedName>
    <definedName name="A127902802A_Latest">Data17!$EI$18</definedName>
    <definedName name="A127902806K">Data17!$DN$1:$DN$10,Data17!$DN$11:$DN$18</definedName>
    <definedName name="A127902806K_Data">Data17!$DN$11:$DN$18</definedName>
    <definedName name="A127902806K_Latest">Data17!$DN$18</definedName>
    <definedName name="A127902850V">Data18!$BS$1:$BS$10,Data18!$BS$11:$BS$18</definedName>
    <definedName name="A127902850V_Data">Data18!$BS$11:$BS$18</definedName>
    <definedName name="A127902850V_Latest">Data18!$BS$18</definedName>
    <definedName name="A127904142T">Data1!$Q$1:$Q$10,Data1!$Q$11:$Q$18</definedName>
    <definedName name="A127904142T_Data">Data1!$Q$11:$Q$18</definedName>
    <definedName name="A127904142T_Latest">Data1!$Q$18</definedName>
    <definedName name="A127904146A">Data1!$AW$1:$AW$10,Data1!$AW$11:$AW$18</definedName>
    <definedName name="A127904146A_Data">Data1!$AW$11:$AW$18</definedName>
    <definedName name="A127904146A_Latest">Data1!$AW$18</definedName>
    <definedName name="A127904150T">Data1!$AY$1:$AY$10,Data1!$AY$11:$AY$18</definedName>
    <definedName name="A127904150T_Data">Data1!$AY$11:$AY$18</definedName>
    <definedName name="A127904150T_Latest">Data1!$AY$18</definedName>
    <definedName name="A127904154A">Data1!$AZ$1:$AZ$10,Data1!$AZ$11:$AZ$18</definedName>
    <definedName name="A127904154A_Data">Data1!$AZ$11:$AZ$18</definedName>
    <definedName name="A127904154A_Latest">Data1!$AZ$18</definedName>
    <definedName name="A127904158K">Data1!$BJ$1:$BJ$10,Data1!$BJ$11:$BJ$18</definedName>
    <definedName name="A127904158K_Data">Data1!$BJ$11:$BJ$18</definedName>
    <definedName name="A127904158K_Latest">Data1!$BJ$18</definedName>
    <definedName name="A127904162A">Data1!$AK$1:$AK$10,Data1!$AK$11:$AK$18</definedName>
    <definedName name="A127904162A_Data">Data1!$AK$11:$AK$18</definedName>
    <definedName name="A127904162A_Latest">Data1!$AK$18</definedName>
    <definedName name="A127904166K">Data1!$AO$1:$AO$10,Data1!$AO$11:$AO$18</definedName>
    <definedName name="A127904166K_Data">Data1!$AO$11:$AO$18</definedName>
    <definedName name="A127904166K_Latest">Data1!$AO$18</definedName>
    <definedName name="A127904170A">Data1!$AS$1:$AS$10,Data1!$AS$11:$AS$18</definedName>
    <definedName name="A127904170A_Data">Data1!$AS$11:$AS$18</definedName>
    <definedName name="A127904170A_Latest">Data1!$AS$18</definedName>
    <definedName name="A127904174K">Data2!$CI$1:$CI$10,Data2!$CI$11:$CI$18</definedName>
    <definedName name="A127904174K_Data">Data2!$CI$11:$CI$18</definedName>
    <definedName name="A127904174K_Latest">Data2!$CI$18</definedName>
    <definedName name="A127904178V">Data2!$BJ$1:$BJ$10,Data2!$BJ$11:$BJ$18</definedName>
    <definedName name="A127904178V_Data">Data2!$BJ$11:$BJ$18</definedName>
    <definedName name="A127904178V_Latest">Data2!$BJ$18</definedName>
    <definedName name="A127904182K">Data2!$CK$1:$CK$10,Data2!$CK$11:$CK$18</definedName>
    <definedName name="A127904182K_Data">Data2!$CK$11:$CK$18</definedName>
    <definedName name="A127904182K_Latest">Data2!$CK$18</definedName>
    <definedName name="A127904190K">Data2!$BN$1:$BN$10,Data2!$BN$11:$BN$18</definedName>
    <definedName name="A127904190K_Data">Data2!$BN$11:$BN$18</definedName>
    <definedName name="A127904190K_Latest">Data2!$BN$18</definedName>
    <definedName name="A127904194V">Data2!$CZ$1:$CZ$10,Data2!$CZ$11:$CZ$18</definedName>
    <definedName name="A127904194V_Data">Data2!$CZ$11:$CZ$18</definedName>
    <definedName name="A127904194V_Latest">Data2!$CZ$18</definedName>
    <definedName name="A127904198C">Data2!$DR$1:$DR$10,Data2!$DR$11:$DR$18</definedName>
    <definedName name="A127904198C_Data">Data2!$DR$11:$DR$18</definedName>
    <definedName name="A127904198C_Latest">Data2!$DR$18</definedName>
    <definedName name="A127904202J">Data2!$CR$1:$CR$10,Data2!$CR$11:$CR$18</definedName>
    <definedName name="A127904202J_Data">Data2!$CR$11:$CR$18</definedName>
    <definedName name="A127904202J_Latest">Data2!$CR$18</definedName>
    <definedName name="A127904206T">Data2!$DS$1:$DS$10,Data2!$DS$11:$DS$18</definedName>
    <definedName name="A127904206T_Data">Data2!$DS$11:$DS$18</definedName>
    <definedName name="A127904206T_Latest">Data2!$DS$18</definedName>
    <definedName name="A127904210J">Data2!$EM$1:$EM$10,Data2!$EM$11:$EM$18</definedName>
    <definedName name="A127904210J_Data">Data2!$EM$11:$EM$18</definedName>
    <definedName name="A127904210J_Latest">Data2!$EM$18</definedName>
    <definedName name="A127904214T">Data2!$EN$1:$EN$10,Data2!$EN$11:$EN$18</definedName>
    <definedName name="A127904214T_Data">Data2!$EN$11:$EN$18</definedName>
    <definedName name="A127904214T_Latest">Data2!$EN$18</definedName>
    <definedName name="A127904218A">Data2!$EU$1:$EU$10,Data2!$EU$11:$EU$18</definedName>
    <definedName name="A127904218A_Data">Data2!$EU$11:$EU$18</definedName>
    <definedName name="A127904218A_Latest">Data2!$EU$18</definedName>
    <definedName name="A127904222T">Data2!$EX$1:$EX$10,Data2!$EX$11:$EX$18</definedName>
    <definedName name="A127904222T_Data">Data2!$EX$11:$EX$18</definedName>
    <definedName name="A127904222T_Latest">Data2!$EX$18</definedName>
    <definedName name="A127904226A">Data2!$FD$1:$FD$10,Data2!$FD$11:$FD$18</definedName>
    <definedName name="A127904226A_Data">Data2!$FD$11:$FD$18</definedName>
    <definedName name="A127904226A_Latest">Data2!$FD$18</definedName>
    <definedName name="A127904230T">Data2!$FP$1:$FP$10,Data2!$FP$11:$FP$18</definedName>
    <definedName name="A127904230T_Data">Data2!$FP$11:$FP$18</definedName>
    <definedName name="A127904230T_Latest">Data2!$FP$18</definedName>
    <definedName name="A127904234A">Data2!$FU$1:$FU$10,Data2!$FU$11:$FU$18</definedName>
    <definedName name="A127904234A_Data">Data2!$FU$11:$FU$18</definedName>
    <definedName name="A127904234A_Latest">Data2!$FU$18</definedName>
    <definedName name="A127904238K">Data2!$GC$1:$GC$10,Data2!$GC$11:$GC$18</definedName>
    <definedName name="A127904238K_Data">Data2!$GC$11:$GC$18</definedName>
    <definedName name="A127904238K_Latest">Data2!$GC$18</definedName>
    <definedName name="A127904242A">Data2!$GH$1:$GH$10,Data2!$GH$11:$GH$18</definedName>
    <definedName name="A127904242A_Data">Data2!$GH$11:$GH$18</definedName>
    <definedName name="A127904242A_Latest">Data2!$GH$18</definedName>
    <definedName name="A127904246K">Data2!$FE$1:$FE$10,Data2!$FE$11:$FE$18</definedName>
    <definedName name="A127904246K_Data">Data2!$FE$11:$FE$18</definedName>
    <definedName name="A127904246K_Latest">Data2!$FE$18</definedName>
    <definedName name="A127904250A">Data2!$FL$1:$FL$10,Data2!$FL$11:$FL$18</definedName>
    <definedName name="A127904250A_Data">Data2!$FL$11:$FL$18</definedName>
    <definedName name="A127904250A_Latest">Data2!$FL$18</definedName>
    <definedName name="A127904254K">Data2!$FN$1:$FN$10,Data2!$FN$11:$FN$18</definedName>
    <definedName name="A127904254K_Data">Data2!$FN$11:$FN$18</definedName>
    <definedName name="A127904254K_Latest">Data2!$FN$18</definedName>
    <definedName name="A127904258V">Data2!$GW$1:$GW$10,Data2!$GW$11:$GW$18</definedName>
    <definedName name="A127904258V_Data">Data2!$GW$11:$GW$18</definedName>
    <definedName name="A127904258V_Latest">Data2!$GW$18</definedName>
    <definedName name="A127904262K">Data2!$GX$1:$GX$10,Data2!$GX$11:$GX$18</definedName>
    <definedName name="A127904262K_Data">Data2!$GX$11:$GX$18</definedName>
    <definedName name="A127904262K_Latest">Data2!$GX$18</definedName>
    <definedName name="A127904266V">Data2!$GY$1:$GY$10,Data2!$GY$11:$GY$18</definedName>
    <definedName name="A127904266V_Data">Data2!$GY$11:$GY$18</definedName>
    <definedName name="A127904266V_Latest">Data2!$GY$18</definedName>
    <definedName name="A127904270K">Data2!$HE$1:$HE$10,Data2!$HE$11:$HE$18</definedName>
    <definedName name="A127904270K_Data">Data2!$HE$11:$HE$18</definedName>
    <definedName name="A127904270K_Latest">Data2!$HE$18</definedName>
    <definedName name="A127904274V">Data2!$HI$1:$HI$10,Data2!$HI$11:$HI$18</definedName>
    <definedName name="A127904274V_Data">Data2!$HI$11:$HI$18</definedName>
    <definedName name="A127904274V_Latest">Data2!$HI$18</definedName>
    <definedName name="A127904278C">Data2!$HM$1:$HM$10,Data2!$HM$11:$HM$18</definedName>
    <definedName name="A127904278C_Data">Data2!$HM$11:$HM$18</definedName>
    <definedName name="A127904278C_Latest">Data2!$HM$18</definedName>
    <definedName name="A127904282V">Data2!$HS$1:$HS$10,Data2!$HS$11:$HS$18</definedName>
    <definedName name="A127904282V_Data">Data2!$HS$11:$HS$18</definedName>
    <definedName name="A127904282V_Latest">Data2!$HS$18</definedName>
    <definedName name="A127904286C">Data2!$HT$1:$HT$10,Data2!$HT$11:$HT$18</definedName>
    <definedName name="A127904286C_Data">Data2!$HT$11:$HT$18</definedName>
    <definedName name="A127904286C_Latest">Data2!$HT$18</definedName>
    <definedName name="A127904290V">Data1!$CF$1:$CF$10,Data1!$CF$11:$CF$18</definedName>
    <definedName name="A127904290V_Data">Data1!$CF$11:$CF$18</definedName>
    <definedName name="A127904290V_Latest">Data1!$CF$18</definedName>
    <definedName name="A127904294C">Data1!$CJ$1:$CJ$10,Data1!$CJ$11:$CJ$18</definedName>
    <definedName name="A127904294C_Data">Data1!$CJ$11:$CJ$18</definedName>
    <definedName name="A127904294C_Latest">Data1!$CJ$18</definedName>
    <definedName name="A127904298L">Data1!$BU$1:$BU$10,Data1!$BU$11:$BU$18</definedName>
    <definedName name="A127904298L_Data">Data1!$BU$11:$BU$18</definedName>
    <definedName name="A127904298L_Latest">Data1!$BU$18</definedName>
    <definedName name="A127904302T">Data1!$CP$1:$CP$10,Data1!$CP$11:$CP$18</definedName>
    <definedName name="A127904302T_Data">Data1!$CP$11:$CP$18</definedName>
    <definedName name="A127904302T_Latest">Data1!$CP$18</definedName>
    <definedName name="A127904306A">Data1!$BZ$1:$BZ$10,Data1!$BZ$11:$BZ$18</definedName>
    <definedName name="A127904306A_Data">Data1!$BZ$11:$BZ$18</definedName>
    <definedName name="A127904306A_Latest">Data1!$BZ$18</definedName>
    <definedName name="A127904310T">Data1!$ED$1:$ED$10,Data1!$ED$11:$ED$18</definedName>
    <definedName name="A127904310T_Data">Data1!$ED$11:$ED$18</definedName>
    <definedName name="A127904310T_Latest">Data1!$ED$18</definedName>
    <definedName name="A127904314A">Data1!$EV$1:$EV$10,Data1!$EV$11:$EV$18</definedName>
    <definedName name="A127904314A_Data">Data1!$EV$11:$EV$18</definedName>
    <definedName name="A127904314A_Latest">Data1!$EV$18</definedName>
    <definedName name="A127904318K">Data1!$FG$1:$FG$10,Data1!$FG$11:$FG$18</definedName>
    <definedName name="A127904318K_Data">Data1!$FG$11:$FG$18</definedName>
    <definedName name="A127904318K_Latest">Data1!$FG$18</definedName>
    <definedName name="A127904322A">Data1!$FL$1:$FL$10,Data1!$FL$11:$FL$18</definedName>
    <definedName name="A127904322A_Data">Data1!$FL$11:$FL$18</definedName>
    <definedName name="A127904322A_Latest">Data1!$FL$18</definedName>
    <definedName name="A127904326K">Data1!$FM$1:$FM$10,Data1!$FM$11:$FM$18</definedName>
    <definedName name="A127904326K_Data">Data1!$FM$11:$FM$18</definedName>
    <definedName name="A127904326K_Latest">Data1!$FM$18</definedName>
    <definedName name="A127904330A">Data1!$ER$1:$ER$10,Data1!$ER$11:$ER$18</definedName>
    <definedName name="A127904330A_Data">Data1!$ER$11:$ER$18</definedName>
    <definedName name="A127904330A_Latest">Data1!$ER$18</definedName>
    <definedName name="A127904334K">Data1!$FR$1:$FR$10,Data1!$FR$11:$FR$18</definedName>
    <definedName name="A127904334K_Data">Data1!$FR$11:$FR$18</definedName>
    <definedName name="A127904334K_Latest">Data1!$FR$18</definedName>
    <definedName name="A127904338V">Data1!$GB$1:$GB$10,Data1!$GB$11:$GB$18</definedName>
    <definedName name="A127904338V_Data">Data1!$GB$11:$GB$18</definedName>
    <definedName name="A127904338V_Latest">Data1!$GB$18</definedName>
    <definedName name="A127904342K">Data1!$GI$1:$GI$10,Data1!$GI$11:$GI$18</definedName>
    <definedName name="A127904342K_Data">Data1!$GI$11:$GI$18</definedName>
    <definedName name="A127904342K_Latest">Data1!$GI$18</definedName>
    <definedName name="A127904346V">Data1!$GN$1:$GN$10,Data1!$GN$11:$GN$18</definedName>
    <definedName name="A127904346V_Data">Data1!$GN$11:$GN$18</definedName>
    <definedName name="A127904346V_Latest">Data1!$GN$18</definedName>
    <definedName name="A127904350K">Data1!$FU$1:$FU$10,Data1!$FU$11:$FU$18</definedName>
    <definedName name="A127904350K_Data">Data1!$FU$11:$FU$18</definedName>
    <definedName name="A127904350K_Latest">Data1!$FU$18</definedName>
    <definedName name="A127904354V">Data1!$GZ$1:$GZ$10,Data1!$GZ$11:$GZ$18</definedName>
    <definedName name="A127904354V_Data">Data1!$GZ$11:$GZ$18</definedName>
    <definedName name="A127904354V_Latest">Data1!$GZ$18</definedName>
    <definedName name="A127904358C">Data1!$HN$1:$HN$10,Data1!$HN$11:$HN$18</definedName>
    <definedName name="A127904358C_Data">Data1!$HN$11:$HN$18</definedName>
    <definedName name="A127904358C_Latest">Data1!$HN$18</definedName>
    <definedName name="A127904362V">Data1!$HA$1:$HA$10,Data1!$HA$11:$HA$18</definedName>
    <definedName name="A127904362V_Data">Data1!$HA$11:$HA$18</definedName>
    <definedName name="A127904362V_Latest">Data1!$HA$18</definedName>
    <definedName name="A127904366C">Data1!$HD$1:$HD$10,Data1!$HD$11:$HD$18</definedName>
    <definedName name="A127904366C_Data">Data1!$HD$11:$HD$18</definedName>
    <definedName name="A127904366C_Latest">Data1!$HD$18</definedName>
    <definedName name="A127904370V">Data2!$B$1:$B$10,Data2!$B$11:$B$18</definedName>
    <definedName name="A127904370V_Data">Data2!$B$11:$B$18</definedName>
    <definedName name="A127904370V_Latest">Data2!$B$18</definedName>
    <definedName name="A127904374C">Data2!$V$1:$V$10,Data2!$V$11:$V$18</definedName>
    <definedName name="A127904374C_Data">Data2!$V$11:$V$18</definedName>
    <definedName name="A127904374C_Latest">Data2!$V$18</definedName>
    <definedName name="A127904378L">Data2!$AL$1:$AL$10,Data2!$AL$11:$AL$18</definedName>
    <definedName name="A127904378L_Data">Data2!$AL$11:$AL$18</definedName>
    <definedName name="A127904378L_Latest">Data2!$AL$18</definedName>
    <definedName name="A127904382C">Data2!$AT$1:$AT$10,Data2!$AT$11:$AT$18</definedName>
    <definedName name="A127904382C_Data">Data2!$AT$11:$AT$18</definedName>
    <definedName name="A127904382C_Latest">Data2!$AT$18</definedName>
    <definedName name="A127904386L">Data2!$AU$1:$AU$10,Data2!$AU$11:$AU$18</definedName>
    <definedName name="A127904386L_Data">Data2!$AU$11:$AU$18</definedName>
    <definedName name="A127904386L_Latest">Data2!$AU$18</definedName>
    <definedName name="A127904390C">Data2!$AV$1:$AV$10,Data2!$AV$11:$AV$18</definedName>
    <definedName name="A127904390C_Data">Data2!$AV$11:$AV$18</definedName>
    <definedName name="A127904390C_Latest">Data2!$AV$18</definedName>
    <definedName name="A127904394L">Data2!$AX$1:$AX$10,Data2!$AX$11:$AX$18</definedName>
    <definedName name="A127904394L_Data">Data2!$AX$11:$AX$18</definedName>
    <definedName name="A127904394L_Latest">Data2!$AX$18</definedName>
    <definedName name="A127904398W">Data2!$AZ$1:$AZ$10,Data2!$AZ$11:$AZ$18</definedName>
    <definedName name="A127904398W_Data">Data2!$AZ$11:$AZ$18</definedName>
    <definedName name="A127904398W_Latest">Data2!$AZ$18</definedName>
    <definedName name="A127904402A">Data2!$BB$1:$BB$10,Data2!$BB$11:$BB$18</definedName>
    <definedName name="A127904402A_Data">Data2!$BB$11:$BB$18</definedName>
    <definedName name="A127904402A_Latest">Data2!$BB$18</definedName>
    <definedName name="A127905598J">Data2!$IO$1:$IO$10,Data2!$IO$11:$IO$18</definedName>
    <definedName name="A127905598J_Data">Data2!$IO$11:$IO$18</definedName>
    <definedName name="A127905598J_Latest">Data2!$IO$18</definedName>
    <definedName name="A127905602L">Data2!$IQ$1:$IQ$10,Data2!$IQ$11:$IQ$18</definedName>
    <definedName name="A127905602L_Data">Data2!$IQ$11:$IQ$18</definedName>
    <definedName name="A127905602L_Latest">Data2!$IQ$18</definedName>
    <definedName name="A127905606W">Data3!$C$1:$C$10,Data3!$C$11:$C$18</definedName>
    <definedName name="A127905606W_Data">Data3!$C$11:$C$18</definedName>
    <definedName name="A127905606W_Latest">Data3!$C$18</definedName>
    <definedName name="A127905610L">Data3!$R$1:$R$10,Data3!$R$11:$R$18</definedName>
    <definedName name="A127905610L_Data">Data3!$R$11:$R$18</definedName>
    <definedName name="A127905610L_Latest">Data3!$R$18</definedName>
    <definedName name="A127905614W">Data3!$AH$1:$AH$10,Data3!$AH$11:$AH$18</definedName>
    <definedName name="A127905614W_Data">Data3!$AH$11:$AH$18</definedName>
    <definedName name="A127905614W_Latest">Data3!$AH$18</definedName>
    <definedName name="A127905618F">Data3!$AN$1:$AN$10,Data3!$AN$11:$AN$18</definedName>
    <definedName name="A127905618F_Data">Data3!$AN$11:$AN$18</definedName>
    <definedName name="A127905618F_Latest">Data3!$AN$18</definedName>
    <definedName name="A127905622W">Data3!$AQ$1:$AQ$10,Data3!$AQ$11:$AQ$18</definedName>
    <definedName name="A127905622W_Data">Data3!$AQ$11:$AQ$18</definedName>
    <definedName name="A127905622W_Latest">Data3!$AQ$18</definedName>
    <definedName name="A127905626F">Data3!$AV$1:$AV$10,Data3!$AV$11:$AV$18</definedName>
    <definedName name="A127905626F_Data">Data3!$AV$11:$AV$18</definedName>
    <definedName name="A127905626F_Latest">Data3!$AV$18</definedName>
    <definedName name="A127905634F">Data3!$U$1:$U$10,Data3!$U$11:$U$18</definedName>
    <definedName name="A127905634F_Data">Data3!$U$11:$U$18</definedName>
    <definedName name="A127905634F_Latest">Data3!$U$18</definedName>
    <definedName name="A127905638R">Data3!$AX$1:$AX$10,Data3!$AX$11:$AX$18</definedName>
    <definedName name="A127905638R_Data">Data3!$AX$11:$AX$18</definedName>
    <definedName name="A127905638R_Latest">Data3!$AX$18</definedName>
    <definedName name="A127905642F">Data3!$Y$1:$Y$10,Data3!$Y$11:$Y$18</definedName>
    <definedName name="A127905642F_Data">Data3!$Y$11:$Y$18</definedName>
    <definedName name="A127905642F_Latest">Data3!$Y$18</definedName>
    <definedName name="A127905646R">Data3!$Z$1:$Z$10,Data3!$Z$11:$Z$18</definedName>
    <definedName name="A127905646R_Data">Data3!$Z$11:$Z$18</definedName>
    <definedName name="A127905646R_Latest">Data3!$Z$18</definedName>
    <definedName name="A127905650F">Data4!$BP$1:$BP$10,Data4!$BP$11:$BP$18</definedName>
    <definedName name="A127905650F_Data">Data4!$BP$11:$BP$18</definedName>
    <definedName name="A127905650F_Latest">Data4!$BP$18</definedName>
    <definedName name="A127905654R">Data4!$AP$1:$AP$10,Data4!$AP$11:$AP$18</definedName>
    <definedName name="A127905654R_Data">Data4!$AP$11:$AP$18</definedName>
    <definedName name="A127905654R_Latest">Data4!$AP$18</definedName>
    <definedName name="A127905662R">Data4!$CH$1:$CH$10,Data4!$CH$11:$CH$18</definedName>
    <definedName name="A127905662R_Data">Data4!$CH$11:$CH$18</definedName>
    <definedName name="A127905662R_Latest">Data4!$CH$18</definedName>
    <definedName name="A127905666X">Data4!$CU$1:$CU$10,Data4!$CU$11:$CU$18</definedName>
    <definedName name="A127905666X_Data">Data4!$CU$11:$CU$18</definedName>
    <definedName name="A127905666X_Latest">Data4!$CU$18</definedName>
    <definedName name="A127905670R">Data4!$CX$1:$CX$10,Data4!$CX$11:$CX$18</definedName>
    <definedName name="A127905670R_Data">Data4!$CX$11:$CX$18</definedName>
    <definedName name="A127905670R_Latest">Data4!$CX$18</definedName>
    <definedName name="A127905674X">Data4!$DB$1:$DB$10,Data4!$DB$11:$DB$18</definedName>
    <definedName name="A127905674X_Data">Data4!$DB$11:$DB$18</definedName>
    <definedName name="A127905674X_Latest">Data4!$DB$18</definedName>
    <definedName name="A127905678J">Data4!$DD$1:$DD$10,Data4!$DD$11:$DD$18</definedName>
    <definedName name="A127905678J_Data">Data4!$DD$11:$DD$18</definedName>
    <definedName name="A127905678J_Latest">Data4!$DD$18</definedName>
    <definedName name="A127905682X">Data4!$DQ$1:$DQ$10,Data4!$DQ$11:$DQ$18</definedName>
    <definedName name="A127905682X_Data">Data4!$DQ$11:$DQ$18</definedName>
    <definedName name="A127905682X_Latest">Data4!$DQ$18</definedName>
    <definedName name="A127905686J">Data4!$EB$1:$EB$10,Data4!$EB$11:$EB$18</definedName>
    <definedName name="A127905686J_Data">Data4!$EB$11:$EB$18</definedName>
    <definedName name="A127905686J_Latest">Data4!$EB$18</definedName>
    <definedName name="A127905694J">Data4!$EY$1:$EY$10,Data4!$EY$11:$EY$18</definedName>
    <definedName name="A127905694J_Data">Data4!$EY$11:$EY$18</definedName>
    <definedName name="A127905694J_Latest">Data4!$EY$18</definedName>
    <definedName name="A127905698T">Data4!$FC$1:$FC$10,Data4!$FC$11:$FC$18</definedName>
    <definedName name="A127905698T_Data">Data4!$FC$11:$FC$18</definedName>
    <definedName name="A127905698T_Latest">Data4!$FC$18</definedName>
    <definedName name="A127905702W">Data4!$FF$1:$FF$10,Data4!$FF$11:$FF$18</definedName>
    <definedName name="A127905702W_Data">Data4!$FF$11:$FF$18</definedName>
    <definedName name="A127905702W_Latest">Data4!$FF$18</definedName>
    <definedName name="A127905706F">Data4!$FG$1:$FG$10,Data4!$FG$11:$FG$18</definedName>
    <definedName name="A127905706F_Data">Data4!$FG$11:$FG$18</definedName>
    <definedName name="A127905706F_Latest">Data4!$FG$18</definedName>
    <definedName name="A127905710W">Data4!$FM$1:$FM$10,Data4!$FM$11:$FM$18</definedName>
    <definedName name="A127905710W_Data">Data4!$FM$11:$FM$18</definedName>
    <definedName name="A127905710W_Latest">Data4!$FM$18</definedName>
    <definedName name="A127905714F">Data4!$FN$1:$FN$10,Data4!$FN$11:$FN$18</definedName>
    <definedName name="A127905714F_Data">Data4!$FN$11:$FN$18</definedName>
    <definedName name="A127905714F_Latest">Data4!$FN$18</definedName>
    <definedName name="A127905718R">Data4!$EO$1:$EO$10,Data4!$EO$11:$EO$18</definedName>
    <definedName name="A127905718R_Data">Data4!$EO$11:$EO$18</definedName>
    <definedName name="A127905718R_Latest">Data4!$EO$18</definedName>
    <definedName name="A127905722F">Data4!$ET$1:$ET$10,Data4!$ET$11:$ET$18</definedName>
    <definedName name="A127905722F_Data">Data4!$ET$11:$ET$18</definedName>
    <definedName name="A127905722F_Latest">Data4!$ET$18</definedName>
    <definedName name="A127905726R">Data4!$GJ$1:$GJ$10,Data4!$GJ$11:$GJ$18</definedName>
    <definedName name="A127905726R_Data">Data4!$GJ$11:$GJ$18</definedName>
    <definedName name="A127905726R_Latest">Data4!$GJ$18</definedName>
    <definedName name="A127905730F">Data4!$GK$1:$GK$10,Data4!$GK$11:$GK$18</definedName>
    <definedName name="A127905730F_Data">Data4!$GK$11:$GK$18</definedName>
    <definedName name="A127905730F_Latest">Data4!$GK$18</definedName>
    <definedName name="A127905734R">Data4!$GO$1:$GO$10,Data4!$GO$11:$GO$18</definedName>
    <definedName name="A127905734R_Data">Data4!$GO$11:$GO$18</definedName>
    <definedName name="A127905734R_Latest">Data4!$GO$18</definedName>
    <definedName name="A127905738X">Data4!$GQ$1:$GQ$10,Data4!$GQ$11:$GQ$18</definedName>
    <definedName name="A127905738X_Data">Data4!$GQ$11:$GQ$18</definedName>
    <definedName name="A127905738X_Latest">Data4!$GQ$18</definedName>
    <definedName name="A127905742R">Data4!$GY$1:$GY$10,Data4!$GY$11:$GY$18</definedName>
    <definedName name="A127905742R_Data">Data4!$GY$11:$GY$18</definedName>
    <definedName name="A127905742R_Latest">Data4!$GY$18</definedName>
    <definedName name="A127905746X">Data3!$CA$1:$CA$10,Data3!$CA$11:$CA$18</definedName>
    <definedName name="A127905746X_Data">Data3!$CA$11:$CA$18</definedName>
    <definedName name="A127905746X_Latest">Data3!$CA$18</definedName>
    <definedName name="A127905750R">Data3!$CD$1:$CD$10,Data3!$CD$11:$CD$18</definedName>
    <definedName name="A127905750R_Data">Data3!$CD$11:$CD$18</definedName>
    <definedName name="A127905750R_Latest">Data3!$CD$18</definedName>
    <definedName name="A127905754X">Data3!$AY$1:$AY$10,Data3!$AY$11:$AY$18</definedName>
    <definedName name="A127905754X_Data">Data3!$AY$11:$AY$18</definedName>
    <definedName name="A127905754X_Latest">Data3!$AY$18</definedName>
    <definedName name="A127905758J">Data3!$BE$1:$BE$10,Data3!$BE$11:$BE$18</definedName>
    <definedName name="A127905758J_Data">Data3!$BE$11:$BE$18</definedName>
    <definedName name="A127905758J_Latest">Data3!$BE$18</definedName>
    <definedName name="A127905762X">Data3!$CQ$1:$CQ$10,Data3!$CQ$11:$CQ$18</definedName>
    <definedName name="A127905762X_Data">Data3!$CQ$11:$CQ$18</definedName>
    <definedName name="A127905762X_Latest">Data3!$CQ$18</definedName>
    <definedName name="A127905766J">Data3!$DE$1:$DE$10,Data3!$DE$11:$DE$18</definedName>
    <definedName name="A127905766J_Data">Data3!$DE$11:$DE$18</definedName>
    <definedName name="A127905766J_Latest">Data3!$DE$18</definedName>
    <definedName name="A127905770X">Data3!$EB$1:$EB$10,Data3!$EB$11:$EB$18</definedName>
    <definedName name="A127905770X_Data">Data3!$EB$11:$EB$18</definedName>
    <definedName name="A127905770X_Latest">Data3!$EB$18</definedName>
    <definedName name="A127905774J">Data3!$ED$1:$ED$10,Data3!$ED$11:$ED$18</definedName>
    <definedName name="A127905774J_Data">Data3!$ED$11:$ED$18</definedName>
    <definedName name="A127905774J_Latest">Data3!$ED$18</definedName>
    <definedName name="A127905778T">Data3!$EH$1:$EH$10,Data3!$EH$11:$EH$18</definedName>
    <definedName name="A127905778T_Data">Data3!$EH$11:$EH$18</definedName>
    <definedName name="A127905778T_Latest">Data3!$EH$18</definedName>
    <definedName name="A127905782J">Data3!$EJ$1:$EJ$10,Data3!$EJ$11:$EJ$18</definedName>
    <definedName name="A127905782J_Data">Data3!$EJ$11:$EJ$18</definedName>
    <definedName name="A127905782J_Latest">Data3!$EJ$18</definedName>
    <definedName name="A127905786T">Data3!$EO$1:$EO$10,Data3!$EO$11:$EO$18</definedName>
    <definedName name="A127905786T_Data">Data3!$EO$11:$EO$18</definedName>
    <definedName name="A127905786T_Latest">Data3!$EO$18</definedName>
    <definedName name="A127905790J">Data3!$DX$1:$DX$10,Data3!$DX$11:$DX$18</definedName>
    <definedName name="A127905790J_Data">Data3!$DX$11:$DX$18</definedName>
    <definedName name="A127905790J_Latest">Data3!$DX$18</definedName>
    <definedName name="A127905794T">Data3!$FR$1:$FR$10,Data3!$FR$11:$FR$18</definedName>
    <definedName name="A127905794T_Data">Data3!$FR$11:$FR$18</definedName>
    <definedName name="A127905794T_Latest">Data3!$FR$18</definedName>
    <definedName name="A127905798A">Data3!$FC$1:$FC$10,Data3!$FC$11:$FC$18</definedName>
    <definedName name="A127905798A_Data">Data3!$FC$11:$FC$18</definedName>
    <definedName name="A127905798A_Latest">Data3!$FC$18</definedName>
    <definedName name="A127905802F">Data3!$GQ$1:$GQ$10,Data3!$GQ$11:$GQ$18</definedName>
    <definedName name="A127905802F_Data">Data3!$GQ$11:$GQ$18</definedName>
    <definedName name="A127905802F_Latest">Data3!$GQ$18</definedName>
    <definedName name="A127905806R">Data3!$GZ$1:$GZ$10,Data3!$GZ$11:$GZ$18</definedName>
    <definedName name="A127905806R_Data">Data3!$GZ$11:$GZ$18</definedName>
    <definedName name="A127905806R_Latest">Data3!$GZ$18</definedName>
    <definedName name="A127905810F">Data3!$HE$1:$HE$10,Data3!$HE$11:$HE$18</definedName>
    <definedName name="A127905810F_Data">Data3!$HE$11:$HE$18</definedName>
    <definedName name="A127905810F_Latest">Data3!$HE$18</definedName>
    <definedName name="A127905814R">Data3!$HF$1:$HF$10,Data3!$HF$11:$HF$18</definedName>
    <definedName name="A127905814R_Data">Data3!$HF$11:$HF$18</definedName>
    <definedName name="A127905814R_Latest">Data3!$HF$18</definedName>
    <definedName name="A127905818X">Data3!$HH$1:$HH$10,Data3!$HH$11:$HH$18</definedName>
    <definedName name="A127905818X_Data">Data3!$HH$11:$HH$18</definedName>
    <definedName name="A127905818X_Latest">Data3!$HH$18</definedName>
    <definedName name="A127905822R">Data3!$IA$1:$IA$10,Data3!$IA$11:$IA$18</definedName>
    <definedName name="A127905822R_Data">Data3!$IA$11:$IA$18</definedName>
    <definedName name="A127905822R_Latest">Data3!$IA$18</definedName>
    <definedName name="A127905826X">Data3!$HO$1:$HO$10,Data3!$HO$11:$HO$18</definedName>
    <definedName name="A127905826X_Data">Data3!$HO$11:$HO$18</definedName>
    <definedName name="A127905826X_Latest">Data3!$HO$18</definedName>
    <definedName name="A127905830R">Data3!$IH$1:$IH$10,Data3!$IH$11:$IH$18</definedName>
    <definedName name="A127905830R_Data">Data3!$IH$11:$IH$18</definedName>
    <definedName name="A127905830R_Latest">Data3!$IH$18</definedName>
    <definedName name="A127905834X">Data3!$HT$1:$HT$10,Data3!$HT$11:$HT$18</definedName>
    <definedName name="A127905834X_Data">Data3!$HT$11:$HT$18</definedName>
    <definedName name="A127905834X_Latest">Data3!$HT$18</definedName>
    <definedName name="A127905838J">Data4!$S$1:$S$10,Data4!$S$11:$S$18</definedName>
    <definedName name="A127905838J_Data">Data4!$S$11:$S$18</definedName>
    <definedName name="A127905838J_Latest">Data4!$S$18</definedName>
    <definedName name="A127905842X">Data4!$Z$1:$Z$10,Data4!$Z$11:$Z$18</definedName>
    <definedName name="A127905842X_Data">Data4!$Z$11:$Z$18</definedName>
    <definedName name="A127905842X_Latest">Data4!$Z$18</definedName>
    <definedName name="A127905846J">Data4!$H$1:$H$10,Data4!$H$11:$H$18</definedName>
    <definedName name="A127905846J_Data">Data4!$H$11:$H$18</definedName>
    <definedName name="A127905846J_Latest">Data4!$H$18</definedName>
    <definedName name="A127905854J">Data4!$AL$1:$AL$10,Data4!$AL$11:$AL$18</definedName>
    <definedName name="A127905854J_Data">Data4!$AL$11:$AL$18</definedName>
    <definedName name="A127905854J_Latest">Data4!$AL$18</definedName>
    <definedName name="A127907146F">Data4!$HQ$1:$HQ$10,Data4!$HQ$11:$HQ$18</definedName>
    <definedName name="A127907146F_Data">Data4!$HQ$11:$HQ$18</definedName>
    <definedName name="A127907146F_Latest">Data4!$HQ$18</definedName>
    <definedName name="A127907150W">Data4!$HR$1:$HR$10,Data4!$HR$11:$HR$18</definedName>
    <definedName name="A127907150W_Data">Data4!$HR$11:$HR$18</definedName>
    <definedName name="A127907150W_Latest">Data4!$HR$18</definedName>
    <definedName name="A127907154F">Data4!$HX$1:$HX$10,Data4!$HX$11:$HX$18</definedName>
    <definedName name="A127907154F_Data">Data4!$HX$11:$HX$18</definedName>
    <definedName name="A127907154F_Latest">Data4!$HX$18</definedName>
    <definedName name="A127907158R">Data4!$HG$1:$HG$10,Data4!$HG$11:$HG$18</definedName>
    <definedName name="A127907158R_Data">Data4!$HG$11:$HG$18</definedName>
    <definedName name="A127907158R_Latest">Data4!$HG$18</definedName>
    <definedName name="A127907162F">Data4!$IJ$1:$IJ$10,Data4!$IJ$11:$IJ$18</definedName>
    <definedName name="A127907162F_Data">Data4!$IJ$11:$IJ$18</definedName>
    <definedName name="A127907162F_Latest">Data4!$IJ$18</definedName>
    <definedName name="A127907166R">Data4!$HL$1:$HL$10,Data4!$HL$11:$HL$18</definedName>
    <definedName name="A127907166R_Data">Data4!$HL$11:$HL$18</definedName>
    <definedName name="A127907166R_Latest">Data4!$HL$18</definedName>
    <definedName name="A127907170F">Data4!$IN$1:$IN$10,Data4!$IN$11:$IN$18</definedName>
    <definedName name="A127907170F_Data">Data4!$IN$11:$IN$18</definedName>
    <definedName name="A127907170F_Latest">Data4!$IN$18</definedName>
    <definedName name="A127907174R">Data5!$C$1:$C$10,Data5!$C$11:$C$18</definedName>
    <definedName name="A127907174R_Data">Data5!$C$11:$C$18</definedName>
    <definedName name="A127907174R_Latest">Data5!$C$18</definedName>
    <definedName name="A127907178X">Data5!$D$1:$D$10,Data5!$D$11:$D$18</definedName>
    <definedName name="A127907178X_Data">Data5!$D$11:$D$18</definedName>
    <definedName name="A127907178X_Latest">Data5!$D$18</definedName>
    <definedName name="A127907182R">Data6!$AU$1:$AU$10,Data6!$AU$11:$AU$18</definedName>
    <definedName name="A127907182R_Data">Data6!$AU$11:$AU$18</definedName>
    <definedName name="A127907182R_Latest">Data6!$AU$18</definedName>
    <definedName name="A127907186X">Data6!$AV$1:$AV$10,Data6!$AV$11:$AV$18</definedName>
    <definedName name="A127907186X_Data">Data6!$AV$11:$AV$18</definedName>
    <definedName name="A127907186X_Latest">Data6!$AV$18</definedName>
    <definedName name="A127907190R">Data6!$AY$1:$AY$10,Data6!$AY$11:$AY$18</definedName>
    <definedName name="A127907190R_Data">Data6!$AY$11:$AY$18</definedName>
    <definedName name="A127907190R_Latest">Data6!$AY$18</definedName>
    <definedName name="A127907194X">Data6!$X$1:$X$10,Data6!$X$11:$X$18</definedName>
    <definedName name="A127907194X_Data">Data6!$X$11:$X$18</definedName>
    <definedName name="A127907194X_Latest">Data6!$X$18</definedName>
    <definedName name="A127907198J">Data6!$Z$1:$Z$10,Data6!$Z$11:$Z$18</definedName>
    <definedName name="A127907198J_Data">Data6!$Z$11:$Z$18</definedName>
    <definedName name="A127907198J_Latest">Data6!$Z$18</definedName>
    <definedName name="A127907202L">Data6!$AB$1:$AB$10,Data6!$AB$11:$AB$18</definedName>
    <definedName name="A127907202L_Data">Data6!$AB$11:$AB$18</definedName>
    <definedName name="A127907202L_Latest">Data6!$AB$18</definedName>
    <definedName name="A127907206W">Data6!$BB$1:$BB$10,Data6!$BB$11:$BB$18</definedName>
    <definedName name="A127907206W_Data">Data6!$BB$11:$BB$18</definedName>
    <definedName name="A127907206W_Latest">Data6!$BB$18</definedName>
    <definedName name="A127907210L">Data6!$BK$1:$BK$10,Data6!$BK$11:$BK$18</definedName>
    <definedName name="A127907210L_Data">Data6!$BK$11:$BK$18</definedName>
    <definedName name="A127907210L_Latest">Data6!$BK$18</definedName>
    <definedName name="A127907214W">Data6!$CB$1:$CB$10,Data6!$CB$11:$CB$18</definedName>
    <definedName name="A127907214W_Data">Data6!$CB$11:$CB$18</definedName>
    <definedName name="A127907214W_Latest">Data6!$CB$18</definedName>
    <definedName name="A127907218F">Data6!$CE$1:$CE$10,Data6!$CE$11:$CE$18</definedName>
    <definedName name="A127907218F_Data">Data6!$CE$11:$CE$18</definedName>
    <definedName name="A127907218F_Latest">Data6!$CE$18</definedName>
    <definedName name="A127907222W">Data6!$BF$1:$BF$10,Data6!$BF$11:$BF$18</definedName>
    <definedName name="A127907222W_Data">Data6!$BF$11:$BF$18</definedName>
    <definedName name="A127907222W_Latest">Data6!$BF$18</definedName>
    <definedName name="A127907226F">Data6!$DA$1:$DA$10,Data6!$DA$11:$DA$18</definedName>
    <definedName name="A127907226F_Data">Data6!$DA$11:$DA$18</definedName>
    <definedName name="A127907226F_Latest">Data6!$DA$18</definedName>
    <definedName name="A127907230W">Data6!$DJ$1:$DJ$10,Data6!$DJ$11:$DJ$18</definedName>
    <definedName name="A127907230W_Data">Data6!$DJ$11:$DJ$18</definedName>
    <definedName name="A127907230W_Latest">Data6!$DJ$18</definedName>
    <definedName name="A127907234F">Data6!$DK$1:$DK$10,Data6!$DK$11:$DK$18</definedName>
    <definedName name="A127907234F_Data">Data6!$DK$11:$DK$18</definedName>
    <definedName name="A127907234F_Latest">Data6!$DK$18</definedName>
    <definedName name="A127907238R">Data6!$CI$1:$CI$10,Data6!$CI$11:$CI$18</definedName>
    <definedName name="A127907238R_Data">Data6!$CI$11:$CI$18</definedName>
    <definedName name="A127907238R_Latest">Data6!$CI$18</definedName>
    <definedName name="A127907242F">Data6!$CN$1:$CN$10,Data6!$CN$11:$CN$18</definedName>
    <definedName name="A127907242F_Data">Data6!$CN$11:$CN$18</definedName>
    <definedName name="A127907242F_Latest">Data6!$CN$18</definedName>
    <definedName name="A127907246R">Data6!$CQ$1:$CQ$10,Data6!$CQ$11:$CQ$18</definedName>
    <definedName name="A127907246R_Data">Data6!$CQ$11:$CQ$18</definedName>
    <definedName name="A127907246R_Latest">Data6!$CQ$18</definedName>
    <definedName name="A127907250F">Data6!$CR$1:$CR$10,Data6!$CR$11:$CR$18</definedName>
    <definedName name="A127907250F_Data">Data6!$CR$11:$CR$18</definedName>
    <definedName name="A127907250F_Latest">Data6!$CR$18</definedName>
    <definedName name="A127907254R">Data6!$EM$1:$EM$10,Data6!$EM$11:$EM$18</definedName>
    <definedName name="A127907254R_Data">Data6!$EM$11:$EM$18</definedName>
    <definedName name="A127907254R_Latest">Data6!$EM$18</definedName>
    <definedName name="A127907258X">Data6!$ES$1:$ES$10,Data6!$ES$11:$ES$18</definedName>
    <definedName name="A127907258X_Data">Data6!$ES$11:$ES$18</definedName>
    <definedName name="A127907258X_Latest">Data6!$ES$18</definedName>
    <definedName name="A127907266X">Data6!$EX$1:$EX$10,Data6!$EX$11:$EX$18</definedName>
    <definedName name="A127907266X_Data">Data6!$EX$11:$EX$18</definedName>
    <definedName name="A127907266X_Latest">Data6!$EX$18</definedName>
    <definedName name="A127907270R">Data6!$DZ$1:$DZ$10,Data6!$DZ$11:$DZ$18</definedName>
    <definedName name="A127907270R_Data">Data6!$DZ$11:$DZ$18</definedName>
    <definedName name="A127907270R_Latest">Data6!$DZ$18</definedName>
    <definedName name="A127907274X">Data6!$FU$1:$FU$10,Data6!$FU$11:$FU$18</definedName>
    <definedName name="A127907274X_Data">Data6!$FU$11:$FU$18</definedName>
    <definedName name="A127907274X_Latest">Data6!$FU$18</definedName>
    <definedName name="A127907278J">Data6!$FB$1:$FB$10,Data6!$FB$11:$FB$18</definedName>
    <definedName name="A127907278J_Data">Data6!$FB$11:$FB$18</definedName>
    <definedName name="A127907278J_Latest">Data6!$FB$18</definedName>
    <definedName name="A127907282X">Data5!$AY$1:$AY$10,Data5!$AY$11:$AY$18</definedName>
    <definedName name="A127907282X_Data">Data5!$AY$11:$AY$18</definedName>
    <definedName name="A127907282X_Latest">Data5!$AY$18</definedName>
    <definedName name="A127907286J">Data5!$AH$1:$AH$10,Data5!$AH$11:$AH$18</definedName>
    <definedName name="A127907286J_Data">Data5!$AH$11:$AH$18</definedName>
    <definedName name="A127907286J_Latest">Data5!$AH$18</definedName>
    <definedName name="A127907290X">Data5!$BX$1:$BX$10,Data5!$BX$11:$BX$18</definedName>
    <definedName name="A127907290X_Data">Data5!$BX$11:$BX$18</definedName>
    <definedName name="A127907290X_Latest">Data5!$BX$18</definedName>
    <definedName name="A127907294J">Data5!$CA$1:$CA$10,Data5!$CA$11:$CA$18</definedName>
    <definedName name="A127907294J_Data">Data5!$CA$11:$CA$18</definedName>
    <definedName name="A127907294J_Latest">Data5!$CA$18</definedName>
    <definedName name="A127907298T">Data5!$CJ$1:$CJ$10,Data5!$CJ$11:$CJ$18</definedName>
    <definedName name="A127907298T_Data">Data5!$CJ$11:$CJ$18</definedName>
    <definedName name="A127907298T_Latest">Data5!$CJ$18</definedName>
    <definedName name="A127907302W">Data5!$CK$1:$CK$10,Data5!$CK$11:$CK$18</definedName>
    <definedName name="A127907302W_Data">Data5!$CK$11:$CK$18</definedName>
    <definedName name="A127907302W_Latest">Data5!$CK$18</definedName>
    <definedName name="A127907306F">Data5!$CM$1:$CM$10,Data5!$CM$11:$CM$18</definedName>
    <definedName name="A127907306F_Data">Data5!$CM$11:$CM$18</definedName>
    <definedName name="A127907306F_Latest">Data5!$CM$18</definedName>
    <definedName name="A127907310W">Data5!$CP$1:$CP$10,Data5!$CP$11:$CP$18</definedName>
    <definedName name="A127907310W_Data">Data5!$CP$11:$CP$18</definedName>
    <definedName name="A127907310W_Latest">Data5!$CP$18</definedName>
    <definedName name="A127907314F">Data5!$CR$1:$CR$10,Data5!$CR$11:$CR$18</definedName>
    <definedName name="A127907314F_Data">Data5!$CR$11:$CR$18</definedName>
    <definedName name="A127907314F_Latest">Data5!$CR$18</definedName>
    <definedName name="A127907318R">Data5!$CT$1:$CT$10,Data5!$CT$11:$CT$18</definedName>
    <definedName name="A127907318R_Data">Data5!$CT$11:$CT$18</definedName>
    <definedName name="A127907318R_Latest">Data5!$CT$18</definedName>
    <definedName name="A127907322F">Data5!$BT$1:$BT$10,Data5!$BT$11:$BT$18</definedName>
    <definedName name="A127907322F_Data">Data5!$BT$11:$BT$18</definedName>
    <definedName name="A127907322F_Latest">Data5!$BT$18</definedName>
    <definedName name="A127907326R">Data5!$BU$1:$BU$10,Data5!$BU$11:$BU$18</definedName>
    <definedName name="A127907326R_Data">Data5!$BU$11:$BU$18</definedName>
    <definedName name="A127907326R_Latest">Data5!$BU$18</definedName>
    <definedName name="A127907330F">Data5!$DF$1:$DF$10,Data5!$DF$11:$DF$18</definedName>
    <definedName name="A127907330F_Data">Data5!$DF$11:$DF$18</definedName>
    <definedName name="A127907330F_Latest">Data5!$DF$18</definedName>
    <definedName name="A127907334R">Data5!$CW$1:$CW$10,Data5!$CW$11:$CW$18</definedName>
    <definedName name="A127907334R_Data">Data5!$CW$11:$CW$18</definedName>
    <definedName name="A127907334R_Latest">Data5!$CW$18</definedName>
    <definedName name="A127907338X">Data5!$DT$1:$DT$10,Data5!$DT$11:$DT$18</definedName>
    <definedName name="A127907338X_Data">Data5!$DT$11:$DT$18</definedName>
    <definedName name="A127907338X_Latest">Data5!$DT$18</definedName>
    <definedName name="A127907342R">Data5!$EM$1:$EM$10,Data5!$EM$11:$EM$18</definedName>
    <definedName name="A127907342R_Data">Data5!$EM$11:$EM$18</definedName>
    <definedName name="A127907342R_Latest">Data5!$EM$18</definedName>
    <definedName name="A127907346X">Data5!$EP$1:$EP$10,Data5!$EP$11:$EP$18</definedName>
    <definedName name="A127907346X_Data">Data5!$EP$11:$EP$18</definedName>
    <definedName name="A127907346X_Latest">Data5!$EP$18</definedName>
    <definedName name="A127907350R">Data5!$ET$1:$ET$10,Data5!$ET$11:$ET$18</definedName>
    <definedName name="A127907350R_Data">Data5!$ET$11:$ET$18</definedName>
    <definedName name="A127907350R_Latest">Data5!$ET$18</definedName>
    <definedName name="A127907354X">Data5!$EE$1:$EE$10,Data5!$EE$11:$EE$18</definedName>
    <definedName name="A127907354X_Data">Data5!$EE$11:$EE$18</definedName>
    <definedName name="A127907354X_Latest">Data5!$EE$18</definedName>
    <definedName name="A127907358J">Data5!$FB$1:$FB$10,Data5!$FB$11:$FB$18</definedName>
    <definedName name="A127907358J_Data">Data5!$FB$11:$FB$18</definedName>
    <definedName name="A127907358J_Latest">Data5!$FB$18</definedName>
    <definedName name="A127907362X">Data5!$EJ$1:$EJ$10,Data5!$EJ$11:$EJ$18</definedName>
    <definedName name="A127907362X_Data">Data5!$EJ$11:$EJ$18</definedName>
    <definedName name="A127907362X_Latest">Data5!$EJ$18</definedName>
    <definedName name="A127907366J">Data5!$GR$1:$GR$10,Data5!$GR$11:$GR$18</definedName>
    <definedName name="A127907366J_Data">Data5!$GR$11:$GR$18</definedName>
    <definedName name="A127907366J_Latest">Data5!$GR$18</definedName>
    <definedName name="A127907370X">Data5!$HD$1:$HD$10,Data5!$HD$11:$HD$18</definedName>
    <definedName name="A127907370X_Data">Data5!$HD$11:$HD$18</definedName>
    <definedName name="A127907370X_Latest">Data5!$HD$18</definedName>
    <definedName name="A127907374J">Data5!$HE$1:$HE$10,Data5!$HE$11:$HE$18</definedName>
    <definedName name="A127907374J_Data">Data5!$HE$11:$HE$18</definedName>
    <definedName name="A127907374J_Latest">Data5!$HE$18</definedName>
    <definedName name="A127907378T">Data5!$HH$1:$HH$10,Data5!$HH$11:$HH$18</definedName>
    <definedName name="A127907378T_Data">Data5!$HH$11:$HH$18</definedName>
    <definedName name="A127907378T_Latest">Data5!$HH$18</definedName>
    <definedName name="A127907382J">Data5!$HK$1:$HK$10,Data5!$HK$11:$HK$18</definedName>
    <definedName name="A127907382J_Data">Data5!$HK$11:$HK$18</definedName>
    <definedName name="A127907382J_Latest">Data5!$HK$18</definedName>
    <definedName name="A127907386T">Data5!$HR$1:$HR$10,Data5!$HR$11:$HR$18</definedName>
    <definedName name="A127907386T_Data">Data5!$HR$11:$HR$18</definedName>
    <definedName name="A127907386T_Latest">Data5!$HR$18</definedName>
    <definedName name="A127907390J">Data5!$HT$1:$HT$10,Data5!$HT$11:$HT$18</definedName>
    <definedName name="A127907390J_Data">Data5!$HT$11:$HT$18</definedName>
    <definedName name="A127907390J_Latest">Data5!$HT$18</definedName>
    <definedName name="A127907394T">Data6!$B$1:$B$10,Data6!$B$11:$B$18</definedName>
    <definedName name="A127907394T_Data">Data6!$B$11:$B$18</definedName>
    <definedName name="A127907394T_Latest">Data6!$B$18</definedName>
    <definedName name="A127907398A">Data6!$K$1:$K$10,Data6!$K$11:$K$18</definedName>
    <definedName name="A127907398A_Data">Data6!$K$11:$K$18</definedName>
    <definedName name="A127907398A_Latest">Data6!$K$18</definedName>
    <definedName name="A127907402F">Data6!$P$1:$P$10,Data6!$P$11:$P$18</definedName>
    <definedName name="A127907402F_Data">Data6!$P$11:$P$18</definedName>
    <definedName name="A127907402F_Latest">Data6!$P$18</definedName>
    <definedName name="A127907406R">Data6!$Q$1:$Q$10,Data6!$Q$11:$Q$18</definedName>
    <definedName name="A127907406R_Data">Data6!$Q$11:$Q$18</definedName>
    <definedName name="A127907406R_Latest">Data6!$Q$18</definedName>
    <definedName name="A127907410F">Data5!$IH$1:$IH$10,Data5!$IH$11:$IH$18</definedName>
    <definedName name="A127907410F_Data">Data5!$IH$11:$IH$18</definedName>
    <definedName name="A127907410F_Latest">Data5!$IH$18</definedName>
    <definedName name="A127907438J">Data6!$GH$1:$GH$10,Data6!$GH$11:$GH$18</definedName>
    <definedName name="A127907438J_Data">Data6!$GH$11:$GH$18</definedName>
    <definedName name="A127907438J_Latest">Data6!$GH$18</definedName>
    <definedName name="A127907442X">Data6!$GI$1:$GI$10,Data6!$GI$11:$GI$18</definedName>
    <definedName name="A127907442X_Data">Data6!$GI$11:$GI$18</definedName>
    <definedName name="A127907442X_Latest">Data6!$GI$18</definedName>
    <definedName name="A127908702A">Data6!$GR$1:$GR$10,Data6!$GR$11:$GR$18</definedName>
    <definedName name="A127908702A_Data">Data6!$GR$11:$GR$18</definedName>
    <definedName name="A127908702A_Latest">Data6!$GR$18</definedName>
    <definedName name="A127908706K">Data6!$IJ$1:$IJ$10,Data6!$IJ$11:$IJ$18</definedName>
    <definedName name="A127908706K_Data">Data6!$IJ$11:$IJ$18</definedName>
    <definedName name="A127908706K_Latest">Data6!$IJ$18</definedName>
    <definedName name="A127908710A">Data7!$D$1:$D$10,Data7!$D$11:$D$18</definedName>
    <definedName name="A127908710A_Data">Data7!$D$11:$D$18</definedName>
    <definedName name="A127908710A_Latest">Data7!$D$18</definedName>
    <definedName name="A127908714K">Data8!$J$1:$J$10,Data8!$J$11:$J$18</definedName>
    <definedName name="A127908714K_Data">Data8!$J$11:$J$18</definedName>
    <definedName name="A127908714K_Latest">Data8!$J$18</definedName>
    <definedName name="A127908718V">Data8!$M$1:$M$10,Data8!$M$11:$M$18</definedName>
    <definedName name="A127908718V_Data">Data8!$M$11:$M$18</definedName>
    <definedName name="A127908718V_Latest">Data8!$M$18</definedName>
    <definedName name="A127908722K">Data8!$N$1:$N$10,Data8!$N$11:$N$18</definedName>
    <definedName name="A127908722K_Data">Data8!$N$11:$N$18</definedName>
    <definedName name="A127908722K_Latest">Data8!$N$18</definedName>
    <definedName name="A127908726V">Data8!$O$1:$O$10,Data8!$O$11:$O$18</definedName>
    <definedName name="A127908726V_Data">Data8!$O$11:$O$18</definedName>
    <definedName name="A127908726V_Latest">Data8!$O$18</definedName>
    <definedName name="A127908730K">Data8!$Q$1:$Q$10,Data8!$Q$11:$Q$18</definedName>
    <definedName name="A127908730K_Data">Data8!$Q$11:$Q$18</definedName>
    <definedName name="A127908730K_Latest">Data8!$Q$18</definedName>
    <definedName name="A127908734V">Data7!$IQ$1:$IQ$10,Data7!$IQ$11:$IQ$18</definedName>
    <definedName name="A127908734V_Data">Data7!$IQ$11:$IQ$18</definedName>
    <definedName name="A127908734V_Latest">Data7!$IQ$18</definedName>
    <definedName name="A127908738C">Data8!$T$1:$T$10,Data8!$T$11:$T$18</definedName>
    <definedName name="A127908738C_Data">Data8!$T$11:$T$18</definedName>
    <definedName name="A127908738C_Latest">Data8!$T$18</definedName>
    <definedName name="A127908742V">Data8!$Y$1:$Y$10,Data8!$Y$11:$Y$18</definedName>
    <definedName name="A127908742V_Data">Data8!$Y$11:$Y$18</definedName>
    <definedName name="A127908742V_Latest">Data8!$Y$18</definedName>
    <definedName name="A127908746C">Data8!$AB$1:$AB$10,Data8!$AB$11:$AB$18</definedName>
    <definedName name="A127908746C_Data">Data8!$AB$11:$AB$18</definedName>
    <definedName name="A127908746C_Latest">Data8!$AB$18</definedName>
    <definedName name="A127908750V">Data8!$AT$1:$AT$10,Data8!$AT$11:$AT$18</definedName>
    <definedName name="A127908750V_Data">Data8!$AT$11:$AT$18</definedName>
    <definedName name="A127908750V_Latest">Data8!$AT$18</definedName>
    <definedName name="A127908754C">Data8!$AX$1:$AX$10,Data8!$AX$11:$AX$18</definedName>
    <definedName name="A127908754C_Data">Data8!$AX$11:$AX$18</definedName>
    <definedName name="A127908754C_Latest">Data8!$AX$18</definedName>
    <definedName name="A127908758L">Data8!$AY$1:$AY$10,Data8!$AY$11:$AY$18</definedName>
    <definedName name="A127908758L_Data">Data8!$AY$11:$AY$18</definedName>
    <definedName name="A127908758L_Latest">Data8!$AY$18</definedName>
    <definedName name="A127908762C">Data8!$BC$1:$BC$10,Data8!$BC$11:$BC$18</definedName>
    <definedName name="A127908762C_Data">Data8!$BC$11:$BC$18</definedName>
    <definedName name="A127908762C_Latest">Data8!$BC$18</definedName>
    <definedName name="A127908766L">Data8!$BJ$1:$BJ$10,Data8!$BJ$11:$BJ$18</definedName>
    <definedName name="A127908766L_Data">Data8!$BJ$11:$BJ$18</definedName>
    <definedName name="A127908766L_Latest">Data8!$BJ$18</definedName>
    <definedName name="A127908770C">Data8!$AJ$1:$AJ$10,Data8!$AJ$11:$AJ$18</definedName>
    <definedName name="A127908770C_Data">Data8!$AJ$11:$AJ$18</definedName>
    <definedName name="A127908770C_Latest">Data8!$AJ$18</definedName>
    <definedName name="A127908778W">Data8!$AG$1:$AG$10,Data8!$AG$11:$AG$18</definedName>
    <definedName name="A127908778W_Data">Data8!$AG$11:$AG$18</definedName>
    <definedName name="A127908778W_Latest">Data8!$AG$18</definedName>
    <definedName name="A127908782L">Data8!$CN$1:$CN$10,Data8!$CN$11:$CN$18</definedName>
    <definedName name="A127908782L_Data">Data8!$CN$11:$CN$18</definedName>
    <definedName name="A127908782L_Latest">Data8!$CN$18</definedName>
    <definedName name="A127908786W">Data8!$CS$1:$CS$10,Data8!$CS$11:$CS$18</definedName>
    <definedName name="A127908786W_Data">Data8!$CS$11:$CS$18</definedName>
    <definedName name="A127908786W_Latest">Data8!$CS$18</definedName>
    <definedName name="A127908790L">Data8!$DR$1:$DR$10,Data8!$DR$11:$DR$18</definedName>
    <definedName name="A127908790L_Data">Data8!$DR$11:$DR$18</definedName>
    <definedName name="A127908790L_Latest">Data8!$DR$18</definedName>
    <definedName name="A127908794W">Data8!$DV$1:$DV$10,Data8!$DV$11:$DV$18</definedName>
    <definedName name="A127908794W_Data">Data8!$DV$11:$DV$18</definedName>
    <definedName name="A127908794W_Latest">Data8!$DV$18</definedName>
    <definedName name="A127908798F">Data8!$CZ$1:$CZ$10,Data8!$CZ$11:$CZ$18</definedName>
    <definedName name="A127908798F_Data">Data8!$CZ$11:$CZ$18</definedName>
    <definedName name="A127908798F_Latest">Data8!$CZ$18</definedName>
    <definedName name="A127908806V">Data8!$DB$1:$DB$10,Data8!$DB$11:$DB$18</definedName>
    <definedName name="A127908806V_Data">Data8!$DB$11:$DB$18</definedName>
    <definedName name="A127908806V_Latest">Data8!$DB$18</definedName>
    <definedName name="A127908810K">Data8!$ES$1:$ES$10,Data8!$ES$11:$ES$18</definedName>
    <definedName name="A127908810K_Data">Data8!$ES$11:$ES$18</definedName>
    <definedName name="A127908810K_Latest">Data8!$ES$18</definedName>
    <definedName name="A127908814V">Data8!$FF$1:$FF$10,Data8!$FF$11:$FF$18</definedName>
    <definedName name="A127908814V_Data">Data8!$FF$11:$FF$18</definedName>
    <definedName name="A127908814V_Latest">Data8!$FF$18</definedName>
    <definedName name="A127908818C">Data8!$FH$1:$FH$10,Data8!$FH$11:$FH$18</definedName>
    <definedName name="A127908818C_Data">Data8!$FH$11:$FH$18</definedName>
    <definedName name="A127908818C_Latest">Data8!$FH$18</definedName>
    <definedName name="A127908822V">Data7!$AK$1:$AK$10,Data7!$AK$11:$AK$18</definedName>
    <definedName name="A127908822V_Data">Data7!$AK$11:$AK$18</definedName>
    <definedName name="A127908822V_Latest">Data7!$AK$18</definedName>
    <definedName name="A127908826C">Data7!$AL$1:$AL$10,Data7!$AL$11:$AL$18</definedName>
    <definedName name="A127908826C_Data">Data7!$AL$11:$AL$18</definedName>
    <definedName name="A127908826C_Latest">Data7!$AL$18</definedName>
    <definedName name="A127908830V">Data7!$AM$1:$AM$10,Data7!$AM$11:$AM$18</definedName>
    <definedName name="A127908830V_Data">Data7!$AM$11:$AM$18</definedName>
    <definedName name="A127908830V_Latest">Data7!$AM$18</definedName>
    <definedName name="A127908834C">Data7!$AO$1:$AO$10,Data7!$AO$11:$AO$18</definedName>
    <definedName name="A127908834C_Data">Data7!$AO$11:$AO$18</definedName>
    <definedName name="A127908834C_Latest">Data7!$AO$18</definedName>
    <definedName name="A127908838L">Data7!$K$1:$K$10,Data7!$K$11:$K$18</definedName>
    <definedName name="A127908838L_Data">Data7!$K$11:$K$18</definedName>
    <definedName name="A127908838L_Latest">Data7!$K$18</definedName>
    <definedName name="A127908842C">Data7!$T$1:$T$10,Data7!$T$11:$T$18</definedName>
    <definedName name="A127908842C_Data">Data7!$T$11:$T$18</definedName>
    <definedName name="A127908842C_Latest">Data7!$T$18</definedName>
    <definedName name="A127908846L">Data7!$BF$1:$BF$10,Data7!$BF$11:$BF$18</definedName>
    <definedName name="A127908846L_Data">Data7!$BF$11:$BF$18</definedName>
    <definedName name="A127908846L_Latest">Data7!$BF$18</definedName>
    <definedName name="A127908850C">Data7!$BJ$1:$BJ$10,Data7!$BJ$11:$BJ$18</definedName>
    <definedName name="A127908850C_Data">Data7!$BJ$11:$BJ$18</definedName>
    <definedName name="A127908850C_Latest">Data7!$BJ$18</definedName>
    <definedName name="A127908854L">Data7!$BN$1:$BN$10,Data7!$BN$11:$BN$18</definedName>
    <definedName name="A127908854L_Data">Data7!$BN$11:$BN$18</definedName>
    <definedName name="A127908854L_Latest">Data7!$BN$18</definedName>
    <definedName name="A127908858W">Data7!$BZ$1:$BZ$10,Data7!$BZ$11:$BZ$18</definedName>
    <definedName name="A127908858W_Data">Data7!$BZ$11:$BZ$18</definedName>
    <definedName name="A127908858W_Latest">Data7!$BZ$18</definedName>
    <definedName name="A127908862L">Data7!$AZ$1:$AZ$10,Data7!$AZ$11:$AZ$18</definedName>
    <definedName name="A127908862L_Data">Data7!$AZ$11:$AZ$18</definedName>
    <definedName name="A127908862L_Latest">Data7!$AZ$18</definedName>
    <definedName name="A127908866W">Data7!$CK$1:$CK$10,Data7!$CK$11:$CK$18</definedName>
    <definedName name="A127908866W_Data">Data7!$CK$11:$CK$18</definedName>
    <definedName name="A127908866W_Latest">Data7!$CK$18</definedName>
    <definedName name="A127908870L">Data7!$CU$1:$CU$10,Data7!$CU$11:$CU$18</definedName>
    <definedName name="A127908870L_Data">Data7!$CU$11:$CU$18</definedName>
    <definedName name="A127908870L_Latest">Data7!$CU$18</definedName>
    <definedName name="A127908874W">Data7!$CY$1:$CY$10,Data7!$CY$11:$CY$18</definedName>
    <definedName name="A127908874W_Data">Data7!$CY$11:$CY$18</definedName>
    <definedName name="A127908874W_Latest">Data7!$CY$18</definedName>
    <definedName name="A127908878F">Data7!$DE$1:$DE$10,Data7!$DE$11:$DE$18</definedName>
    <definedName name="A127908878F_Data">Data7!$DE$11:$DE$18</definedName>
    <definedName name="A127908878F_Latest">Data7!$DE$18</definedName>
    <definedName name="A127908882W">Data7!$CJ$1:$CJ$10,Data7!$CJ$11:$CJ$18</definedName>
    <definedName name="A127908882W_Data">Data7!$CJ$11:$CJ$18</definedName>
    <definedName name="A127908882W_Latest">Data7!$CJ$18</definedName>
    <definedName name="A127908886F">Data7!$DT$1:$DT$10,Data7!$DT$11:$DT$18</definedName>
    <definedName name="A127908886F_Data">Data7!$DT$11:$DT$18</definedName>
    <definedName name="A127908886F_Latest">Data7!$DT$18</definedName>
    <definedName name="A127908890W">Data7!$DZ$1:$DZ$10,Data7!$DZ$11:$DZ$18</definedName>
    <definedName name="A127908890W_Data">Data7!$DZ$11:$DZ$18</definedName>
    <definedName name="A127908890W_Latest">Data7!$DZ$18</definedName>
    <definedName name="A127908894F">Data7!$EC$1:$EC$10,Data7!$EC$11:$EC$18</definedName>
    <definedName name="A127908894F_Data">Data7!$EC$11:$EC$18</definedName>
    <definedName name="A127908894F_Latest">Data7!$EC$18</definedName>
    <definedName name="A127908898R">Data7!$EG$1:$EG$10,Data7!$EG$11:$EG$18</definedName>
    <definedName name="A127908898R_Data">Data7!$EG$11:$EG$18</definedName>
    <definedName name="A127908898R_Latest">Data7!$EG$18</definedName>
    <definedName name="A127908902V">Data7!$DI$1:$DI$10,Data7!$DI$11:$DI$18</definedName>
    <definedName name="A127908902V_Data">Data7!$DI$11:$DI$18</definedName>
    <definedName name="A127908902V_Latest">Data7!$DI$18</definedName>
    <definedName name="A127908906C">Data7!$EP$1:$EP$10,Data7!$EP$11:$EP$18</definedName>
    <definedName name="A127908906C_Data">Data7!$EP$11:$EP$18</definedName>
    <definedName name="A127908906C_Latest">Data7!$EP$18</definedName>
    <definedName name="A127908910V">Data7!$DO$1:$DO$10,Data7!$DO$11:$DO$18</definedName>
    <definedName name="A127908910V_Data">Data7!$DO$11:$DO$18</definedName>
    <definedName name="A127908910V_Latest">Data7!$DO$18</definedName>
    <definedName name="A127908914C">Data7!$FL$1:$FL$10,Data7!$FL$11:$FL$18</definedName>
    <definedName name="A127908914C_Data">Data7!$FL$11:$FL$18</definedName>
    <definedName name="A127908914C_Latest">Data7!$FL$18</definedName>
    <definedName name="A127908918L">Data7!$GJ$1:$GJ$10,Data7!$GJ$11:$GJ$18</definedName>
    <definedName name="A127908918L_Data">Data7!$GJ$11:$GJ$18</definedName>
    <definedName name="A127908918L_Latest">Data7!$GJ$18</definedName>
    <definedName name="A127908922C">Data7!$GM$1:$GM$10,Data7!$GM$11:$GM$18</definedName>
    <definedName name="A127908922C_Data">Data7!$GM$11:$GM$18</definedName>
    <definedName name="A127908922C_Latest">Data7!$GM$18</definedName>
    <definedName name="A127908926L">Data7!$HD$1:$HD$10,Data7!$HD$11:$HD$18</definedName>
    <definedName name="A127908926L_Data">Data7!$HD$11:$HD$18</definedName>
    <definedName name="A127908926L_Latest">Data7!$HD$18</definedName>
    <definedName name="A127908930C">Data7!$HQ$1:$HQ$10,Data7!$HQ$11:$HQ$18</definedName>
    <definedName name="A127908930C_Data">Data7!$HQ$11:$HQ$18</definedName>
    <definedName name="A127908930C_Latest">Data7!$HQ$18</definedName>
    <definedName name="A127908934L">Data7!$IK$1:$IK$10,Data7!$IK$11:$IK$18</definedName>
    <definedName name="A127908934L_Data">Data7!$IK$11:$IK$18</definedName>
    <definedName name="A127908934L_Latest">Data7!$IK$18</definedName>
    <definedName name="A127908938W">Data7!$HG$1:$HG$10,Data7!$HG$11:$HG$18</definedName>
    <definedName name="A127908938W_Data">Data7!$HG$11:$HG$18</definedName>
    <definedName name="A127908938W_Latest">Data7!$HG$18</definedName>
    <definedName name="A127908942L">Data7!$HL$1:$HL$10,Data7!$HL$11:$HL$18</definedName>
    <definedName name="A127908942L_Data">Data7!$HL$11:$HL$18</definedName>
    <definedName name="A127908942L_Latest">Data7!$HL$18</definedName>
    <definedName name="A127908946W">Data7!$HN$1:$HN$10,Data7!$HN$11:$HN$18</definedName>
    <definedName name="A127908946W_Data">Data7!$HN$11:$HN$18</definedName>
    <definedName name="A127908946W_Latest">Data7!$HN$18</definedName>
    <definedName name="A127910146R">Data8!$GA$1:$GA$10,Data8!$GA$11:$GA$18</definedName>
    <definedName name="A127910146R_Data">Data8!$GA$11:$GA$18</definedName>
    <definedName name="A127910146R_Latest">Data8!$GA$18</definedName>
    <definedName name="A127910150F">Data8!$GI$1:$GI$10,Data8!$GI$11:$GI$18</definedName>
    <definedName name="A127910150F_Data">Data8!$GI$11:$GI$18</definedName>
    <definedName name="A127910150F_Latest">Data8!$GI$18</definedName>
    <definedName name="A127910154R">Data8!$GK$1:$GK$10,Data8!$GK$11:$GK$18</definedName>
    <definedName name="A127910154R_Data">Data8!$GK$11:$GK$18</definedName>
    <definedName name="A127910154R_Latest">Data8!$GK$18</definedName>
    <definedName name="A127910158X">Data8!$GM$1:$GM$10,Data8!$GM$11:$GM$18</definedName>
    <definedName name="A127910158X_Data">Data8!$GM$11:$GM$18</definedName>
    <definedName name="A127910158X_Latest">Data8!$GM$18</definedName>
    <definedName name="A127910162R">Data8!$GV$1:$GV$10,Data8!$GV$11:$GV$18</definedName>
    <definedName name="A127910162R_Data">Data8!$GV$11:$GV$18</definedName>
    <definedName name="A127910162R_Latest">Data8!$GV$18</definedName>
    <definedName name="A127910166X">Data8!$HO$1:$HO$10,Data8!$HO$11:$HO$18</definedName>
    <definedName name="A127910166X_Data">Data8!$HO$11:$HO$18</definedName>
    <definedName name="A127910166X_Latest">Data8!$HO$18</definedName>
    <definedName name="A127910170R">Data8!$HS$1:$HS$10,Data8!$HS$11:$HS$18</definedName>
    <definedName name="A127910170R_Data">Data8!$HS$11:$HS$18</definedName>
    <definedName name="A127910170R_Latest">Data8!$HS$18</definedName>
    <definedName name="A127910174X">Data8!$HY$1:$HY$10,Data8!$HY$11:$HY$18</definedName>
    <definedName name="A127910174X_Data">Data8!$HY$11:$HY$18</definedName>
    <definedName name="A127910174X_Latest">Data8!$HY$18</definedName>
    <definedName name="A127910178J">Data8!$ID$1:$ID$10,Data8!$ID$11:$ID$18</definedName>
    <definedName name="A127910178J_Data">Data8!$ID$11:$ID$18</definedName>
    <definedName name="A127910178J_Latest">Data8!$ID$18</definedName>
    <definedName name="A127910182X">Data9!$II$1:$II$10,Data9!$II$11:$II$18</definedName>
    <definedName name="A127910182X_Data">Data9!$II$11:$II$18</definedName>
    <definedName name="A127910182X_Latest">Data9!$II$18</definedName>
    <definedName name="A127910186J">Data9!$IK$1:$IK$10,Data9!$IK$11:$IK$18</definedName>
    <definedName name="A127910186J_Data">Data9!$IK$11:$IK$18</definedName>
    <definedName name="A127910186J_Latest">Data9!$IK$18</definedName>
    <definedName name="A127910190X">Data9!$IM$1:$IM$10,Data9!$IM$11:$IM$18</definedName>
    <definedName name="A127910190X_Data">Data9!$IM$11:$IM$18</definedName>
    <definedName name="A127910190X_Latest">Data9!$IM$18</definedName>
    <definedName name="A127910194J">Data10!$D$1:$D$10,Data10!$D$11:$D$18</definedName>
    <definedName name="A127910194J_Data">Data10!$D$11:$D$18</definedName>
    <definedName name="A127910194J_Latest">Data10!$D$18</definedName>
    <definedName name="A127910198T">Data10!$E$1:$E$10,Data10!$E$11:$E$18</definedName>
    <definedName name="A127910198T_Data">Data10!$E$11:$E$18</definedName>
    <definedName name="A127910198T_Latest">Data10!$E$18</definedName>
    <definedName name="A127910202W">Data10!$F$1:$F$10,Data10!$F$11:$F$18</definedName>
    <definedName name="A127910202W_Data">Data10!$F$11:$F$18</definedName>
    <definedName name="A127910202W_Latest">Data10!$F$18</definedName>
    <definedName name="A127910206F">Data10!$H$1:$H$10,Data10!$H$11:$H$18</definedName>
    <definedName name="A127910206F_Data">Data10!$H$11:$H$18</definedName>
    <definedName name="A127910206F_Latest">Data10!$H$18</definedName>
    <definedName name="A127910210W">Data9!$HU$1:$HU$10,Data9!$HU$11:$HU$18</definedName>
    <definedName name="A127910210W_Data">Data9!$HU$11:$HU$18</definedName>
    <definedName name="A127910210W_Latest">Data9!$HU$18</definedName>
    <definedName name="A127910214F">Data9!$IB$1:$IB$10,Data9!$IB$11:$IB$18</definedName>
    <definedName name="A127910214F_Data">Data9!$IB$11:$IB$18</definedName>
    <definedName name="A127910214F_Latest">Data9!$IB$18</definedName>
    <definedName name="A127910218R">Data10!$N$1:$N$10,Data10!$N$11:$N$18</definedName>
    <definedName name="A127910218R_Data">Data10!$N$11:$N$18</definedName>
    <definedName name="A127910218R_Latest">Data10!$N$18</definedName>
    <definedName name="A127910222F">Data10!$Y$1:$Y$10,Data10!$Y$11:$Y$18</definedName>
    <definedName name="A127910222F_Data">Data10!$Y$11:$Y$18</definedName>
    <definedName name="A127910222F_Latest">Data10!$Y$18</definedName>
    <definedName name="A127910226R">Data10!$AJ$1:$AJ$10,Data10!$AJ$11:$AJ$18</definedName>
    <definedName name="A127910226R_Data">Data10!$AJ$11:$AJ$18</definedName>
    <definedName name="A127910226R_Latest">Data10!$AJ$18</definedName>
    <definedName name="A127910230F">Data10!$M$1:$M$10,Data10!$M$11:$M$18</definedName>
    <definedName name="A127910230F_Data">Data10!$M$11:$M$18</definedName>
    <definedName name="A127910230F_Latest">Data10!$M$18</definedName>
    <definedName name="A127910234R">Data10!$AS$1:$AS$10,Data10!$AS$11:$AS$18</definedName>
    <definedName name="A127910234R_Data">Data10!$AS$11:$AS$18</definedName>
    <definedName name="A127910234R_Latest">Data10!$AS$18</definedName>
    <definedName name="A127910238X">Data10!$T$1:$T$10,Data10!$T$11:$T$18</definedName>
    <definedName name="A127910238X_Data">Data10!$T$11:$T$18</definedName>
    <definedName name="A127910238X_Latest">Data10!$T$18</definedName>
    <definedName name="A127910242R">Data10!$BF$1:$BF$10,Data10!$BF$11:$BF$18</definedName>
    <definedName name="A127910242R_Data">Data10!$BF$11:$BF$18</definedName>
    <definedName name="A127910242R_Latest">Data10!$BF$18</definedName>
    <definedName name="A127910246X">Data10!$BK$1:$BK$10,Data10!$BK$11:$BK$18</definedName>
    <definedName name="A127910246X_Data">Data10!$BK$11:$BK$18</definedName>
    <definedName name="A127910246X_Latest">Data10!$BK$18</definedName>
    <definedName name="A127910250R">Data10!$CD$1:$CD$10,Data10!$CD$11:$CD$18</definedName>
    <definedName name="A127910250R_Data">Data10!$CD$11:$CD$18</definedName>
    <definedName name="A127910250R_Latest">Data10!$CD$18</definedName>
    <definedName name="A127910254X">Data10!$CN$1:$CN$10,Data10!$CN$11:$CN$18</definedName>
    <definedName name="A127910254X_Data">Data10!$CN$11:$CN$18</definedName>
    <definedName name="A127910254X_Latest">Data10!$CN$18</definedName>
    <definedName name="A127910258J">Data10!$CO$1:$CO$10,Data10!$CO$11:$CO$18</definedName>
    <definedName name="A127910258J_Data">Data10!$CO$11:$CO$18</definedName>
    <definedName name="A127910258J_Latest">Data10!$CO$18</definedName>
    <definedName name="A127910262X">Data10!$CU$1:$CU$10,Data10!$CU$11:$CU$18</definedName>
    <definedName name="A127910262X_Data">Data10!$CU$11:$CU$18</definedName>
    <definedName name="A127910262X_Latest">Data10!$CU$18</definedName>
    <definedName name="A127910266J">Data10!$CY$1:$CY$10,Data10!$CY$11:$CY$18</definedName>
    <definedName name="A127910266J_Data">Data10!$CY$11:$CY$18</definedName>
    <definedName name="A127910266J_Latest">Data10!$CY$18</definedName>
    <definedName name="A127910270X">Data10!$CF$1:$CF$10,Data10!$CF$11:$CF$18</definedName>
    <definedName name="A127910270X_Data">Data10!$CF$11:$CF$18</definedName>
    <definedName name="A127910270X_Latest">Data10!$CF$18</definedName>
    <definedName name="A127910274J">Data10!$DH$1:$DH$10,Data10!$DH$11:$DH$18</definedName>
    <definedName name="A127910274J_Data">Data10!$DH$11:$DH$18</definedName>
    <definedName name="A127910274J_Latest">Data10!$DH$18</definedName>
    <definedName name="A127910278T">Data10!$CG$1:$CG$10,Data10!$CG$11:$CG$18</definedName>
    <definedName name="A127910278T_Data">Data10!$CG$11:$CG$18</definedName>
    <definedName name="A127910278T_Latest">Data10!$CG$18</definedName>
    <definedName name="A127910282J">Data10!$DL$1:$DL$10,Data10!$DL$11:$DL$18</definedName>
    <definedName name="A127910282J_Data">Data10!$DL$11:$DL$18</definedName>
    <definedName name="A127910282J_Latest">Data10!$DL$18</definedName>
    <definedName name="A127910286T">Data10!$DV$1:$DV$10,Data10!$DV$11:$DV$18</definedName>
    <definedName name="A127910286T_Data">Data10!$DV$11:$DV$18</definedName>
    <definedName name="A127910286T_Latest">Data10!$DV$18</definedName>
    <definedName name="A127910290J">Data10!$EF$1:$EF$10,Data10!$EF$11:$EF$18</definedName>
    <definedName name="A127910290J_Data">Data10!$EF$11:$EF$18</definedName>
    <definedName name="A127910290J_Latest">Data10!$EF$18</definedName>
    <definedName name="A127910294T">Data10!$EJ$1:$EJ$10,Data10!$EJ$11:$EJ$18</definedName>
    <definedName name="A127910294T_Data">Data10!$EJ$11:$EJ$18</definedName>
    <definedName name="A127910294T_Latest">Data10!$EJ$18</definedName>
    <definedName name="A127910298A">Data10!$EQ$1:$EQ$10,Data10!$EQ$11:$EQ$18</definedName>
    <definedName name="A127910298A_Data">Data10!$EQ$11:$EQ$18</definedName>
    <definedName name="A127910298A_Latest">Data10!$EQ$18</definedName>
    <definedName name="A127910302F">Data9!$E$1:$E$10,Data9!$E$11:$E$18</definedName>
    <definedName name="A127910302F_Data">Data9!$E$11:$E$18</definedName>
    <definedName name="A127910302F_Latest">Data9!$E$18</definedName>
    <definedName name="A127910306R">Data9!$O$1:$O$10,Data9!$O$11:$O$18</definedName>
    <definedName name="A127910306R_Data">Data9!$O$11:$O$18</definedName>
    <definedName name="A127910306R_Latest">Data9!$O$18</definedName>
    <definedName name="A127910310F">Data9!$P$1:$P$10,Data9!$P$11:$P$18</definedName>
    <definedName name="A127910310F_Data">Data9!$P$11:$P$18</definedName>
    <definedName name="A127910310F_Latest">Data9!$P$18</definedName>
    <definedName name="A127910314R">Data9!$S$1:$S$10,Data9!$S$11:$S$18</definedName>
    <definedName name="A127910314R_Data">Data9!$S$11:$S$18</definedName>
    <definedName name="A127910314R_Latest">Data9!$S$18</definedName>
    <definedName name="A127910318X">Data9!$T$1:$T$10,Data9!$T$11:$T$18</definedName>
    <definedName name="A127910318X_Data">Data9!$T$11:$T$18</definedName>
    <definedName name="A127910318X_Latest">Data9!$T$18</definedName>
    <definedName name="A127910322R">Data8!$IG$1:$IG$10,Data8!$IG$11:$IG$18</definedName>
    <definedName name="A127910322R_Data">Data8!$IG$11:$IG$18</definedName>
    <definedName name="A127910322R_Latest">Data8!$IG$18</definedName>
    <definedName name="A127910326X">Data9!$X$1:$X$10,Data9!$X$11:$X$18</definedName>
    <definedName name="A127910326X_Data">Data9!$X$11:$X$18</definedName>
    <definedName name="A127910326X_Latest">Data9!$X$18</definedName>
    <definedName name="A127910330R">Data8!$IP$1:$IP$10,Data8!$IP$11:$IP$18</definedName>
    <definedName name="A127910330R_Data">Data8!$IP$11:$IP$18</definedName>
    <definedName name="A127910330R_Latest">Data8!$IP$18</definedName>
    <definedName name="A127910334X">Data9!$Z$1:$Z$10,Data9!$Z$11:$Z$18</definedName>
    <definedName name="A127910334X_Data">Data9!$Z$11:$Z$18</definedName>
    <definedName name="A127910334X_Latest">Data9!$Z$18</definedName>
    <definedName name="A127910338J">Data9!$AM$1:$AM$10,Data9!$AM$11:$AM$18</definedName>
    <definedName name="A127910338J_Data">Data9!$AM$11:$AM$18</definedName>
    <definedName name="A127910338J_Latest">Data9!$AM$18</definedName>
    <definedName name="A127910342X">Data9!$AS$1:$AS$10,Data9!$AS$11:$AS$18</definedName>
    <definedName name="A127910342X_Data">Data9!$AS$11:$AS$18</definedName>
    <definedName name="A127910342X_Latest">Data9!$AS$18</definedName>
    <definedName name="A127910346J">Data9!$AH$1:$AH$10,Data9!$AH$11:$AH$18</definedName>
    <definedName name="A127910346J_Data">Data9!$AH$11:$AH$18</definedName>
    <definedName name="A127910346J_Latest">Data9!$AH$18</definedName>
    <definedName name="A127910350X">Data9!$CH$1:$CH$10,Data9!$CH$11:$CH$18</definedName>
    <definedName name="A127910350X_Data">Data9!$CH$11:$CH$18</definedName>
    <definedName name="A127910350X_Latest">Data9!$CH$18</definedName>
    <definedName name="A127910354J">Data9!$CL$1:$CL$10,Data9!$CL$11:$CL$18</definedName>
    <definedName name="A127910354J_Data">Data9!$CL$11:$CL$18</definedName>
    <definedName name="A127910354J_Latest">Data9!$CL$18</definedName>
    <definedName name="A127910358T">Data9!$BN$1:$BN$10,Data9!$BN$11:$BN$18</definedName>
    <definedName name="A127910358T_Data">Data9!$BN$11:$BN$18</definedName>
    <definedName name="A127910358T_Latest">Data9!$BN$18</definedName>
    <definedName name="A127910362J">Data9!$CZ$1:$CZ$10,Data9!$CZ$11:$CZ$18</definedName>
    <definedName name="A127910362J_Data">Data9!$CZ$11:$CZ$18</definedName>
    <definedName name="A127910362J_Latest">Data9!$CZ$18</definedName>
    <definedName name="A127910366T">Data9!$DF$1:$DF$10,Data9!$DF$11:$DF$18</definedName>
    <definedName name="A127910366T_Data">Data9!$DF$11:$DF$18</definedName>
    <definedName name="A127910366T_Latest">Data9!$DF$18</definedName>
    <definedName name="A127910370J">Data9!$DQ$1:$DQ$10,Data9!$DQ$11:$DQ$18</definedName>
    <definedName name="A127910370J_Data">Data9!$DQ$11:$DQ$18</definedName>
    <definedName name="A127910370J_Latest">Data9!$DQ$18</definedName>
    <definedName name="A127910374T">Data9!$ET$1:$ET$10,Data9!$ET$11:$ET$18</definedName>
    <definedName name="A127910374T_Data">Data9!$ET$11:$ET$18</definedName>
    <definedName name="A127910374T_Latest">Data9!$ET$18</definedName>
    <definedName name="A127910378A">Data9!$DZ$1:$DZ$10,Data9!$DZ$11:$DZ$18</definedName>
    <definedName name="A127910378A_Data">Data9!$DZ$11:$DZ$18</definedName>
    <definedName name="A127910378A_Latest">Data9!$DZ$18</definedName>
    <definedName name="A127910382T">Data9!$FD$1:$FD$10,Data9!$FD$11:$FD$18</definedName>
    <definedName name="A127910382T_Data">Data9!$FD$11:$FD$18</definedName>
    <definedName name="A127910382T_Latest">Data9!$FD$18</definedName>
    <definedName name="A127910386A">Data9!$FV$1:$FV$10,Data9!$FV$11:$FV$18</definedName>
    <definedName name="A127910386A_Data">Data9!$FV$11:$FV$18</definedName>
    <definedName name="A127910386A_Latest">Data9!$FV$18</definedName>
    <definedName name="A127910390T">Data9!$FW$1:$FW$10,Data9!$FW$11:$FW$18</definedName>
    <definedName name="A127910390T_Data">Data9!$FW$11:$FW$18</definedName>
    <definedName name="A127910390T_Latest">Data9!$FW$18</definedName>
    <definedName name="A127910394A">Data9!$GB$1:$GB$10,Data9!$GB$11:$GB$18</definedName>
    <definedName name="A127910394A_Data">Data9!$GB$11:$GB$18</definedName>
    <definedName name="A127910394A_Latest">Data9!$GB$18</definedName>
    <definedName name="A127910398K">Data9!$FE$1:$FE$10,Data9!$FE$11:$FE$18</definedName>
    <definedName name="A127910398K_Data">Data9!$FE$11:$FE$18</definedName>
    <definedName name="A127910398K_Latest">Data9!$FE$18</definedName>
    <definedName name="A127910402R">Data9!$HC$1:$HC$10,Data9!$HC$11:$HC$18</definedName>
    <definedName name="A127910402R_Data">Data9!$HC$11:$HC$18</definedName>
    <definedName name="A127910402R_Latest">Data9!$HC$18</definedName>
    <definedName name="A127910406X">Data9!$HE$1:$HE$10,Data9!$HE$11:$HE$18</definedName>
    <definedName name="A127910406X_Data">Data9!$HE$11:$HE$18</definedName>
    <definedName name="A127910406X_Latest">Data9!$HE$18</definedName>
    <definedName name="A127910410R">Data9!$HF$1:$HF$10,Data9!$HF$11:$HF$18</definedName>
    <definedName name="A127910410R_Data">Data9!$HF$11:$HF$18</definedName>
    <definedName name="A127910410R_Latest">Data9!$HF$18</definedName>
    <definedName name="A127910414X">Data9!$GV$1:$GV$10,Data9!$GV$11:$GV$18</definedName>
    <definedName name="A127910414X_Data">Data9!$GV$11:$GV$18</definedName>
    <definedName name="A127910414X_Latest">Data9!$GV$18</definedName>
    <definedName name="A127911702K">Data10!$FK$1:$FK$10,Data10!$FK$11:$FK$18</definedName>
    <definedName name="A127911702K_Data">Data10!$FK$11:$FK$18</definedName>
    <definedName name="A127911702K_Latest">Data10!$FK$18</definedName>
    <definedName name="A127911706V">Data10!$FS$1:$FS$10,Data10!$FS$11:$FS$18</definedName>
    <definedName name="A127911706V_Data">Data10!$FS$11:$FS$18</definedName>
    <definedName name="A127911706V_Latest">Data10!$FS$18</definedName>
    <definedName name="A127911710K">Data10!$FV$1:$FV$10,Data10!$FV$11:$FV$18</definedName>
    <definedName name="A127911710K_Data">Data10!$FV$11:$FV$18</definedName>
    <definedName name="A127911710K_Latest">Data10!$FV$18</definedName>
    <definedName name="A127911714V">Data10!$FW$1:$FW$10,Data10!$FW$11:$FW$18</definedName>
    <definedName name="A127911714V_Data">Data10!$FW$11:$FW$18</definedName>
    <definedName name="A127911714V_Latest">Data10!$FW$18</definedName>
    <definedName name="A127911718C">Data10!$GO$1:$GO$10,Data10!$GO$11:$GO$18</definedName>
    <definedName name="A127911718C_Data">Data10!$GO$11:$GO$18</definedName>
    <definedName name="A127911718C_Latest">Data10!$GO$18</definedName>
    <definedName name="A127911722V">Data10!$HA$1:$HA$10,Data10!$HA$11:$HA$18</definedName>
    <definedName name="A127911722V_Data">Data10!$HA$11:$HA$18</definedName>
    <definedName name="A127911722V_Latest">Data10!$HA$18</definedName>
    <definedName name="A127911726C">Data10!$HG$1:$HG$10,Data10!$HG$11:$HG$18</definedName>
    <definedName name="A127911726C_Data">Data10!$HG$11:$HG$18</definedName>
    <definedName name="A127911726C_Latest">Data10!$HG$18</definedName>
    <definedName name="A127911730V">Data10!$HH$1:$HH$10,Data10!$HH$11:$HH$18</definedName>
    <definedName name="A127911730V_Data">Data10!$HH$11:$HH$18</definedName>
    <definedName name="A127911730V_Latest">Data10!$HH$18</definedName>
    <definedName name="A127911734C">Data10!$GL$1:$GL$10,Data10!$GL$11:$GL$18</definedName>
    <definedName name="A127911734C_Data">Data10!$GL$11:$GL$18</definedName>
    <definedName name="A127911734C_Latest">Data10!$GL$18</definedName>
    <definedName name="A127911738L">Data10!$GM$1:$GM$10,Data10!$GM$11:$GM$18</definedName>
    <definedName name="A127911738L_Data">Data10!$GM$11:$GM$18</definedName>
    <definedName name="A127911738L_Latest">Data10!$GM$18</definedName>
    <definedName name="A127911742C">Data11!$HV$1:$HV$10,Data11!$HV$11:$HV$18</definedName>
    <definedName name="A127911742C_Data">Data11!$HV$11:$HV$18</definedName>
    <definedName name="A127911742C_Latest">Data11!$HV$18</definedName>
    <definedName name="A127911746L">Data11!$IC$1:$IC$10,Data11!$IC$11:$IC$18</definedName>
    <definedName name="A127911746L_Data">Data11!$IC$11:$IC$18</definedName>
    <definedName name="A127911746L_Latest">Data11!$IC$18</definedName>
    <definedName name="A127911750C">Data11!$IG$1:$IG$10,Data11!$IG$11:$IG$18</definedName>
    <definedName name="A127911750C_Data">Data11!$IG$11:$IG$18</definedName>
    <definedName name="A127911750C_Latest">Data11!$IG$18</definedName>
    <definedName name="A127911754L">Data12!$F$1:$F$10,Data12!$F$11:$F$18</definedName>
    <definedName name="A127911754L_Data">Data12!$F$11:$F$18</definedName>
    <definedName name="A127911754L_Latest">Data12!$F$18</definedName>
    <definedName name="A127911758W">Data11!$IN$1:$IN$10,Data11!$IN$11:$IN$18</definedName>
    <definedName name="A127911758W_Data">Data11!$IN$11:$IN$18</definedName>
    <definedName name="A127911758W_Latest">Data11!$IN$18</definedName>
    <definedName name="A127911762L">Data12!$AY$1:$AY$10,Data12!$AY$11:$AY$18</definedName>
    <definedName name="A127911762L_Data">Data12!$AY$11:$AY$18</definedName>
    <definedName name="A127911762L_Latest">Data12!$AY$18</definedName>
    <definedName name="A127911770L">Data12!$AA$1:$AA$10,Data12!$AA$11:$AA$18</definedName>
    <definedName name="A127911770L_Data">Data12!$AA$11:$AA$18</definedName>
    <definedName name="A127911770L_Latest">Data12!$AA$18</definedName>
    <definedName name="A127911774W">Data12!$AF$1:$AF$10,Data12!$AF$11:$AF$18</definedName>
    <definedName name="A127911774W_Data">Data12!$AF$11:$AF$18</definedName>
    <definedName name="A127911774W_Latest">Data12!$AF$18</definedName>
    <definedName name="A127911778F">Data12!$BS$1:$BS$10,Data12!$BS$11:$BS$18</definedName>
    <definedName name="A127911778F_Data">Data12!$BS$11:$BS$18</definedName>
    <definedName name="A127911778F_Latest">Data12!$BS$18</definedName>
    <definedName name="A127911786F">Data12!$BI$1:$BI$10,Data12!$BI$11:$BI$18</definedName>
    <definedName name="A127911786F_Data">Data12!$BI$11:$BI$18</definedName>
    <definedName name="A127911786F_Latest">Data12!$BI$18</definedName>
    <definedName name="A127911790W">Data12!$BP$1:$BP$10,Data12!$BP$11:$BP$18</definedName>
    <definedName name="A127911790W_Data">Data12!$BP$11:$BP$18</definedName>
    <definedName name="A127911790W_Latest">Data12!$BP$18</definedName>
    <definedName name="A127911794F">Data12!$DD$1:$DD$10,Data12!$DD$11:$DD$18</definedName>
    <definedName name="A127911794F_Data">Data12!$DD$11:$DD$18</definedName>
    <definedName name="A127911794F_Latest">Data12!$DD$18</definedName>
    <definedName name="A127911798R">Data12!$DJ$1:$DJ$10,Data12!$DJ$11:$DJ$18</definedName>
    <definedName name="A127911798R_Data">Data12!$DJ$11:$DJ$18</definedName>
    <definedName name="A127911798R_Latest">Data12!$DJ$18</definedName>
    <definedName name="A127911802V">Data12!$DN$1:$DN$10,Data12!$DN$11:$DN$18</definedName>
    <definedName name="A127911802V_Data">Data12!$DN$11:$DN$18</definedName>
    <definedName name="A127911802V_Latest">Data12!$DN$18</definedName>
    <definedName name="A127911806C">Data10!$IC$1:$IC$10,Data10!$IC$11:$IC$18</definedName>
    <definedName name="A127911806C_Data">Data10!$IC$11:$IC$18</definedName>
    <definedName name="A127911806C_Latest">Data10!$IC$18</definedName>
    <definedName name="A127911810V">Data10!$ID$1:$ID$10,Data10!$ID$11:$ID$18</definedName>
    <definedName name="A127911810V_Data">Data10!$ID$11:$ID$18</definedName>
    <definedName name="A127911810V_Latest">Data10!$ID$18</definedName>
    <definedName name="A127911814C">Data10!$IH$1:$IH$10,Data10!$IH$11:$IH$18</definedName>
    <definedName name="A127911814C_Data">Data10!$IH$11:$IH$18</definedName>
    <definedName name="A127911814C_Latest">Data10!$IH$18</definedName>
    <definedName name="A127911818L">Data10!$IP$1:$IP$10,Data10!$IP$11:$IP$18</definedName>
    <definedName name="A127911818L_Data">Data10!$IP$11:$IP$18</definedName>
    <definedName name="A127911818L_Latest">Data10!$IP$18</definedName>
    <definedName name="A127911822C">Data10!$HP$1:$HP$10,Data10!$HP$11:$HP$18</definedName>
    <definedName name="A127911822C_Data">Data10!$HP$11:$HP$18</definedName>
    <definedName name="A127911822C_Latest">Data10!$HP$18</definedName>
    <definedName name="A127911826L">Data10!$HS$1:$HS$10,Data10!$HS$11:$HS$18</definedName>
    <definedName name="A127911826L_Data">Data10!$HS$11:$HS$18</definedName>
    <definedName name="A127911826L_Latest">Data10!$HS$18</definedName>
    <definedName name="A127911830C">Data11!$Y$1:$Y$10,Data11!$Y$11:$Y$18</definedName>
    <definedName name="A127911830C_Data">Data11!$Y$11:$Y$18</definedName>
    <definedName name="A127911830C_Latest">Data11!$Y$18</definedName>
    <definedName name="A127911834L">Data11!$AG$1:$AG$10,Data11!$AG$11:$AG$18</definedName>
    <definedName name="A127911834L_Data">Data11!$AG$11:$AG$18</definedName>
    <definedName name="A127911834L_Latest">Data11!$AG$18</definedName>
    <definedName name="A127911838W">Data11!$N$1:$N$10,Data11!$N$11:$N$18</definedName>
    <definedName name="A127911838W_Data">Data11!$N$11:$N$18</definedName>
    <definedName name="A127911838W_Latest">Data11!$N$18</definedName>
    <definedName name="A127911842L">Data11!$AW$1:$AW$10,Data11!$AW$11:$AW$18</definedName>
    <definedName name="A127911842L_Data">Data11!$AW$11:$AW$18</definedName>
    <definedName name="A127911842L_Latest">Data11!$AW$18</definedName>
    <definedName name="A127911846W">Data11!$BE$1:$BE$10,Data11!$BE$11:$BE$18</definedName>
    <definedName name="A127911846W_Data">Data11!$BE$11:$BE$18</definedName>
    <definedName name="A127911846W_Latest">Data11!$BE$18</definedName>
    <definedName name="A127911850L">Data11!$BH$1:$BH$10,Data11!$BH$11:$BH$18</definedName>
    <definedName name="A127911850L_Data">Data11!$BH$11:$BH$18</definedName>
    <definedName name="A127911850L_Latest">Data11!$BH$18</definedName>
    <definedName name="A127911854W">Data11!$BN$1:$BN$10,Data11!$BN$11:$BN$18</definedName>
    <definedName name="A127911854W_Data">Data11!$BN$11:$BN$18</definedName>
    <definedName name="A127911854W_Latest">Data11!$BN$18</definedName>
    <definedName name="A127911858F">Data11!$AP$1:$AP$10,Data11!$AP$11:$AP$18</definedName>
    <definedName name="A127911858F_Data">Data11!$AP$11:$AP$18</definedName>
    <definedName name="A127911858F_Latest">Data11!$AP$18</definedName>
    <definedName name="A127911862W">Data11!$BQ$1:$BQ$10,Data11!$BQ$11:$BQ$18</definedName>
    <definedName name="A127911862W_Data">Data11!$BQ$11:$BQ$18</definedName>
    <definedName name="A127911862W_Latest">Data11!$BQ$18</definedName>
    <definedName name="A127911866F">Data11!$BR$1:$BR$10,Data11!$BR$11:$BR$18</definedName>
    <definedName name="A127911866F_Data">Data11!$BR$11:$BR$18</definedName>
    <definedName name="A127911866F_Latest">Data11!$BR$18</definedName>
    <definedName name="A127911870W">Data11!$BS$1:$BS$10,Data11!$BS$11:$BS$18</definedName>
    <definedName name="A127911870W_Data">Data11!$BS$11:$BS$18</definedName>
    <definedName name="A127911870W_Latest">Data11!$BS$18</definedName>
    <definedName name="A127911874F">Data11!$CT$1:$CT$10,Data11!$CT$11:$CT$18</definedName>
    <definedName name="A127911874F_Data">Data11!$CT$11:$CT$18</definedName>
    <definedName name="A127911874F_Latest">Data11!$CT$18</definedName>
    <definedName name="A127911878R">Data11!$BZ$1:$BZ$10,Data11!$BZ$11:$BZ$18</definedName>
    <definedName name="A127911878R_Data">Data11!$BZ$11:$BZ$18</definedName>
    <definedName name="A127911878R_Latest">Data11!$BZ$18</definedName>
    <definedName name="A127911882F">Data11!$DD$1:$DD$10,Data11!$DD$11:$DD$18</definedName>
    <definedName name="A127911882F_Data">Data11!$DD$11:$DD$18</definedName>
    <definedName name="A127911882F_Latest">Data11!$DD$18</definedName>
    <definedName name="A127911886R">Data11!$EG$1:$EG$10,Data11!$EG$11:$EG$18</definedName>
    <definedName name="A127911886R_Data">Data11!$EG$11:$EG$18</definedName>
    <definedName name="A127911886R_Latest">Data11!$EG$18</definedName>
    <definedName name="A127911894R">Data11!$DI$1:$DI$10,Data11!$DI$11:$DI$18</definedName>
    <definedName name="A127911894R_Data">Data11!$DI$11:$DI$18</definedName>
    <definedName name="A127911894R_Latest">Data11!$DI$18</definedName>
    <definedName name="A127911898X">Data11!$EV$1:$EV$10,Data11!$EV$11:$EV$18</definedName>
    <definedName name="A127911898X_Data">Data11!$EV$11:$EV$18</definedName>
    <definedName name="A127911898X_Latest">Data11!$EV$18</definedName>
    <definedName name="A127911902C">Data11!$FC$1:$FC$10,Data11!$FC$11:$FC$18</definedName>
    <definedName name="A127911902C_Data">Data11!$FC$11:$FC$18</definedName>
    <definedName name="A127911902C_Latest">Data11!$FC$18</definedName>
    <definedName name="A127911906L">Data11!$FK$1:$FK$10,Data11!$FK$11:$FK$18</definedName>
    <definedName name="A127911906L_Data">Data11!$FK$11:$FK$18</definedName>
    <definedName name="A127911906L_Latest">Data11!$FK$18</definedName>
    <definedName name="A127911910C">Data11!$FL$1:$FL$10,Data11!$FL$11:$FL$18</definedName>
    <definedName name="A127911910C_Data">Data11!$FL$11:$FL$18</definedName>
    <definedName name="A127911910C_Latest">Data11!$FL$18</definedName>
    <definedName name="A127911914L">Data11!$ET$1:$ET$10,Data11!$ET$11:$ET$18</definedName>
    <definedName name="A127911914L_Data">Data11!$ET$11:$ET$18</definedName>
    <definedName name="A127911914L_Latest">Data11!$ET$18</definedName>
    <definedName name="A127911918W">Data11!$GM$1:$GM$10,Data11!$GM$11:$GM$18</definedName>
    <definedName name="A127911918W_Data">Data11!$GM$11:$GM$18</definedName>
    <definedName name="A127911918W_Latest">Data11!$GM$18</definedName>
    <definedName name="A127911922L">Data11!$GR$1:$GR$10,Data11!$GR$11:$GR$18</definedName>
    <definedName name="A127911922L_Data">Data11!$GR$11:$GR$18</definedName>
    <definedName name="A127911922L_Latest">Data11!$GR$18</definedName>
    <definedName name="A127911926W">Data11!$GT$1:$GT$10,Data11!$GT$11:$GT$18</definedName>
    <definedName name="A127911926W_Data">Data11!$GT$11:$GT$18</definedName>
    <definedName name="A127911926W_Latest">Data11!$GT$18</definedName>
    <definedName name="A127911930L">Data11!$FS$1:$FS$10,Data11!$FS$11:$FS$18</definedName>
    <definedName name="A127911930L_Data">Data11!$FS$11:$FS$18</definedName>
    <definedName name="A127911930L_Latest">Data11!$FS$18</definedName>
    <definedName name="A127911962F">Data12!$DY$1:$DY$10,Data12!$DY$11:$DY$18</definedName>
    <definedName name="A127911962F_Data">Data12!$DY$11:$DY$18</definedName>
    <definedName name="A127911962F_Latest">Data12!$DY$18</definedName>
    <definedName name="A127913334C">Data12!$FF$1:$FF$10,Data12!$FF$11:$FF$18</definedName>
    <definedName name="A127913334C_Data">Data12!$FF$11:$FF$18</definedName>
    <definedName name="A127913334C_Latest">Data12!$FF$18</definedName>
    <definedName name="A127913338L">Data12!$EB$1:$EB$10,Data12!$EB$11:$EB$18</definedName>
    <definedName name="A127913338L_Data">Data12!$EB$11:$EB$18</definedName>
    <definedName name="A127913338L_Latest">Data12!$EB$18</definedName>
    <definedName name="A127913342C">Data12!$EI$1:$EI$10,Data12!$EI$11:$EI$18</definedName>
    <definedName name="A127913342C_Data">Data12!$EI$11:$EI$18</definedName>
    <definedName name="A127913342C_Latest">Data12!$EI$18</definedName>
    <definedName name="A127913346L">Data12!$FZ$1:$FZ$10,Data12!$FZ$11:$FZ$18</definedName>
    <definedName name="A127913346L_Data">Data12!$FZ$11:$FZ$18</definedName>
    <definedName name="A127913346L_Latest">Data12!$FZ$18</definedName>
    <definedName name="A127913350C">Data12!$GD$1:$GD$10,Data12!$GD$11:$GD$18</definedName>
    <definedName name="A127913350C_Data">Data12!$GD$11:$GD$18</definedName>
    <definedName name="A127913350C_Latest">Data12!$GD$18</definedName>
    <definedName name="A127913354L">Data12!$FM$1:$FM$10,Data12!$FM$11:$FM$18</definedName>
    <definedName name="A127913354L_Data">Data12!$FM$11:$FM$18</definedName>
    <definedName name="A127913354L_Latest">Data12!$FM$18</definedName>
    <definedName name="A127913358W">Data12!$GG$1:$GG$10,Data12!$GG$11:$GG$18</definedName>
    <definedName name="A127913358W_Data">Data12!$GG$11:$GG$18</definedName>
    <definedName name="A127913358W_Latest">Data12!$GG$18</definedName>
    <definedName name="A127913362L">Data12!$GL$1:$GL$10,Data12!$GL$11:$GL$18</definedName>
    <definedName name="A127913362L_Data">Data12!$GL$11:$GL$18</definedName>
    <definedName name="A127913362L_Latest">Data12!$GL$18</definedName>
    <definedName name="A127913366W">Data12!$FO$1:$FO$10,Data12!$FO$11:$FO$18</definedName>
    <definedName name="A127913366W_Data">Data12!$FO$11:$FO$18</definedName>
    <definedName name="A127913366W_Latest">Data12!$FO$18</definedName>
    <definedName name="A127913370L">Data13!$GU$1:$GU$10,Data13!$GU$11:$GU$18</definedName>
    <definedName name="A127913370L_Data">Data13!$GU$11:$GU$18</definedName>
    <definedName name="A127913370L_Latest">Data13!$GU$18</definedName>
    <definedName name="A127913374W">Data13!$HG$1:$HG$10,Data13!$HG$11:$HG$18</definedName>
    <definedName name="A127913374W_Data">Data13!$HG$11:$HG$18</definedName>
    <definedName name="A127913374W_Latest">Data13!$HG$18</definedName>
    <definedName name="A127913378F">Data13!$HH$1:$HH$10,Data13!$HH$11:$HH$18</definedName>
    <definedName name="A127913378F_Data">Data13!$HH$11:$HH$18</definedName>
    <definedName name="A127913378F_Latest">Data13!$HH$18</definedName>
    <definedName name="A127913382W">Data13!$HL$1:$HL$10,Data13!$HL$11:$HL$18</definedName>
    <definedName name="A127913382W_Data">Data13!$HL$11:$HL$18</definedName>
    <definedName name="A127913382W_Latest">Data13!$HL$18</definedName>
    <definedName name="A127913386F">Data13!$GL$1:$GL$10,Data13!$GL$11:$GL$18</definedName>
    <definedName name="A127913386F_Data">Data13!$GL$11:$GL$18</definedName>
    <definedName name="A127913386F_Latest">Data13!$GL$18</definedName>
    <definedName name="A127913390W">Data13!$IL$1:$IL$10,Data13!$IL$11:$IL$18</definedName>
    <definedName name="A127913390W_Data">Data13!$IL$11:$IL$18</definedName>
    <definedName name="A127913390W_Latest">Data13!$IL$18</definedName>
    <definedName name="A127913394F">Data13!$HR$1:$HR$10,Data13!$HR$11:$HR$18</definedName>
    <definedName name="A127913394F_Data">Data13!$HR$11:$HR$18</definedName>
    <definedName name="A127913394F_Latest">Data13!$HR$18</definedName>
    <definedName name="A127913398R">Data13!$HT$1:$HT$10,Data13!$HT$11:$HT$18</definedName>
    <definedName name="A127913398R_Data">Data13!$HT$11:$HT$18</definedName>
    <definedName name="A127913398R_Latest">Data13!$HT$18</definedName>
    <definedName name="A127913402V">Data14!$S$1:$S$10,Data14!$S$11:$S$18</definedName>
    <definedName name="A127913402V_Data">Data14!$S$11:$S$18</definedName>
    <definedName name="A127913402V_Latest">Data14!$S$18</definedName>
    <definedName name="A127913406C">Data14!$U$1:$U$10,Data14!$U$11:$U$18</definedName>
    <definedName name="A127913406C_Data">Data14!$U$11:$U$18</definedName>
    <definedName name="A127913406C_Latest">Data14!$U$18</definedName>
    <definedName name="A127913410V">Data14!$V$1:$V$10,Data14!$V$11:$V$18</definedName>
    <definedName name="A127913410V_Data">Data14!$V$11:$V$18</definedName>
    <definedName name="A127913410V_Latest">Data14!$V$18</definedName>
    <definedName name="A127913414C">Data14!$AK$1:$AK$10,Data14!$AK$11:$AK$18</definedName>
    <definedName name="A127913414C_Data">Data14!$AK$11:$AK$18</definedName>
    <definedName name="A127913414C_Latest">Data14!$AK$18</definedName>
    <definedName name="A127913418L">Data14!$M$1:$M$10,Data14!$M$11:$M$18</definedName>
    <definedName name="A127913418L_Data">Data14!$M$11:$M$18</definedName>
    <definedName name="A127913418L_Latest">Data14!$M$18</definedName>
    <definedName name="A127913422C">Data14!$BH$1:$BH$10,Data14!$BH$11:$BH$18</definedName>
    <definedName name="A127913422C_Data">Data14!$BH$11:$BH$18</definedName>
    <definedName name="A127913422C_Latest">Data14!$BH$18</definedName>
    <definedName name="A127913426L">Data14!$BI$1:$BI$10,Data14!$BI$11:$BI$18</definedName>
    <definedName name="A127913426L_Data">Data14!$BI$11:$BI$18</definedName>
    <definedName name="A127913426L_Latest">Data14!$BI$18</definedName>
    <definedName name="A127913430C">Data14!$BK$1:$BK$10,Data14!$BK$11:$BK$18</definedName>
    <definedName name="A127913430C_Data">Data14!$BK$11:$BK$18</definedName>
    <definedName name="A127913430C_Latest">Data14!$BK$18</definedName>
    <definedName name="A127913434L">Data14!$BN$1:$BN$10,Data14!$BN$11:$BN$18</definedName>
    <definedName name="A127913434L_Data">Data14!$BN$11:$BN$18</definedName>
    <definedName name="A127913434L_Latest">Data14!$BN$18</definedName>
    <definedName name="A127913438W">Data14!$AR$1:$AR$10,Data14!$AR$11:$AR$18</definedName>
    <definedName name="A127913438W_Data">Data14!$AR$11:$AR$18</definedName>
    <definedName name="A127913438W_Latest">Data14!$AR$18</definedName>
    <definedName name="A127913442L">Data14!$AX$1:$AX$10,Data14!$AX$11:$AX$18</definedName>
    <definedName name="A127913442L_Data">Data14!$AX$11:$AX$18</definedName>
    <definedName name="A127913442L_Latest">Data14!$AX$18</definedName>
    <definedName name="A127913446W">Data14!$CL$1:$CL$10,Data14!$CL$11:$CL$18</definedName>
    <definedName name="A127913446W_Data">Data14!$CL$11:$CL$18</definedName>
    <definedName name="A127913446W_Latest">Data14!$CL$18</definedName>
    <definedName name="A127913450L">Data14!$BY$1:$BY$10,Data14!$BY$11:$BY$18</definedName>
    <definedName name="A127913450L_Data">Data14!$BY$11:$BY$18</definedName>
    <definedName name="A127913450L_Latest">Data14!$BY$18</definedName>
    <definedName name="A127913454W">Data14!$CT$1:$CT$10,Data14!$CT$11:$CT$18</definedName>
    <definedName name="A127913454W_Data">Data14!$CT$11:$CT$18</definedName>
    <definedName name="A127913454W_Latest">Data14!$CT$18</definedName>
    <definedName name="A127913458F">Data14!$BZ$1:$BZ$10,Data14!$BZ$11:$BZ$18</definedName>
    <definedName name="A127913458F_Data">Data14!$BZ$11:$BZ$18</definedName>
    <definedName name="A127913458F_Latest">Data14!$BZ$18</definedName>
    <definedName name="A127913462W">Data14!$DB$1:$DB$10,Data14!$DB$11:$DB$18</definedName>
    <definedName name="A127913462W_Data">Data14!$DB$11:$DB$18</definedName>
    <definedName name="A127913462W_Latest">Data14!$DB$18</definedName>
    <definedName name="A127913466F">Data14!$CE$1:$CE$10,Data14!$CE$11:$CE$18</definedName>
    <definedName name="A127913466F_Data">Data14!$CE$11:$CE$18</definedName>
    <definedName name="A127913466F_Latest">Data14!$CE$18</definedName>
    <definedName name="A127913470W">Data12!$GU$1:$GU$10,Data12!$GU$11:$GU$18</definedName>
    <definedName name="A127913470W_Data">Data12!$GU$11:$GU$18</definedName>
    <definedName name="A127913470W_Latest">Data12!$GU$18</definedName>
    <definedName name="A127913474F">Data12!$HP$1:$HP$10,Data12!$HP$11:$HP$18</definedName>
    <definedName name="A127913474F_Data">Data12!$HP$11:$HP$18</definedName>
    <definedName name="A127913474F_Latest">Data12!$HP$18</definedName>
    <definedName name="A127913478R">Data12!$HR$1:$HR$10,Data12!$HR$11:$HR$18</definedName>
    <definedName name="A127913478R_Data">Data12!$HR$11:$HR$18</definedName>
    <definedName name="A127913478R_Latest">Data12!$HR$18</definedName>
    <definedName name="A127913482F">Data12!$GS$1:$GS$10,Data12!$GS$11:$GS$18</definedName>
    <definedName name="A127913482F_Data">Data12!$GS$11:$GS$18</definedName>
    <definedName name="A127913482F_Latest">Data12!$GS$18</definedName>
    <definedName name="A127913486R">Data12!$GW$1:$GW$10,Data12!$GW$11:$GW$18</definedName>
    <definedName name="A127913486R_Data">Data12!$GW$11:$GW$18</definedName>
    <definedName name="A127913486R_Latest">Data12!$GW$18</definedName>
    <definedName name="A127913490F">Data12!$HZ$1:$HZ$10,Data12!$HZ$11:$HZ$18</definedName>
    <definedName name="A127913490F_Data">Data12!$HZ$11:$HZ$18</definedName>
    <definedName name="A127913490F_Latest">Data12!$HZ$18</definedName>
    <definedName name="A127913494R">Data13!$P$1:$P$10,Data13!$P$11:$P$18</definedName>
    <definedName name="A127913494R_Data">Data13!$P$11:$P$18</definedName>
    <definedName name="A127913494R_Latest">Data13!$P$18</definedName>
    <definedName name="A127913498X">Data13!$Q$1:$Q$10,Data13!$Q$11:$Q$18</definedName>
    <definedName name="A127913498X_Data">Data13!$Q$11:$Q$18</definedName>
    <definedName name="A127913498X_Latest">Data13!$Q$18</definedName>
    <definedName name="A127913502C">Data13!$AD$1:$AD$10,Data13!$AD$11:$AD$18</definedName>
    <definedName name="A127913502C_Data">Data13!$AD$11:$AD$18</definedName>
    <definedName name="A127913502C_Latest">Data13!$AD$18</definedName>
    <definedName name="A127913506L">Data13!$AE$1:$AE$10,Data13!$AE$11:$AE$18</definedName>
    <definedName name="A127913506L_Data">Data13!$AE$11:$AE$18</definedName>
    <definedName name="A127913506L_Latest">Data13!$AE$18</definedName>
    <definedName name="A127913510C">Data13!$AG$1:$AG$10,Data13!$AG$11:$AG$18</definedName>
    <definedName name="A127913510C_Data">Data13!$AG$11:$AG$18</definedName>
    <definedName name="A127913510C_Latest">Data13!$AG$18</definedName>
    <definedName name="A127913514L">Data13!$AK$1:$AK$10,Data13!$AK$11:$AK$18</definedName>
    <definedName name="A127913514L_Data">Data13!$AK$11:$AK$18</definedName>
    <definedName name="A127913514L_Latest">Data13!$AK$18</definedName>
    <definedName name="A127913518W">Data13!$U$1:$U$10,Data13!$U$11:$U$18</definedName>
    <definedName name="A127913518W_Data">Data13!$U$11:$U$18</definedName>
    <definedName name="A127913518W_Latest">Data13!$U$18</definedName>
    <definedName name="A127913522L">Data13!$AW$1:$AW$10,Data13!$AW$11:$AW$18</definedName>
    <definedName name="A127913522L_Data">Data13!$AW$11:$AW$18</definedName>
    <definedName name="A127913522L_Latest">Data13!$AW$18</definedName>
    <definedName name="A127913526W">Data13!$AZ$1:$AZ$10,Data13!$AZ$11:$AZ$18</definedName>
    <definedName name="A127913526W_Data">Data13!$AZ$11:$AZ$18</definedName>
    <definedName name="A127913526W_Latest">Data13!$AZ$18</definedName>
    <definedName name="A127913530L">Data13!$BP$1:$BP$10,Data13!$BP$11:$BP$18</definedName>
    <definedName name="A127913530L_Data">Data13!$BP$11:$BP$18</definedName>
    <definedName name="A127913530L_Latest">Data13!$BP$18</definedName>
    <definedName name="A127913534W">Data13!$BW$1:$BW$10,Data13!$BW$11:$BW$18</definedName>
    <definedName name="A127913534W_Data">Data13!$BW$11:$BW$18</definedName>
    <definedName name="A127913534W_Latest">Data13!$BW$18</definedName>
    <definedName name="A127913538F">Data13!$BZ$1:$BZ$10,Data13!$BZ$11:$BZ$18</definedName>
    <definedName name="A127913538F_Data">Data13!$BZ$11:$BZ$18</definedName>
    <definedName name="A127913538F_Latest">Data13!$BZ$18</definedName>
    <definedName name="A127913542W">Data13!$CG$1:$CG$10,Data13!$CG$11:$CG$18</definedName>
    <definedName name="A127913542W_Data">Data13!$CG$11:$CG$18</definedName>
    <definedName name="A127913542W_Latest">Data13!$CG$18</definedName>
    <definedName name="A127913546F">Data13!$BG$1:$BG$10,Data13!$BG$11:$BG$18</definedName>
    <definedName name="A127913546F_Data">Data13!$BG$11:$BG$18</definedName>
    <definedName name="A127913546F_Latest">Data13!$BG$18</definedName>
    <definedName name="A127913550W">Data13!$CX$1:$CX$10,Data13!$CX$11:$CX$18</definedName>
    <definedName name="A127913550W_Data">Data13!$CX$11:$CX$18</definedName>
    <definedName name="A127913550W_Latest">Data13!$CX$18</definedName>
    <definedName name="A127913554F">Data13!$DL$1:$DL$10,Data13!$DL$11:$DL$18</definedName>
    <definedName name="A127913554F_Data">Data13!$DL$11:$DL$18</definedName>
    <definedName name="A127913554F_Latest">Data13!$DL$18</definedName>
    <definedName name="A127913558R">Data13!$CO$1:$CO$10,Data13!$CO$11:$CO$18</definedName>
    <definedName name="A127913558R_Data">Data13!$CO$11:$CO$18</definedName>
    <definedName name="A127913558R_Latest">Data13!$CO$18</definedName>
    <definedName name="A127913562F">Data13!$EI$1:$EI$10,Data13!$EI$11:$EI$18</definedName>
    <definedName name="A127913562F_Data">Data13!$EI$11:$EI$18</definedName>
    <definedName name="A127913562F_Latest">Data13!$EI$18</definedName>
    <definedName name="A127913566R">Data13!$EK$1:$EK$10,Data13!$EK$11:$EK$18</definedName>
    <definedName name="A127913566R_Data">Data13!$EK$11:$EK$18</definedName>
    <definedName name="A127913566R_Latest">Data13!$EK$18</definedName>
    <definedName name="A127913570F">Data13!$EL$1:$EL$10,Data13!$EL$11:$EL$18</definedName>
    <definedName name="A127913570F_Data">Data13!$EL$11:$EL$18</definedName>
    <definedName name="A127913570F_Latest">Data13!$EL$18</definedName>
    <definedName name="A127913574R">Data13!$FI$1:$FI$10,Data13!$FI$11:$FI$18</definedName>
    <definedName name="A127913574R_Data">Data13!$FI$11:$FI$18</definedName>
    <definedName name="A127913574R_Latest">Data13!$FI$18</definedName>
    <definedName name="A127913578X">Data13!$FS$1:$FS$10,Data13!$FS$11:$FS$18</definedName>
    <definedName name="A127913578X_Data">Data13!$FS$11:$FS$18</definedName>
    <definedName name="A127913578X_Latest">Data13!$FS$18</definedName>
    <definedName name="A127913582R">Data13!$FV$1:$FV$10,Data13!$FV$11:$FV$18</definedName>
    <definedName name="A127913582R_Data">Data13!$FV$11:$FV$18</definedName>
    <definedName name="A127913582R_Latest">Data13!$FV$18</definedName>
    <definedName name="A127913586X">Data13!$FZ$1:$FZ$10,Data13!$FZ$11:$FZ$18</definedName>
    <definedName name="A127913586X_Data">Data13!$FZ$11:$FZ$18</definedName>
    <definedName name="A127913586X_Latest">Data13!$FZ$18</definedName>
    <definedName name="A127913590R">Data13!$EY$1:$EY$10,Data13!$EY$11:$EY$18</definedName>
    <definedName name="A127913590R_Data">Data13!$EY$11:$EY$18</definedName>
    <definedName name="A127913590R_Latest">Data13!$EY$18</definedName>
    <definedName name="A127914930T">Data14!$EA$1:$EA$10,Data14!$EA$11:$EA$18</definedName>
    <definedName name="A127914930T_Data">Data14!$EA$11:$EA$18</definedName>
    <definedName name="A127914930T_Latest">Data14!$EA$18</definedName>
    <definedName name="A127914934A">Data14!$EI$1:$EI$10,Data14!$EI$11:$EI$18</definedName>
    <definedName name="A127914934A_Data">Data14!$EI$11:$EI$18</definedName>
    <definedName name="A127914934A_Latest">Data14!$EI$18</definedName>
    <definedName name="A127914938K">Data14!$FF$1:$FF$10,Data14!$FF$11:$FF$18</definedName>
    <definedName name="A127914938K_Data">Data14!$FF$11:$FF$18</definedName>
    <definedName name="A127914938K_Latest">Data14!$FF$18</definedName>
    <definedName name="A127914942A">Data14!$ES$1:$ES$10,Data14!$ES$11:$ES$18</definedName>
    <definedName name="A127914942A_Data">Data14!$ES$11:$ES$18</definedName>
    <definedName name="A127914942A_Latest">Data14!$ES$18</definedName>
    <definedName name="A127914946K">Data14!$ET$1:$ET$10,Data14!$ET$11:$ET$18</definedName>
    <definedName name="A127914946K_Data">Data14!$ET$11:$ET$18</definedName>
    <definedName name="A127914946K_Latest">Data14!$ET$18</definedName>
    <definedName name="A127914950A">Data15!$FW$1:$FW$10,Data15!$FW$11:$FW$18</definedName>
    <definedName name="A127914950A_Data">Data15!$FW$11:$FW$18</definedName>
    <definedName name="A127914950A_Latest">Data15!$FW$18</definedName>
    <definedName name="A127914954K">Data15!$GH$1:$GH$10,Data15!$GH$11:$GH$18</definedName>
    <definedName name="A127914954K_Data">Data15!$GH$11:$GH$18</definedName>
    <definedName name="A127914954K_Latest">Data15!$GH$18</definedName>
    <definedName name="A127914958V">Data15!$GN$1:$GN$10,Data15!$GN$11:$GN$18</definedName>
    <definedName name="A127914958V_Data">Data15!$GN$11:$GN$18</definedName>
    <definedName name="A127914958V_Latest">Data15!$GN$18</definedName>
    <definedName name="A127914962K">Data15!$GP$1:$GP$10,Data15!$GP$11:$GP$18</definedName>
    <definedName name="A127914962K_Data">Data15!$GP$11:$GP$18</definedName>
    <definedName name="A127914962K_Latest">Data15!$GP$18</definedName>
    <definedName name="A127914966V">Data15!$FS$1:$FS$10,Data15!$FS$11:$FS$18</definedName>
    <definedName name="A127914966V_Data">Data15!$FS$11:$FS$18</definedName>
    <definedName name="A127914966V_Latest">Data15!$FS$18</definedName>
    <definedName name="A127914970K">Data15!$HP$1:$HP$10,Data15!$HP$11:$HP$18</definedName>
    <definedName name="A127914970K_Data">Data15!$HP$11:$HP$18</definedName>
    <definedName name="A127914970K_Latest">Data15!$HP$18</definedName>
    <definedName name="A127914974V">Data15!$HS$1:$HS$10,Data15!$HS$11:$HS$18</definedName>
    <definedName name="A127914974V_Data">Data15!$HS$11:$HS$18</definedName>
    <definedName name="A127914974V_Latest">Data15!$HS$18</definedName>
    <definedName name="A127914978C">Data15!$GU$1:$GU$10,Data15!$GU$11:$GU$18</definedName>
    <definedName name="A127914978C_Data">Data15!$GU$11:$GU$18</definedName>
    <definedName name="A127914978C_Latest">Data15!$GU$18</definedName>
    <definedName name="A127914982V">Data15!$IA$1:$IA$10,Data15!$IA$11:$IA$18</definedName>
    <definedName name="A127914982V_Data">Data15!$IA$11:$IA$18</definedName>
    <definedName name="A127914982V_Latest">Data15!$IA$18</definedName>
    <definedName name="A127914986C">Data15!$HC$1:$HC$10,Data15!$HC$11:$HC$18</definedName>
    <definedName name="A127914986C_Data">Data15!$HC$11:$HC$18</definedName>
    <definedName name="A127914986C_Latest">Data15!$HC$18</definedName>
    <definedName name="A127914990V">Data15!$IQ$1:$IQ$10,Data15!$IQ$11:$IQ$18</definedName>
    <definedName name="A127914990V_Data">Data15!$IQ$11:$IQ$18</definedName>
    <definedName name="A127914990V_Latest">Data15!$IQ$18</definedName>
    <definedName name="A127914994C">Data16!$H$1:$H$10,Data16!$H$11:$H$18</definedName>
    <definedName name="A127914994C_Data">Data16!$H$11:$H$18</definedName>
    <definedName name="A127914994C_Latest">Data16!$H$18</definedName>
    <definedName name="A127914998L">Data15!$IC$1:$IC$10,Data15!$IC$11:$IC$18</definedName>
    <definedName name="A127914998L_Data">Data15!$IC$11:$IC$18</definedName>
    <definedName name="A127914998L_Latest">Data15!$IC$18</definedName>
    <definedName name="A127915002V">Data16!$AM$1:$AM$10,Data16!$AM$11:$AM$18</definedName>
    <definedName name="A127915002V_Data">Data16!$AM$11:$AM$18</definedName>
    <definedName name="A127915002V_Latest">Data16!$AM$18</definedName>
    <definedName name="A127915006C">Data16!$AO$1:$AO$10,Data16!$AO$11:$AO$18</definedName>
    <definedName name="A127915006C_Data">Data16!$AO$11:$AO$18</definedName>
    <definedName name="A127915006C_Latest">Data16!$AO$18</definedName>
    <definedName name="A127915010V">Data16!$BB$1:$BB$10,Data16!$BB$11:$BB$18</definedName>
    <definedName name="A127915010V_Data">Data16!$BB$11:$BB$18</definedName>
    <definedName name="A127915010V_Latest">Data16!$BB$18</definedName>
    <definedName name="A127915014C">Data16!$BO$1:$BO$10,Data16!$BO$11:$BO$18</definedName>
    <definedName name="A127915014C_Data">Data16!$BO$11:$BO$18</definedName>
    <definedName name="A127915014C_Latest">Data16!$BO$18</definedName>
    <definedName name="A127915018L">Data16!$BP$1:$BP$10,Data16!$BP$11:$BP$18</definedName>
    <definedName name="A127915018L_Data">Data16!$BP$11:$BP$18</definedName>
    <definedName name="A127915018L_Latest">Data16!$BP$18</definedName>
    <definedName name="A127915022C">Data16!$BR$1:$BR$10,Data16!$BR$11:$BR$18</definedName>
    <definedName name="A127915022C_Data">Data16!$BR$11:$BR$18</definedName>
    <definedName name="A127915022C_Latest">Data16!$BR$18</definedName>
    <definedName name="A127915026L">Data16!$BV$1:$BV$10,Data16!$BV$11:$BV$18</definedName>
    <definedName name="A127915026L_Data">Data16!$BV$11:$BV$18</definedName>
    <definedName name="A127915026L_Latest">Data16!$BV$18</definedName>
    <definedName name="A127915030C">Data16!$BW$1:$BW$10,Data16!$BW$11:$BW$18</definedName>
    <definedName name="A127915030C_Data">Data16!$BW$11:$BW$18</definedName>
    <definedName name="A127915030C_Latest">Data16!$BW$18</definedName>
    <definedName name="A127915034L">Data16!$CG$1:$CG$10,Data16!$CG$11:$CG$18</definedName>
    <definedName name="A127915034L_Data">Data16!$CG$11:$CG$18</definedName>
    <definedName name="A127915034L_Latest">Data16!$CG$18</definedName>
    <definedName name="A127915038W">Data14!$GW$1:$GW$10,Data14!$GW$11:$GW$18</definedName>
    <definedName name="A127915038W_Data">Data14!$GW$11:$GW$18</definedName>
    <definedName name="A127915038W_Latest">Data14!$GW$18</definedName>
    <definedName name="A127915042L">Data14!$GZ$1:$GZ$10,Data14!$GZ$11:$GZ$18</definedName>
    <definedName name="A127915042L_Data">Data14!$GZ$11:$GZ$18</definedName>
    <definedName name="A127915042L_Latest">Data14!$GZ$18</definedName>
    <definedName name="A127915046W">Data14!$GC$1:$GC$10,Data14!$GC$11:$GC$18</definedName>
    <definedName name="A127915046W_Data">Data14!$GC$11:$GC$18</definedName>
    <definedName name="A127915046W_Latest">Data14!$GC$18</definedName>
    <definedName name="A127915050L">Data14!$HE$1:$HE$10,Data14!$HE$11:$HE$18</definedName>
    <definedName name="A127915050L_Data">Data14!$HE$11:$HE$18</definedName>
    <definedName name="A127915050L_Latest">Data14!$HE$18</definedName>
    <definedName name="A127915054W">Data14!$HT$1:$HT$10,Data14!$HT$11:$HT$18</definedName>
    <definedName name="A127915054W_Data">Data14!$HT$11:$HT$18</definedName>
    <definedName name="A127915054W_Latest">Data14!$HT$18</definedName>
    <definedName name="A127915058F">Data14!$IE$1:$IE$10,Data14!$IE$11:$IE$18</definedName>
    <definedName name="A127915058F_Data">Data14!$IE$11:$IE$18</definedName>
    <definedName name="A127915058F_Latest">Data14!$IE$18</definedName>
    <definedName name="A127915062W">Data14!$II$1:$II$10,Data14!$II$11:$II$18</definedName>
    <definedName name="A127915062W_Data">Data14!$II$11:$II$18</definedName>
    <definedName name="A127915062W_Latest">Data14!$II$18</definedName>
    <definedName name="A127915066F">Data14!$IL$1:$IL$10,Data14!$IL$11:$IL$18</definedName>
    <definedName name="A127915066F_Data">Data14!$IL$11:$IL$18</definedName>
    <definedName name="A127915066F_Latest">Data14!$IL$18</definedName>
    <definedName name="A127915070W">Data15!$J$1:$J$10,Data15!$J$11:$J$18</definedName>
    <definedName name="A127915070W_Data">Data15!$J$11:$J$18</definedName>
    <definedName name="A127915070W_Latest">Data15!$J$18</definedName>
    <definedName name="A127915074F">Data15!$B$1:$B$10,Data15!$B$11:$B$18</definedName>
    <definedName name="A127915074F_Data">Data15!$B$11:$B$18</definedName>
    <definedName name="A127915074F_Latest">Data15!$B$18</definedName>
    <definedName name="A127915078R">Data15!$AC$1:$AC$10,Data15!$AC$11:$AC$18</definedName>
    <definedName name="A127915078R_Data">Data15!$AC$11:$AC$18</definedName>
    <definedName name="A127915078R_Latest">Data15!$AC$18</definedName>
    <definedName name="A127915082F">Data15!$AT$1:$AT$10,Data15!$AT$11:$AT$18</definedName>
    <definedName name="A127915082F_Data">Data15!$AT$11:$AT$18</definedName>
    <definedName name="A127915082F_Latest">Data15!$AT$18</definedName>
    <definedName name="A127915086R">Data15!$AZ$1:$AZ$10,Data15!$AZ$11:$AZ$18</definedName>
    <definedName name="A127915086R_Data">Data15!$AZ$11:$AZ$18</definedName>
    <definedName name="A127915086R_Latest">Data15!$AZ$18</definedName>
    <definedName name="A127915090F">Data15!$AI$1:$AI$10,Data15!$AI$11:$AI$18</definedName>
    <definedName name="A127915090F_Data">Data15!$AI$11:$AI$18</definedName>
    <definedName name="A127915090F_Latest">Data15!$AI$18</definedName>
    <definedName name="A127915094R">Data15!$BF$1:$BF$10,Data15!$BF$11:$BF$18</definedName>
    <definedName name="A127915094R_Data">Data15!$BF$11:$BF$18</definedName>
    <definedName name="A127915094R_Latest">Data15!$BF$18</definedName>
    <definedName name="A127915098X">Data15!$BJ$1:$BJ$10,Data15!$BJ$11:$BJ$18</definedName>
    <definedName name="A127915098X_Data">Data15!$BJ$11:$BJ$18</definedName>
    <definedName name="A127915098X_Latest">Data15!$BJ$18</definedName>
    <definedName name="A127915102C">Data15!$BL$1:$BL$10,Data15!$BL$11:$BL$18</definedName>
    <definedName name="A127915102C_Data">Data15!$BL$11:$BL$18</definedName>
    <definedName name="A127915102C_Latest">Data15!$BL$18</definedName>
    <definedName name="A127915106L">Data15!$BZ$1:$BZ$10,Data15!$BZ$11:$BZ$18</definedName>
    <definedName name="A127915106L_Data">Data15!$BZ$11:$BZ$18</definedName>
    <definedName name="A127915106L_Latest">Data15!$BZ$18</definedName>
    <definedName name="A127915110C">Data15!$CF$1:$CF$10,Data15!$CF$11:$CF$18</definedName>
    <definedName name="A127915110C_Data">Data15!$CF$11:$CF$18</definedName>
    <definedName name="A127915110C_Latest">Data15!$CF$18</definedName>
    <definedName name="A127915114L">Data15!$CG$1:$CG$10,Data15!$CG$11:$CG$18</definedName>
    <definedName name="A127915114L_Data">Data15!$CG$11:$CG$18</definedName>
    <definedName name="A127915114L_Latest">Data15!$CG$18</definedName>
    <definedName name="A127915118W">Data15!$CN$1:$CN$10,Data15!$CN$11:$CN$18</definedName>
    <definedName name="A127915118W_Data">Data15!$CN$11:$CN$18</definedName>
    <definedName name="A127915118W_Latest">Data15!$CN$18</definedName>
    <definedName name="A127915122L">Data15!$DH$1:$DH$10,Data15!$DH$11:$DH$18</definedName>
    <definedName name="A127915122L_Data">Data15!$DH$11:$DH$18</definedName>
    <definedName name="A127915122L_Latest">Data15!$DH$18</definedName>
    <definedName name="A127915126W">Data15!$DM$1:$DM$10,Data15!$DM$11:$DM$18</definedName>
    <definedName name="A127915126W_Data">Data15!$DM$11:$DM$18</definedName>
    <definedName name="A127915126W_Latest">Data15!$DM$18</definedName>
    <definedName name="A127915130L">Data15!$DN$1:$DN$10,Data15!$DN$11:$DN$18</definedName>
    <definedName name="A127915130L_Data">Data15!$DN$11:$DN$18</definedName>
    <definedName name="A127915130L_Latest">Data15!$DN$18</definedName>
    <definedName name="A127915134W">Data15!$DD$1:$DD$10,Data15!$DD$11:$DD$18</definedName>
    <definedName name="A127915134W_Data">Data15!$DD$11:$DD$18</definedName>
    <definedName name="A127915134W_Latest">Data15!$DD$18</definedName>
    <definedName name="A127915138F">Data15!$ET$1:$ET$10,Data15!$ET$11:$ET$18</definedName>
    <definedName name="A127915138F_Data">Data15!$ET$11:$ET$18</definedName>
    <definedName name="A127915138F_Latest">Data15!$ET$18</definedName>
    <definedName name="A127915142W">Data15!$EU$1:$EU$10,Data15!$EU$11:$EU$18</definedName>
    <definedName name="A127915142W_Data">Data15!$EU$11:$EU$18</definedName>
    <definedName name="A127915142W_Latest">Data15!$EU$18</definedName>
    <definedName name="A127915146F">Data15!$FB$1:$FB$10,Data15!$FB$11:$FB$18</definedName>
    <definedName name="A127915146F_Data">Data15!$FB$11:$FB$18</definedName>
    <definedName name="A127915146F_Latest">Data15!$FB$18</definedName>
    <definedName name="A127915154F">Data16!$CK$1:$CK$10,Data16!$CK$11:$CK$18</definedName>
    <definedName name="A127915154F_Data">Data16!$CK$11:$CK$18</definedName>
    <definedName name="A127915154F_Latest">Data16!$CK$18</definedName>
    <definedName name="A127916338T">Data16!$DB$1:$DB$10,Data16!$DB$11:$DB$18</definedName>
    <definedName name="A127916338T_Data">Data16!$DB$11:$DB$18</definedName>
    <definedName name="A127916338T_Latest">Data16!$DB$18</definedName>
    <definedName name="A127916342J">Data16!$ET$1:$ET$10,Data16!$ET$11:$ET$18</definedName>
    <definedName name="A127916342J_Data">Data16!$ET$11:$ET$18</definedName>
    <definedName name="A127916342J_Latest">Data16!$ET$18</definedName>
    <definedName name="A127916346T">Data16!$FB$1:$FB$10,Data16!$FB$11:$FB$18</definedName>
    <definedName name="A127916346T_Data">Data16!$FB$11:$FB$18</definedName>
    <definedName name="A127916346T_Latest">Data16!$FB$18</definedName>
    <definedName name="A127916350J">Data16!$DW$1:$DW$10,Data16!$DW$11:$DW$18</definedName>
    <definedName name="A127916350J_Data">Data16!$DW$11:$DW$18</definedName>
    <definedName name="A127916350J_Latest">Data16!$DW$18</definedName>
    <definedName name="A127916354T">Data16!$EE$1:$EE$10,Data16!$EE$11:$EE$18</definedName>
    <definedName name="A127916354T_Data">Data16!$EE$11:$EE$18</definedName>
    <definedName name="A127916354T_Latest">Data16!$EE$18</definedName>
    <definedName name="A127916358A">Data17!$ET$1:$ET$10,Data17!$ET$11:$ET$18</definedName>
    <definedName name="A127916358A_Data">Data17!$ET$11:$ET$18</definedName>
    <definedName name="A127916358A_Latest">Data17!$ET$18</definedName>
    <definedName name="A127916362T">Data17!$FK$1:$FK$10,Data17!$FK$11:$FK$18</definedName>
    <definedName name="A127916362T_Data">Data17!$FK$11:$FK$18</definedName>
    <definedName name="A127916362T_Latest">Data17!$FK$18</definedName>
    <definedName name="A127916366A">Data17!$GM$1:$GM$10,Data17!$GM$11:$GM$18</definedName>
    <definedName name="A127916366A_Data">Data17!$GM$11:$GM$18</definedName>
    <definedName name="A127916366A_Latest">Data17!$GM$18</definedName>
    <definedName name="A127916370T">Data17!$GP$1:$GP$10,Data17!$GP$11:$GP$18</definedName>
    <definedName name="A127916370T_Data">Data17!$GP$11:$GP$18</definedName>
    <definedName name="A127916370T_Latest">Data17!$GP$18</definedName>
    <definedName name="A127916374A">Data17!$GT$1:$GT$10,Data17!$GT$11:$GT$18</definedName>
    <definedName name="A127916374A_Data">Data17!$GT$11:$GT$18</definedName>
    <definedName name="A127916374A_Latest">Data17!$GT$18</definedName>
    <definedName name="A127916378K">Data17!$GX$1:$GX$10,Data17!$GX$11:$GX$18</definedName>
    <definedName name="A127916378K_Data">Data17!$GX$11:$GX$18</definedName>
    <definedName name="A127916378K_Latest">Data17!$GX$18</definedName>
    <definedName name="A127916382A">Data17!$HY$1:$HY$10,Data17!$HY$11:$HY$18</definedName>
    <definedName name="A127916382A_Data">Data17!$HY$11:$HY$18</definedName>
    <definedName name="A127916382A_Latest">Data17!$HY$18</definedName>
    <definedName name="A127916386K">Data17!$IF$1:$IF$10,Data17!$IF$11:$IF$18</definedName>
    <definedName name="A127916386K_Data">Data17!$IF$11:$IF$18</definedName>
    <definedName name="A127916386K_Latest">Data17!$IF$18</definedName>
    <definedName name="A127916390A">Data17!$IN$1:$IN$10,Data17!$IN$11:$IN$18</definedName>
    <definedName name="A127916390A_Data">Data17!$IN$11:$IN$18</definedName>
    <definedName name="A127916390A_Latest">Data17!$IN$18</definedName>
    <definedName name="A127916394K">Data17!$HO$1:$HO$10,Data17!$HO$11:$HO$18</definedName>
    <definedName name="A127916394K_Data">Data17!$HO$11:$HO$18</definedName>
    <definedName name="A127916394K_Latest">Data17!$HO$18</definedName>
    <definedName name="A127916398V">Data18!$L$1:$L$10,Data18!$L$11:$L$18</definedName>
    <definedName name="A127916398V_Data">Data18!$L$11:$L$18</definedName>
    <definedName name="A127916398V_Latest">Data18!$L$18</definedName>
    <definedName name="A127916402X">Data18!$O$1:$O$10,Data18!$O$11:$O$18</definedName>
    <definedName name="A127916402X_Data">Data18!$O$11:$O$18</definedName>
    <definedName name="A127916402X_Latest">Data18!$O$18</definedName>
    <definedName name="A127916406J">Data18!$Z$1:$Z$10,Data18!$Z$11:$Z$18</definedName>
    <definedName name="A127916406J_Data">Data18!$Z$11:$Z$18</definedName>
    <definedName name="A127916406J_Latest">Data18!$Z$18</definedName>
    <definedName name="A127916410X">Data18!$I$1:$I$10,Data18!$I$11:$I$18</definedName>
    <definedName name="A127916410X_Data">Data18!$I$11:$I$18</definedName>
    <definedName name="A127916410X_Latest">Data18!$I$18</definedName>
    <definedName name="A127916414J">Data18!$AT$1:$AT$10,Data18!$AT$11:$AT$18</definedName>
    <definedName name="A127916414J_Data">Data18!$AT$11:$AT$18</definedName>
    <definedName name="A127916414J_Latest">Data18!$AT$18</definedName>
    <definedName name="A127916418T">Data18!$AV$1:$AV$10,Data18!$AV$11:$AV$18</definedName>
    <definedName name="A127916418T_Data">Data18!$AV$11:$AV$18</definedName>
    <definedName name="A127916418T_Latest">Data18!$AV$18</definedName>
    <definedName name="A127916422J">Data18!$BD$1:$BD$10,Data18!$BD$11:$BD$18</definedName>
    <definedName name="A127916422J_Data">Data18!$BD$11:$BD$18</definedName>
    <definedName name="A127916422J_Latest">Data18!$BD$18</definedName>
    <definedName name="A127916426T">Data18!$AR$1:$AR$10,Data18!$AR$11:$AR$18</definedName>
    <definedName name="A127916426T_Data">Data18!$AR$11:$AR$18</definedName>
    <definedName name="A127916426T_Latest">Data18!$AR$18</definedName>
    <definedName name="A127916430J">Data16!$FR$1:$FR$10,Data16!$FR$11:$FR$18</definedName>
    <definedName name="A127916430J_Data">Data16!$FR$11:$FR$18</definedName>
    <definedName name="A127916430J_Latest">Data16!$FR$18</definedName>
    <definedName name="A127916434T">Data16!$FW$1:$FW$10,Data16!$FW$11:$FW$18</definedName>
    <definedName name="A127916434T_Data">Data16!$FW$11:$FW$18</definedName>
    <definedName name="A127916434T_Latest">Data16!$FW$18</definedName>
    <definedName name="A127916438A">Data16!$GJ$1:$GJ$10,Data16!$GJ$11:$GJ$18</definedName>
    <definedName name="A127916438A_Data">Data16!$GJ$11:$GJ$18</definedName>
    <definedName name="A127916438A_Latest">Data16!$GJ$18</definedName>
    <definedName name="A127916442T">Data16!$FE$1:$FE$10,Data16!$FE$11:$FE$18</definedName>
    <definedName name="A127916442T_Data">Data16!$FE$11:$FE$18</definedName>
    <definedName name="A127916442T_Latest">Data16!$FE$18</definedName>
    <definedName name="A127916446A">Data16!$FJ$1:$FJ$10,Data16!$FJ$11:$FJ$18</definedName>
    <definedName name="A127916446A_Data">Data16!$FJ$11:$FJ$18</definedName>
    <definedName name="A127916446A_Latest">Data16!$FJ$18</definedName>
    <definedName name="A127916450T">Data16!$GX$1:$GX$10,Data16!$GX$11:$GX$18</definedName>
    <definedName name="A127916450T_Data">Data16!$GX$11:$GX$18</definedName>
    <definedName name="A127916450T_Latest">Data16!$GX$18</definedName>
    <definedName name="A127916454A">Data16!$HC$1:$HC$10,Data16!$HC$11:$HC$18</definedName>
    <definedName name="A127916454A_Data">Data16!$HC$11:$HC$18</definedName>
    <definedName name="A127916454A_Latest">Data16!$HC$18</definedName>
    <definedName name="A127916458K">Data16!$HH$1:$HH$10,Data16!$HH$11:$HH$18</definedName>
    <definedName name="A127916458K_Data">Data16!$HH$11:$HH$18</definedName>
    <definedName name="A127916458K_Latest">Data16!$HH$18</definedName>
    <definedName name="A127916462A">Data16!$HO$1:$HO$10,Data16!$HO$11:$HO$18</definedName>
    <definedName name="A127916462A_Data">Data16!$HO$11:$HO$18</definedName>
    <definedName name="A127916462A_Latest">Data16!$HO$18</definedName>
    <definedName name="A127916466K">Data16!$GS$1:$GS$10,Data16!$GS$11:$GS$18</definedName>
    <definedName name="A127916466K_Data">Data16!$GS$11:$GS$18</definedName>
    <definedName name="A127916466K_Latest">Data16!$GS$18</definedName>
    <definedName name="A127916470A">Data16!$GV$1:$GV$10,Data16!$GV$11:$GV$18</definedName>
    <definedName name="A127916470A_Data">Data16!$GV$11:$GV$18</definedName>
    <definedName name="A127916470A_Latest">Data16!$GV$18</definedName>
    <definedName name="A127916474K">Data16!$IF$1:$IF$10,Data16!$IF$11:$IF$18</definedName>
    <definedName name="A127916474K_Data">Data16!$IF$11:$IF$18</definedName>
    <definedName name="A127916474K_Latest">Data16!$IF$18</definedName>
    <definedName name="A127916478V">Data16!$HY$1:$HY$10,Data16!$HY$11:$HY$18</definedName>
    <definedName name="A127916478V_Data">Data16!$HY$11:$HY$18</definedName>
    <definedName name="A127916478V_Latest">Data16!$HY$18</definedName>
    <definedName name="A127916482K">Data16!$IA$1:$IA$10,Data16!$IA$11:$IA$18</definedName>
    <definedName name="A127916482K_Data">Data16!$IA$11:$IA$18</definedName>
    <definedName name="A127916482K_Latest">Data16!$IA$18</definedName>
    <definedName name="A127916486V">Data17!$BM$1:$BM$10,Data17!$BM$11:$BM$18</definedName>
    <definedName name="A127916486V_Data">Data17!$BM$11:$BM$18</definedName>
    <definedName name="A127916486V_Latest">Data17!$BM$18</definedName>
    <definedName name="A127916490K">Data17!$BT$1:$BT$10,Data17!$BT$11:$BT$18</definedName>
    <definedName name="A127916490K_Data">Data17!$BT$11:$BT$18</definedName>
    <definedName name="A127916490K_Latest">Data17!$BT$18</definedName>
    <definedName name="A127916494V">Data17!$BX$1:$BX$10,Data17!$BX$11:$BX$18</definedName>
    <definedName name="A127916494V_Data">Data17!$BX$11:$BX$18</definedName>
    <definedName name="A127916494V_Latest">Data17!$BX$18</definedName>
    <definedName name="A127916498C">Data17!$AX$1:$AX$10,Data17!$AX$11:$AX$18</definedName>
    <definedName name="A127916498C_Data">Data17!$AX$11:$AX$18</definedName>
    <definedName name="A127916498C_Latest">Data17!$AX$18</definedName>
    <definedName name="A127916502J">Data17!$AU$1:$AU$10,Data17!$AU$11:$AU$18</definedName>
    <definedName name="A127916502J_Data">Data17!$AU$11:$AU$18</definedName>
    <definedName name="A127916502J_Latest">Data17!$AU$18</definedName>
    <definedName name="A127916506T">Data17!$BA$1:$BA$10,Data17!$BA$11:$BA$18</definedName>
    <definedName name="A127916506T_Data">Data17!$BA$11:$BA$18</definedName>
    <definedName name="A127916506T_Latest">Data17!$BA$18</definedName>
    <definedName name="A127916510J">Data17!$CQ$1:$CQ$10,Data17!$CQ$11:$CQ$18</definedName>
    <definedName name="A127916510J_Data">Data17!$CQ$11:$CQ$18</definedName>
    <definedName name="A127916510J_Latest">Data17!$CQ$18</definedName>
    <definedName name="A127916514T">Data17!$CE$1:$CE$10,Data17!$CE$11:$CE$18</definedName>
    <definedName name="A127916514T_Data">Data17!$CE$11:$CE$18</definedName>
    <definedName name="A127916514T_Latest">Data17!$CE$18</definedName>
    <definedName name="A127916518A">Data17!$CL$1:$CL$10,Data17!$CL$11:$CL$18</definedName>
    <definedName name="A127916518A_Data">Data17!$CL$11:$CL$18</definedName>
    <definedName name="A127916518A_Latest">Data17!$CL$18</definedName>
    <definedName name="A127916522T">Data17!$EG$1:$EG$10,Data17!$EG$11:$EG$18</definedName>
    <definedName name="A127916522T_Data">Data17!$EG$11:$EG$18</definedName>
    <definedName name="A127916522T_Latest">Data17!$EG$18</definedName>
    <definedName name="A127916526A">Data17!$EM$1:$EM$10,Data17!$EM$11:$EM$18</definedName>
    <definedName name="A127916526A_Data">Data17!$EM$11:$EM$18</definedName>
    <definedName name="A127916526A_Latest">Data17!$EM$18</definedName>
    <definedName name="A127916530T">Data17!$EP$1:$EP$10,Data17!$EP$11:$EP$18</definedName>
    <definedName name="A127916530T_Data">Data17!$EP$11:$EP$18</definedName>
    <definedName name="A127916530T_Latest">Data17!$EP$18</definedName>
    <definedName name="A127916534A">Data17!$ER$1:$ER$10,Data17!$ER$11:$ER$18</definedName>
    <definedName name="A127916534A_Data">Data17!$ER$11:$ER$18</definedName>
    <definedName name="A127916534A_Latest">Data17!$ER$18</definedName>
    <definedName name="A127916538K">Data17!$DR$1:$DR$10,Data17!$DR$11:$DR$18</definedName>
    <definedName name="A127916538K_Data">Data17!$DR$11:$DR$18</definedName>
    <definedName name="A127916538K_Latest">Data17!$DR$18</definedName>
    <definedName name="A127916542A">Data17!$DS$1:$DS$10,Data17!$DS$11:$DS$18</definedName>
    <definedName name="A127916542A_Data">Data17!$DS$11:$DS$18</definedName>
    <definedName name="A127916542A_Latest">Data17!$DS$18</definedName>
    <definedName name="A127916546K">Data17!$DT$1:$DT$10,Data17!$DT$11:$DT$18</definedName>
    <definedName name="A127916546K_Data">Data17!$DT$11:$DT$18</definedName>
    <definedName name="A127916546K_Latest">Data17!$DT$18</definedName>
    <definedName name="A127917774F">Data1!$C$1:$C$10,Data1!$C$11:$C$18</definedName>
    <definedName name="A127917774F_Data">Data1!$C$11:$C$18</definedName>
    <definedName name="A127917774F_Latest">Data1!$C$18</definedName>
    <definedName name="A127917778R">Data1!$M$1:$M$10,Data1!$M$11:$M$18</definedName>
    <definedName name="A127917778R_Data">Data1!$M$11:$M$18</definedName>
    <definedName name="A127917778R_Latest">Data1!$M$18</definedName>
    <definedName name="A127917782F">Data1!$Z$1:$Z$10,Data1!$Z$11:$Z$18</definedName>
    <definedName name="A127917782F_Data">Data1!$Z$11:$Z$18</definedName>
    <definedName name="A127917782F_Latest">Data1!$Z$18</definedName>
    <definedName name="A127917786R">Data1!$AF$1:$AF$10,Data1!$AF$11:$AF$18</definedName>
    <definedName name="A127917786R_Data">Data1!$AF$11:$AF$18</definedName>
    <definedName name="A127917786R_Latest">Data1!$AF$18</definedName>
    <definedName name="A127917790F">Data1!$AL$1:$AL$10,Data1!$AL$11:$AL$18</definedName>
    <definedName name="A127917790F_Data">Data1!$AL$11:$AL$18</definedName>
    <definedName name="A127917790F_Latest">Data1!$AL$18</definedName>
    <definedName name="A127917794R">Data1!$AV$1:$AV$10,Data1!$AV$11:$AV$18</definedName>
    <definedName name="A127917794R_Data">Data1!$AV$11:$AV$18</definedName>
    <definedName name="A127917794R_Latest">Data1!$AV$18</definedName>
    <definedName name="A127917798X">Data1!$BL$1:$BL$10,Data1!$BL$11:$BL$18</definedName>
    <definedName name="A127917798X_Data">Data1!$BL$11:$BL$18</definedName>
    <definedName name="A127917798X_Latest">Data1!$BL$18</definedName>
    <definedName name="A127917802C">Data1!$BN$1:$BN$10,Data1!$BN$11:$BN$18</definedName>
    <definedName name="A127917802C_Data">Data1!$BN$11:$BN$18</definedName>
    <definedName name="A127917802C_Latest">Data1!$BN$18</definedName>
    <definedName name="A127917806L">Data1!$AR$1:$AR$10,Data1!$AR$11:$AR$18</definedName>
    <definedName name="A127917806L_Data">Data1!$AR$11:$AR$18</definedName>
    <definedName name="A127917806L_Latest">Data1!$AR$18</definedName>
    <definedName name="A127917810C">Data1!$AT$1:$AT$10,Data1!$AT$11:$AT$18</definedName>
    <definedName name="A127917810C_Data">Data1!$AT$11:$AT$18</definedName>
    <definedName name="A127917810C_Latest">Data1!$AT$18</definedName>
    <definedName name="A127917814L">Data2!$BH$1:$BH$10,Data2!$BH$11:$BH$18</definedName>
    <definedName name="A127917814L_Data">Data2!$BH$11:$BH$18</definedName>
    <definedName name="A127917814L_Latest">Data2!$BH$18</definedName>
    <definedName name="A127917818W">Data2!$BY$1:$BY$10,Data2!$BY$11:$BY$18</definedName>
    <definedName name="A127917818W_Data">Data2!$BY$11:$BY$18</definedName>
    <definedName name="A127917818W_Latest">Data2!$BY$18</definedName>
    <definedName name="A127917822L">Data2!$CJ$1:$CJ$10,Data2!$CJ$11:$CJ$18</definedName>
    <definedName name="A127917822L_Data">Data2!$CJ$11:$CJ$18</definedName>
    <definedName name="A127917822L_Latest">Data2!$CJ$18</definedName>
    <definedName name="A127917826W">Data2!$CL$1:$CL$10,Data2!$CL$11:$CL$18</definedName>
    <definedName name="A127917826W_Data">Data2!$CL$11:$CL$18</definedName>
    <definedName name="A127917826W_Latest">Data2!$CL$18</definedName>
    <definedName name="A127917830L">Data2!$CM$1:$CM$10,Data2!$CM$11:$CM$18</definedName>
    <definedName name="A127917830L_Data">Data2!$CM$11:$CM$18</definedName>
    <definedName name="A127917830L_Latest">Data2!$CM$18</definedName>
    <definedName name="A127917834W">Data2!$CN$1:$CN$10,Data2!$CN$11:$CN$18</definedName>
    <definedName name="A127917834W_Data">Data2!$CN$11:$CN$18</definedName>
    <definedName name="A127917834W_Latest">Data2!$CN$18</definedName>
    <definedName name="A127917838F">Data2!$DE$1:$DE$10,Data2!$DE$11:$DE$18</definedName>
    <definedName name="A127917838F_Data">Data2!$DE$11:$DE$18</definedName>
    <definedName name="A127917838F_Latest">Data2!$DE$18</definedName>
    <definedName name="A127917842W">Data2!$DK$1:$DK$10,Data2!$DK$11:$DK$18</definedName>
    <definedName name="A127917842W_Data">Data2!$DK$11:$DK$18</definedName>
    <definedName name="A127917842W_Latest">Data2!$DK$18</definedName>
    <definedName name="A127917846F">Data2!$DT$1:$DT$10,Data2!$DT$11:$DT$18</definedName>
    <definedName name="A127917846F_Data">Data2!$DT$11:$DT$18</definedName>
    <definedName name="A127917846F_Latest">Data2!$DT$18</definedName>
    <definedName name="A127917850W">Data2!$EO$1:$EO$10,Data2!$EO$11:$EO$18</definedName>
    <definedName name="A127917850W_Data">Data2!$EO$11:$EO$18</definedName>
    <definedName name="A127917850W_Latest">Data2!$EO$18</definedName>
    <definedName name="A127917854F">Data2!$ER$1:$ER$10,Data2!$ER$11:$ER$18</definedName>
    <definedName name="A127917854F_Data">Data2!$ER$11:$ER$18</definedName>
    <definedName name="A127917854F_Latest">Data2!$ER$18</definedName>
    <definedName name="A127917858R">Data2!$ES$1:$ES$10,Data2!$ES$11:$ES$18</definedName>
    <definedName name="A127917858R_Data">Data2!$ES$11:$ES$18</definedName>
    <definedName name="A127917858R_Latest">Data2!$ES$18</definedName>
    <definedName name="A127917862F">Data2!$ET$1:$ET$10,Data2!$ET$11:$ET$18</definedName>
    <definedName name="A127917862F_Data">Data2!$ET$11:$ET$18</definedName>
    <definedName name="A127917862F_Latest">Data2!$ET$18</definedName>
    <definedName name="A127917866R">Data2!$EW$1:$EW$10,Data2!$EW$11:$EW$18</definedName>
    <definedName name="A127917866R_Data">Data2!$EW$11:$EW$18</definedName>
    <definedName name="A127917866R_Latest">Data2!$EW$18</definedName>
    <definedName name="A127917870F">Data2!$EZ$1:$EZ$10,Data2!$EZ$11:$EZ$18</definedName>
    <definedName name="A127917870F_Data">Data2!$EZ$11:$EZ$18</definedName>
    <definedName name="A127917870F_Latest">Data2!$EZ$18</definedName>
    <definedName name="A127917878X">Data2!$FC$1:$FC$10,Data2!$FC$11:$FC$18</definedName>
    <definedName name="A127917878X_Data">Data2!$FC$11:$FC$18</definedName>
    <definedName name="A127917878X_Latest">Data2!$FC$18</definedName>
    <definedName name="A127917882R">Data2!$FF$1:$FF$10,Data2!$FF$11:$FF$18</definedName>
    <definedName name="A127917882R_Data">Data2!$FF$11:$FF$18</definedName>
    <definedName name="A127917882R_Latest">Data2!$FF$18</definedName>
    <definedName name="A127917886X">Data2!$FO$1:$FO$10,Data2!$FO$11:$FO$18</definedName>
    <definedName name="A127917886X_Data">Data2!$FO$11:$FO$18</definedName>
    <definedName name="A127917886X_Latest">Data2!$FO$18</definedName>
    <definedName name="A127917890R">Data2!$FR$1:$FR$10,Data2!$FR$11:$FR$18</definedName>
    <definedName name="A127917890R_Data">Data2!$FR$11:$FR$18</definedName>
    <definedName name="A127917890R_Latest">Data2!$FR$18</definedName>
    <definedName name="A127917894X">Data2!$FT$1:$FT$10,Data2!$FT$11:$FT$18</definedName>
    <definedName name="A127917894X_Data">Data2!$FT$11:$FT$18</definedName>
    <definedName name="A127917894X_Latest">Data2!$FT$18</definedName>
    <definedName name="A127917898J">Data2!$GB$1:$GB$10,Data2!$GB$11:$GB$18</definedName>
    <definedName name="A127917898J_Data">Data2!$GB$11:$GB$18</definedName>
    <definedName name="A127917898J_Latest">Data2!$GB$18</definedName>
    <definedName name="A127917902L">Data2!$HA$1:$HA$10,Data2!$HA$11:$HA$18</definedName>
    <definedName name="A127917902L_Data">Data2!$HA$11:$HA$18</definedName>
    <definedName name="A127917902L_Latest">Data2!$HA$18</definedName>
    <definedName name="A127917906W">Data2!$HB$1:$HB$10,Data2!$HB$11:$HB$18</definedName>
    <definedName name="A127917906W_Data">Data2!$HB$11:$HB$18</definedName>
    <definedName name="A127917906W_Latest">Data2!$HB$18</definedName>
    <definedName name="A127917910L">Data2!$HF$1:$HF$10,Data2!$HF$11:$HF$18</definedName>
    <definedName name="A127917910L_Data">Data2!$HF$11:$HF$18</definedName>
    <definedName name="A127917910L_Latest">Data2!$HF$18</definedName>
    <definedName name="A127917914W">Data2!$HH$1:$HH$10,Data2!$HH$11:$HH$18</definedName>
    <definedName name="A127917914W_Data">Data2!$HH$11:$HH$18</definedName>
    <definedName name="A127917914W_Latest">Data2!$HH$18</definedName>
    <definedName name="A127917918F">Data2!$HL$1:$HL$10,Data2!$HL$11:$HL$18</definedName>
    <definedName name="A127917918F_Data">Data2!$HL$11:$HL$18</definedName>
    <definedName name="A127917918F_Latest">Data2!$HL$18</definedName>
    <definedName name="A127917922W">Data2!$GQ$1:$GQ$10,Data2!$GQ$11:$GQ$18</definedName>
    <definedName name="A127917922W_Data">Data2!$GQ$11:$GQ$18</definedName>
    <definedName name="A127917922W_Latest">Data2!$GQ$18</definedName>
    <definedName name="A127917926F">Data2!$GS$1:$GS$10,Data2!$GS$11:$GS$18</definedName>
    <definedName name="A127917926F_Data">Data2!$GS$11:$GS$18</definedName>
    <definedName name="A127917926F_Latest">Data2!$GS$18</definedName>
    <definedName name="A127917930W">Data1!$CO$1:$CO$10,Data1!$CO$11:$CO$18</definedName>
    <definedName name="A127917930W_Data">Data1!$CO$11:$CO$18</definedName>
    <definedName name="A127917930W_Latest">Data1!$CO$18</definedName>
    <definedName name="A127917934F">Data1!$CQ$1:$CQ$10,Data1!$CQ$11:$CQ$18</definedName>
    <definedName name="A127917934F_Data">Data1!$CQ$11:$CQ$18</definedName>
    <definedName name="A127917934F_Latest">Data1!$CQ$18</definedName>
    <definedName name="A127917938R">Data1!$CU$1:$CU$10,Data1!$CU$11:$CU$18</definedName>
    <definedName name="A127917938R_Data">Data1!$CU$11:$CU$18</definedName>
    <definedName name="A127917938R_Latest">Data1!$CU$18</definedName>
    <definedName name="A127917942F">Data1!$DR$1:$DR$10,Data1!$DR$11:$DR$18</definedName>
    <definedName name="A127917942F_Data">Data1!$DR$11:$DR$18</definedName>
    <definedName name="A127917942F_Latest">Data1!$DR$18</definedName>
    <definedName name="A127917946R">Data1!$DW$1:$DW$10,Data1!$DW$11:$DW$18</definedName>
    <definedName name="A127917946R_Data">Data1!$DW$11:$DW$18</definedName>
    <definedName name="A127917946R_Latest">Data1!$DW$18</definedName>
    <definedName name="A127917950F">Data1!$EG$1:$EG$10,Data1!$EG$11:$EG$18</definedName>
    <definedName name="A127917950F_Data">Data1!$EG$11:$EG$18</definedName>
    <definedName name="A127917950F_Latest">Data1!$EG$18</definedName>
    <definedName name="A127917954R">Data1!$EH$1:$EH$10,Data1!$EH$11:$EH$18</definedName>
    <definedName name="A127917954R_Data">Data1!$EH$11:$EH$18</definedName>
    <definedName name="A127917954R_Latest">Data1!$EH$18</definedName>
    <definedName name="A127917958X">Data1!$FI$1:$FI$10,Data1!$FI$11:$FI$18</definedName>
    <definedName name="A127917958X_Data">Data1!$FI$11:$FI$18</definedName>
    <definedName name="A127917958X_Latest">Data1!$FI$18</definedName>
    <definedName name="A127917962R">Data1!$FY$1:$FY$10,Data1!$FY$11:$FY$18</definedName>
    <definedName name="A127917962R_Data">Data1!$FY$11:$FY$18</definedName>
    <definedName name="A127917962R_Latest">Data1!$FY$18</definedName>
    <definedName name="A127917966X">Data1!$FZ$1:$FZ$10,Data1!$FZ$11:$FZ$18</definedName>
    <definedName name="A127917966X_Data">Data1!$FZ$11:$FZ$18</definedName>
    <definedName name="A127917966X_Latest">Data1!$FZ$18</definedName>
    <definedName name="A127917970R">Data1!$HJ$1:$HJ$10,Data1!$HJ$11:$HJ$18</definedName>
    <definedName name="A127917970R_Data">Data1!$HJ$11:$HJ$18</definedName>
    <definedName name="A127917970R_Latest">Data1!$HJ$18</definedName>
    <definedName name="A127917974X">Data1!$HO$1:$HO$10,Data1!$HO$11:$HO$18</definedName>
    <definedName name="A127917974X_Data">Data1!$HO$11:$HO$18</definedName>
    <definedName name="A127917974X_Latest">Data1!$HO$18</definedName>
    <definedName name="A127917982X">Data1!$GY$1:$GY$10,Data1!$GY$11:$GY$18</definedName>
    <definedName name="A127917982X_Data">Data1!$GY$11:$GY$18</definedName>
    <definedName name="A127917982X_Latest">Data1!$GY$18</definedName>
    <definedName name="A127917986J">Data1!$HC$1:$HC$10,Data1!$HC$11:$HC$18</definedName>
    <definedName name="A127917986J_Data">Data1!$HC$11:$HC$18</definedName>
    <definedName name="A127917986J_Latest">Data1!$HC$18</definedName>
    <definedName name="A127917990X">Data1!$IH$1:$IH$10,Data1!$IH$11:$IH$18</definedName>
    <definedName name="A127917990X_Data">Data1!$IH$11:$IH$18</definedName>
    <definedName name="A127917990X_Latest">Data1!$IH$18</definedName>
    <definedName name="A127917994J">Data2!$D$1:$D$10,Data2!$D$11:$D$18</definedName>
    <definedName name="A127917994J_Data">Data2!$D$11:$D$18</definedName>
    <definedName name="A127917994J_Latest">Data2!$D$18</definedName>
    <definedName name="A127917998T">Data2!$M$1:$M$10,Data2!$M$11:$M$18</definedName>
    <definedName name="A127917998T_Data">Data2!$M$11:$M$18</definedName>
    <definedName name="A127917998T_Latest">Data2!$M$18</definedName>
    <definedName name="A127918002X">Data2!$Q$1:$Q$10,Data2!$Q$11:$Q$18</definedName>
    <definedName name="A127918002X_Data">Data2!$Q$11:$Q$18</definedName>
    <definedName name="A127918002X_Latest">Data2!$Q$18</definedName>
    <definedName name="A127918010X">Data2!$X$1:$X$10,Data2!$X$11:$X$18</definedName>
    <definedName name="A127918010X_Data">Data2!$X$11:$X$18</definedName>
    <definedName name="A127918010X_Latest">Data2!$X$18</definedName>
    <definedName name="A127918014J">Data1!$IP$1:$IP$10,Data1!$IP$11:$IP$18</definedName>
    <definedName name="A127918014J_Data">Data1!$IP$11:$IP$18</definedName>
    <definedName name="A127918014J_Latest">Data1!$IP$18</definedName>
    <definedName name="A127918018T">Data2!$AN$1:$AN$10,Data2!$AN$11:$AN$18</definedName>
    <definedName name="A127918018T_Data">Data2!$AN$11:$AN$18</definedName>
    <definedName name="A127918018T_Latest">Data2!$AN$18</definedName>
    <definedName name="A127918022J">Data2!$Y$1:$Y$10,Data2!$Y$11:$Y$18</definedName>
    <definedName name="A127918022J_Data">Data2!$Y$11:$Y$18</definedName>
    <definedName name="A127918022J_Latest">Data2!$Y$18</definedName>
    <definedName name="A127918026T">Data2!$AD$1:$AD$10,Data2!$AD$11:$AD$18</definedName>
    <definedName name="A127918026T_Data">Data2!$AD$11:$AD$18</definedName>
    <definedName name="A127918026T_Latest">Data2!$AD$18</definedName>
    <definedName name="A127918030J">Data2!$AE$1:$AE$10,Data2!$AE$11:$AE$18</definedName>
    <definedName name="A127918030J_Data">Data2!$AE$11:$AE$18</definedName>
    <definedName name="A127918030J_Latest">Data2!$AE$18</definedName>
    <definedName name="A127919330C">Data3!$E$1:$E$10,Data3!$E$11:$E$18</definedName>
    <definedName name="A127919330C_Data">Data3!$E$11:$E$18</definedName>
    <definedName name="A127919330C_Latest">Data3!$E$18</definedName>
    <definedName name="A127919334L">Data2!$ID$1:$ID$10,Data2!$ID$11:$ID$18</definedName>
    <definedName name="A127919334L_Data">Data2!$ID$11:$ID$18</definedName>
    <definedName name="A127919334L_Latest">Data2!$ID$18</definedName>
    <definedName name="A127919338W">Data2!$IG$1:$IG$10,Data2!$IG$11:$IG$18</definedName>
    <definedName name="A127919338W_Data">Data2!$IG$11:$IG$18</definedName>
    <definedName name="A127919338W_Latest">Data2!$IG$18</definedName>
    <definedName name="A127919342L">Data3!$V$1:$V$10,Data3!$V$11:$V$18</definedName>
    <definedName name="A127919342L_Data">Data3!$V$11:$V$18</definedName>
    <definedName name="A127919342L_Latest">Data3!$V$18</definedName>
    <definedName name="A127919346W">Data4!$BC$1:$BC$10,Data4!$BC$11:$BC$18</definedName>
    <definedName name="A127919346W_Data">Data4!$BC$11:$BC$18</definedName>
    <definedName name="A127919346W_Latest">Data4!$BC$18</definedName>
    <definedName name="A127919350L">Data4!$BD$1:$BD$10,Data4!$BD$11:$BD$18</definedName>
    <definedName name="A127919350L_Data">Data4!$BD$11:$BD$18</definedName>
    <definedName name="A127919350L_Latest">Data4!$BD$18</definedName>
    <definedName name="A127919354W">Data4!$BG$1:$BG$10,Data4!$BG$11:$BG$18</definedName>
    <definedName name="A127919354W_Data">Data4!$BG$11:$BG$18</definedName>
    <definedName name="A127919354W_Latest">Data4!$BG$18</definedName>
    <definedName name="A127919358F">Data4!$BR$1:$BR$10,Data4!$BR$11:$BR$18</definedName>
    <definedName name="A127919358F_Data">Data4!$BR$11:$BR$18</definedName>
    <definedName name="A127919358F_Latest">Data4!$BR$18</definedName>
    <definedName name="A127919362W">Data4!$AR$1:$AR$10,Data4!$AR$11:$AR$18</definedName>
    <definedName name="A127919362W_Data">Data4!$AR$11:$AR$18</definedName>
    <definedName name="A127919362W_Latest">Data4!$AR$18</definedName>
    <definedName name="A127919366F">Data4!$BV$1:$BV$10,Data4!$BV$11:$BV$18</definedName>
    <definedName name="A127919366F_Data">Data4!$BV$11:$BV$18</definedName>
    <definedName name="A127919366F_Latest">Data4!$BV$18</definedName>
    <definedName name="A127919370W">Data4!$CI$1:$CI$10,Data4!$CI$11:$CI$18</definedName>
    <definedName name="A127919370W_Data">Data4!$CI$11:$CI$18</definedName>
    <definedName name="A127919370W_Latest">Data4!$CI$18</definedName>
    <definedName name="A127919374F">Data4!$CJ$1:$CJ$10,Data4!$CJ$11:$CJ$18</definedName>
    <definedName name="A127919374F_Data">Data4!$CJ$11:$CJ$18</definedName>
    <definedName name="A127919374F_Latest">Data4!$CJ$18</definedName>
    <definedName name="A127919378R">Data4!$BZ$1:$BZ$10,Data4!$BZ$11:$BZ$18</definedName>
    <definedName name="A127919378R_Data">Data4!$BZ$11:$BZ$18</definedName>
    <definedName name="A127919378R_Latest">Data4!$BZ$18</definedName>
    <definedName name="A127919382F">Data4!$CC$1:$CC$10,Data4!$CC$11:$CC$18</definedName>
    <definedName name="A127919382F_Data">Data4!$CC$11:$CC$18</definedName>
    <definedName name="A127919382F_Latest">Data4!$CC$18</definedName>
    <definedName name="A127919386R">Data4!$DT$1:$DT$10,Data4!$DT$11:$DT$18</definedName>
    <definedName name="A127919386R_Data">Data4!$DT$11:$DT$18</definedName>
    <definedName name="A127919386R_Latest">Data4!$DT$18</definedName>
    <definedName name="A127919390F">Data4!$EA$1:$EA$10,Data4!$EA$11:$EA$18</definedName>
    <definedName name="A127919390F_Data">Data4!$EA$11:$EA$18</definedName>
    <definedName name="A127919390F_Latest">Data4!$EA$18</definedName>
    <definedName name="A127919394R">Data4!$DH$1:$DH$10,Data4!$DH$11:$DH$18</definedName>
    <definedName name="A127919394R_Data">Data4!$DH$11:$DH$18</definedName>
    <definedName name="A127919394R_Latest">Data4!$DH$18</definedName>
    <definedName name="A127919398X">Data4!$DI$1:$DI$10,Data4!$DI$11:$DI$18</definedName>
    <definedName name="A127919398X_Data">Data4!$DI$11:$DI$18</definedName>
    <definedName name="A127919398X_Latest">Data4!$DI$18</definedName>
    <definedName name="A127919402C">Data4!$EK$1:$EK$10,Data4!$EK$11:$EK$18</definedName>
    <definedName name="A127919402C_Data">Data4!$EK$11:$EK$18</definedName>
    <definedName name="A127919402C_Latest">Data4!$EK$18</definedName>
    <definedName name="A127919406L">Data4!$EQ$1:$EQ$10,Data4!$EQ$11:$EQ$18</definedName>
    <definedName name="A127919406L_Data">Data4!$EQ$11:$EQ$18</definedName>
    <definedName name="A127919406L_Latest">Data4!$EQ$18</definedName>
    <definedName name="A127919410C">Data4!$GH$1:$GH$10,Data4!$GH$11:$GH$18</definedName>
    <definedName name="A127919410C_Data">Data4!$GH$11:$GH$18</definedName>
    <definedName name="A127919410C_Latest">Data4!$GH$18</definedName>
    <definedName name="A127919414L">Data4!$GN$1:$GN$10,Data4!$GN$11:$GN$18</definedName>
    <definedName name="A127919414L_Data">Data4!$GN$11:$GN$18</definedName>
    <definedName name="A127919414L_Latest">Data4!$GN$18</definedName>
    <definedName name="A127919422L">Data3!$BI$1:$BI$10,Data3!$BI$11:$BI$18</definedName>
    <definedName name="A127919422L_Data">Data3!$BI$11:$BI$18</definedName>
    <definedName name="A127919422L_Latest">Data3!$BI$18</definedName>
    <definedName name="A127919426W">Data3!$BM$1:$BM$10,Data3!$BM$11:$BM$18</definedName>
    <definedName name="A127919426W_Data">Data3!$BM$11:$BM$18</definedName>
    <definedName name="A127919426W_Latest">Data3!$BM$18</definedName>
    <definedName name="A127919430L">Data3!$BR$1:$BR$10,Data3!$BR$11:$BR$18</definedName>
    <definedName name="A127919430L_Data">Data3!$BR$11:$BR$18</definedName>
    <definedName name="A127919430L_Latest">Data3!$BR$18</definedName>
    <definedName name="A127919434W">Data3!$BV$1:$BV$10,Data3!$BV$11:$BV$18</definedName>
    <definedName name="A127919434W_Data">Data3!$BV$11:$BV$18</definedName>
    <definedName name="A127919434W_Latest">Data3!$BV$18</definedName>
    <definedName name="A127919438F">Data3!$CU$1:$CU$10,Data3!$CU$11:$CU$18</definedName>
    <definedName name="A127919438F_Data">Data3!$CU$11:$CU$18</definedName>
    <definedName name="A127919438F_Latest">Data3!$CU$18</definedName>
    <definedName name="A127919442W">Data3!$DG$1:$DG$10,Data3!$DG$11:$DG$18</definedName>
    <definedName name="A127919442W_Data">Data3!$DG$11:$DG$18</definedName>
    <definedName name="A127919442W_Latest">Data3!$DG$18</definedName>
    <definedName name="A127919446F">Data3!$DK$1:$DK$10,Data3!$DK$11:$DK$18</definedName>
    <definedName name="A127919446F_Data">Data3!$DK$11:$DK$18</definedName>
    <definedName name="A127919446F_Latest">Data3!$DK$18</definedName>
    <definedName name="A127919450W">Data3!$DN$1:$DN$10,Data3!$DN$11:$DN$18</definedName>
    <definedName name="A127919450W_Data">Data3!$DN$11:$DN$18</definedName>
    <definedName name="A127919450W_Latest">Data3!$DN$18</definedName>
    <definedName name="A127919454F">Data3!$CO$1:$CO$10,Data3!$CO$11:$CO$18</definedName>
    <definedName name="A127919454F_Data">Data3!$CO$11:$CO$18</definedName>
    <definedName name="A127919454F_Latest">Data3!$CO$18</definedName>
    <definedName name="A127919458R">Data3!$EE$1:$EE$10,Data3!$EE$11:$EE$18</definedName>
    <definedName name="A127919458R_Data">Data3!$EE$11:$EE$18</definedName>
    <definedName name="A127919458R_Latest">Data3!$EE$18</definedName>
    <definedName name="A127919462F">Data3!$DQ$1:$DQ$10,Data3!$DQ$11:$DQ$18</definedName>
    <definedName name="A127919462F_Data">Data3!$DQ$11:$DQ$18</definedName>
    <definedName name="A127919462F_Latest">Data3!$DQ$18</definedName>
    <definedName name="A127919466R">Data3!$FG$1:$FG$10,Data3!$FG$11:$FG$18</definedName>
    <definedName name="A127919466R_Data">Data3!$FG$11:$FG$18</definedName>
    <definedName name="A127919466R_Latest">Data3!$FG$18</definedName>
    <definedName name="A127919474R">Data3!$HI$1:$HI$10,Data3!$HI$11:$HI$18</definedName>
    <definedName name="A127919474R_Data">Data3!$HI$11:$HI$18</definedName>
    <definedName name="A127919474R_Latest">Data3!$HI$18</definedName>
    <definedName name="A127919478X">Data3!$IC$1:$IC$10,Data3!$IC$11:$IC$18</definedName>
    <definedName name="A127919478X_Data">Data3!$IC$11:$IC$18</definedName>
    <definedName name="A127919478X_Latest">Data3!$IC$18</definedName>
    <definedName name="A127919482R">Data3!$ID$1:$ID$10,Data3!$ID$11:$ID$18</definedName>
    <definedName name="A127919482R_Data">Data3!$ID$11:$ID$18</definedName>
    <definedName name="A127919482R_Latest">Data3!$ID$18</definedName>
    <definedName name="A127919486X">Data3!$IE$1:$IE$10,Data3!$IE$11:$IE$18</definedName>
    <definedName name="A127919486X_Data">Data3!$IE$11:$IE$18</definedName>
    <definedName name="A127919486X_Latest">Data3!$IE$18</definedName>
    <definedName name="A127919490R">Data3!$IG$1:$IG$10,Data3!$IG$11:$IG$18</definedName>
    <definedName name="A127919490R_Data">Data3!$IG$11:$IG$18</definedName>
    <definedName name="A127919490R_Latest">Data3!$IG$18</definedName>
    <definedName name="A127919494X">Data3!$II$1:$II$10,Data3!$II$11:$II$18</definedName>
    <definedName name="A127919494X_Data">Data3!$II$11:$II$18</definedName>
    <definedName name="A127919494X_Latest">Data3!$II$18</definedName>
    <definedName name="A127919498J">Data3!$IM$1:$IM$10,Data3!$IM$11:$IM$18</definedName>
    <definedName name="A127919498J_Data">Data3!$IM$11:$IM$18</definedName>
    <definedName name="A127919498J_Latest">Data3!$IM$18</definedName>
    <definedName name="A127919502L">Data3!$IN$1:$IN$10,Data3!$IN$11:$IN$18</definedName>
    <definedName name="A127919502L_Data">Data3!$IN$11:$IN$18</definedName>
    <definedName name="A127919502L_Latest">Data3!$IN$18</definedName>
    <definedName name="A127919510L">Data3!$HU$1:$HU$10,Data3!$HU$11:$HU$18</definedName>
    <definedName name="A127919510L_Data">Data3!$HU$11:$HU$18</definedName>
    <definedName name="A127919510L_Latest">Data3!$HU$18</definedName>
    <definedName name="A127919514W">Data4!$I$1:$I$10,Data4!$I$11:$I$18</definedName>
    <definedName name="A127919514W_Data">Data4!$I$11:$I$18</definedName>
    <definedName name="A127919514W_Latest">Data4!$I$18</definedName>
    <definedName name="A127919518F">Data4!$L$1:$L$10,Data4!$L$11:$L$18</definedName>
    <definedName name="A127919518F_Data">Data4!$L$11:$L$18</definedName>
    <definedName name="A127919518F_Latest">Data4!$L$18</definedName>
    <definedName name="A127919538R">Data4!$HA$1:$HA$10,Data4!$HA$11:$HA$18</definedName>
    <definedName name="A127919538R_Data">Data4!$HA$11:$HA$18</definedName>
    <definedName name="A127919538R_Latest">Data4!$HA$18</definedName>
    <definedName name="A127920690F">Data4!$HN$1:$HN$10,Data4!$HN$11:$HN$18</definedName>
    <definedName name="A127920690F_Data">Data4!$HN$11:$HN$18</definedName>
    <definedName name="A127920690F_Latest">Data4!$HN$18</definedName>
    <definedName name="A127920694R">Data4!$IG$1:$IG$10,Data4!$IG$11:$IG$18</definedName>
    <definedName name="A127920694R_Data">Data4!$IG$11:$IG$18</definedName>
    <definedName name="A127920694R_Latest">Data4!$IG$18</definedName>
    <definedName name="A127920698X">Data4!$IH$1:$IH$10,Data4!$IH$11:$IH$18</definedName>
    <definedName name="A127920698X_Data">Data4!$IH$11:$IH$18</definedName>
    <definedName name="A127920698X_Latest">Data4!$IH$18</definedName>
    <definedName name="A127920702C">Data4!$II$1:$II$10,Data4!$II$11:$II$18</definedName>
    <definedName name="A127920702C_Data">Data4!$II$11:$II$18</definedName>
    <definedName name="A127920702C_Latest">Data4!$II$18</definedName>
    <definedName name="A127920706L">Data4!$HH$1:$HH$10,Data4!$HH$11:$HH$18</definedName>
    <definedName name="A127920706L_Data">Data4!$HH$11:$HH$18</definedName>
    <definedName name="A127920706L_Latest">Data4!$HH$18</definedName>
    <definedName name="A127920710C">Data5!$I$1:$I$10,Data5!$I$11:$I$18</definedName>
    <definedName name="A127920710C_Data">Data5!$I$11:$I$18</definedName>
    <definedName name="A127920710C_Latest">Data5!$I$18</definedName>
    <definedName name="A127920714L">Data4!$IO$1:$IO$10,Data4!$IO$11:$IO$18</definedName>
    <definedName name="A127920714L_Data">Data4!$IO$11:$IO$18</definedName>
    <definedName name="A127920714L_Latest">Data4!$IO$18</definedName>
    <definedName name="A127920718W">Data5!$AA$1:$AA$10,Data5!$AA$11:$AA$18</definedName>
    <definedName name="A127920718W_Data">Data5!$AA$11:$AA$18</definedName>
    <definedName name="A127920718W_Latest">Data5!$AA$18</definedName>
    <definedName name="A127920722L">Data5!$AB$1:$AB$10,Data5!$AB$11:$AB$18</definedName>
    <definedName name="A127920722L_Data">Data5!$AB$11:$AB$18</definedName>
    <definedName name="A127920722L_Latest">Data5!$AB$18</definedName>
    <definedName name="A127920726W">Data5!$E$1:$E$10,Data5!$E$11:$E$18</definedName>
    <definedName name="A127920726W_Data">Data5!$E$11:$E$18</definedName>
    <definedName name="A127920726W_Latest">Data5!$E$18</definedName>
    <definedName name="A127920730L">Data6!$AD$1:$AD$10,Data6!$AD$11:$AD$18</definedName>
    <definedName name="A127920730L_Data">Data6!$AD$11:$AD$18</definedName>
    <definedName name="A127920730L_Latest">Data6!$AD$18</definedName>
    <definedName name="A127920734W">Data6!$AI$1:$AI$10,Data6!$AI$11:$AI$18</definedName>
    <definedName name="A127920734W_Data">Data6!$AI$11:$AI$18</definedName>
    <definedName name="A127920734W_Latest">Data6!$AI$18</definedName>
    <definedName name="A127920738F">Data6!$AM$1:$AM$10,Data6!$AM$11:$AM$18</definedName>
    <definedName name="A127920738F_Data">Data6!$AM$11:$AM$18</definedName>
    <definedName name="A127920738F_Latest">Data6!$AM$18</definedName>
    <definedName name="A127920742W">Data6!$BM$1:$BM$10,Data6!$BM$11:$BM$18</definedName>
    <definedName name="A127920742W_Data">Data6!$BM$11:$BM$18</definedName>
    <definedName name="A127920742W_Latest">Data6!$BM$18</definedName>
    <definedName name="A127920746F">Data6!$BO$1:$BO$10,Data6!$BO$11:$BO$18</definedName>
    <definedName name="A127920746F_Data">Data6!$BO$11:$BO$18</definedName>
    <definedName name="A127920746F_Latest">Data6!$BO$18</definedName>
    <definedName name="A127920750W">Data6!$BC$1:$BC$10,Data6!$BC$11:$BC$18</definedName>
    <definedName name="A127920750W_Data">Data6!$BC$11:$BC$18</definedName>
    <definedName name="A127920750W_Latest">Data6!$BC$18</definedName>
    <definedName name="A127920754F">Data6!$CD$1:$CD$10,Data6!$CD$11:$CD$18</definedName>
    <definedName name="A127920754F_Data">Data6!$CD$11:$CD$18</definedName>
    <definedName name="A127920754F_Latest">Data6!$CD$18</definedName>
    <definedName name="A127920758R">Data6!$CH$1:$CH$10,Data6!$CH$11:$CH$18</definedName>
    <definedName name="A127920758R_Data">Data6!$CH$11:$CH$18</definedName>
    <definedName name="A127920758R_Latest">Data6!$CH$18</definedName>
    <definedName name="A127920762F">Data6!$BH$1:$BH$10,Data6!$BH$11:$BH$18</definedName>
    <definedName name="A127920762F_Data">Data6!$BH$11:$BH$18</definedName>
    <definedName name="A127920762F_Latest">Data6!$BH$18</definedName>
    <definedName name="A127920766R">Data6!$DC$1:$DC$10,Data6!$DC$11:$DC$18</definedName>
    <definedName name="A127920766R_Data">Data6!$DC$11:$DC$18</definedName>
    <definedName name="A127920766R_Latest">Data6!$DC$18</definedName>
    <definedName name="A127920770F">Data6!$DF$1:$DF$10,Data6!$DF$11:$DF$18</definedName>
    <definedName name="A127920770F_Data">Data6!$DF$11:$DF$18</definedName>
    <definedName name="A127920770F_Latest">Data6!$DF$18</definedName>
    <definedName name="A127920774R">Data6!$EH$1:$EH$10,Data6!$EH$11:$EH$18</definedName>
    <definedName name="A127920774R_Data">Data6!$EH$11:$EH$18</definedName>
    <definedName name="A127920774R_Latest">Data6!$EH$18</definedName>
    <definedName name="A127920778X">Data6!$EP$1:$EP$10,Data6!$EP$11:$EP$18</definedName>
    <definedName name="A127920778X_Data">Data6!$EP$11:$EP$18</definedName>
    <definedName name="A127920778X_Latest">Data6!$EP$18</definedName>
    <definedName name="A127920782R">Data6!$EU$1:$EU$10,Data6!$EU$11:$EU$18</definedName>
    <definedName name="A127920782R_Data">Data6!$EU$11:$EU$18</definedName>
    <definedName name="A127920782R_Latest">Data6!$EU$18</definedName>
    <definedName name="A127920786X">Data6!$DX$1:$DX$10,Data6!$DX$11:$DX$18</definedName>
    <definedName name="A127920786X_Data">Data6!$DX$11:$DX$18</definedName>
    <definedName name="A127920786X_Latest">Data6!$DX$18</definedName>
    <definedName name="A127920790R">Data6!$FJ$1:$FJ$10,Data6!$FJ$11:$FJ$18</definedName>
    <definedName name="A127920790R_Data">Data6!$FJ$11:$FJ$18</definedName>
    <definedName name="A127920790R_Latest">Data6!$FJ$18</definedName>
    <definedName name="A127920794X">Data6!$FO$1:$FO$10,Data6!$FO$11:$FO$18</definedName>
    <definedName name="A127920794X_Data">Data6!$FO$11:$FO$18</definedName>
    <definedName name="A127920794X_Latest">Data6!$FO$18</definedName>
    <definedName name="A127920798J">Data6!$FQ$1:$FQ$10,Data6!$FQ$11:$FQ$18</definedName>
    <definedName name="A127920798J_Data">Data6!$FQ$11:$FQ$18</definedName>
    <definedName name="A127920798J_Latest">Data6!$FQ$18</definedName>
    <definedName name="A127920802L">Data6!$FW$1:$FW$10,Data6!$FW$11:$FW$18</definedName>
    <definedName name="A127920802L_Data">Data6!$FW$11:$FW$18</definedName>
    <definedName name="A127920802L_Latest">Data6!$FW$18</definedName>
    <definedName name="A127920806W">Data6!$FX$1:$FX$10,Data6!$FX$11:$FX$18</definedName>
    <definedName name="A127920806W_Data">Data6!$FX$11:$FX$18</definedName>
    <definedName name="A127920806W_Latest">Data6!$FX$18</definedName>
    <definedName name="A127920810L">Data6!$EY$1:$EY$10,Data6!$EY$11:$EY$18</definedName>
    <definedName name="A127920810L_Data">Data6!$EY$11:$EY$18</definedName>
    <definedName name="A127920810L_Latest">Data6!$EY$18</definedName>
    <definedName name="A127920814W">Data6!$GE$1:$GE$10,Data6!$GE$11:$GE$18</definedName>
    <definedName name="A127920814W_Data">Data6!$GE$11:$GE$18</definedName>
    <definedName name="A127920814W_Latest">Data6!$GE$18</definedName>
    <definedName name="A127920818F">Data5!$AZ$1:$AZ$10,Data5!$AZ$11:$AZ$18</definedName>
    <definedName name="A127920818F_Data">Data5!$AZ$11:$AZ$18</definedName>
    <definedName name="A127920818F_Latest">Data5!$AZ$18</definedName>
    <definedName name="A127920822W">Data5!$CB$1:$CB$10,Data5!$CB$11:$CB$18</definedName>
    <definedName name="A127920822W_Data">Data5!$CB$11:$CB$18</definedName>
    <definedName name="A127920822W_Latest">Data5!$CB$18</definedName>
    <definedName name="A127920826F">Data5!$CH$1:$CH$10,Data5!$CH$11:$CH$18</definedName>
    <definedName name="A127920826F_Data">Data5!$CH$11:$CH$18</definedName>
    <definedName name="A127920826F_Latest">Data5!$CH$18</definedName>
    <definedName name="A127920830W">Data5!$CN$1:$CN$10,Data5!$CN$11:$CN$18</definedName>
    <definedName name="A127920830W_Data">Data5!$CN$11:$CN$18</definedName>
    <definedName name="A127920830W_Latest">Data5!$CN$18</definedName>
    <definedName name="A127920838R">Data5!$BQ$1:$BQ$10,Data5!$BQ$11:$BQ$18</definedName>
    <definedName name="A127920838R_Data">Data5!$BQ$11:$BQ$18</definedName>
    <definedName name="A127920838R_Latest">Data5!$BQ$18</definedName>
    <definedName name="A127920842F">Data5!$BS$1:$BS$10,Data5!$BS$11:$BS$18</definedName>
    <definedName name="A127920842F_Data">Data5!$BS$11:$BS$18</definedName>
    <definedName name="A127920842F_Latest">Data5!$BS$18</definedName>
    <definedName name="A127920846R">Data5!$BV$1:$BV$10,Data5!$BV$11:$BV$18</definedName>
    <definedName name="A127920846R_Data">Data5!$BV$11:$BV$18</definedName>
    <definedName name="A127920846R_Latest">Data5!$BV$18</definedName>
    <definedName name="A127920850F">Data5!$DG$1:$DG$10,Data5!$DG$11:$DG$18</definedName>
    <definedName name="A127920850F_Data">Data5!$DG$11:$DG$18</definedName>
    <definedName name="A127920850F_Latest">Data5!$DG$18</definedName>
    <definedName name="A127920854R">Data5!$DL$1:$DL$10,Data5!$DL$11:$DL$18</definedName>
    <definedName name="A127920854R_Data">Data5!$DL$11:$DL$18</definedName>
    <definedName name="A127920854R_Latest">Data5!$DL$18</definedName>
    <definedName name="A127920858X">Data5!$FI$1:$FI$10,Data5!$FI$11:$FI$18</definedName>
    <definedName name="A127920858X_Data">Data5!$FI$11:$FI$18</definedName>
    <definedName name="A127920858X_Latest">Data5!$FI$18</definedName>
    <definedName name="A127920862R">Data5!$EH$1:$EH$10,Data5!$EH$11:$EH$18</definedName>
    <definedName name="A127920862R_Data">Data5!$EH$11:$EH$18</definedName>
    <definedName name="A127920862R_Latest">Data5!$EH$18</definedName>
    <definedName name="A127920866X">Data5!$EI$1:$EI$10,Data5!$EI$11:$EI$18</definedName>
    <definedName name="A127920866X_Data">Data5!$EI$11:$EI$18</definedName>
    <definedName name="A127920866X_Latest">Data5!$EI$18</definedName>
    <definedName name="A127920870R">Data5!$FU$1:$FU$10,Data5!$FU$11:$FU$18</definedName>
    <definedName name="A127920870R_Data">Data5!$FU$11:$FU$18</definedName>
    <definedName name="A127920870R_Latest">Data5!$FU$18</definedName>
    <definedName name="A127920874X">Data5!$FX$1:$FX$10,Data5!$FX$11:$FX$18</definedName>
    <definedName name="A127920874X_Data">Data5!$FX$11:$FX$18</definedName>
    <definedName name="A127920874X_Latest">Data5!$FX$18</definedName>
    <definedName name="A127920878J">Data5!$FY$1:$FY$10,Data5!$FY$11:$FY$18</definedName>
    <definedName name="A127920878J_Data">Data5!$FY$11:$FY$18</definedName>
    <definedName name="A127920878J_Latest">Data5!$FY$18</definedName>
    <definedName name="A127920882X">Data5!$GC$1:$GC$10,Data5!$GC$11:$GC$18</definedName>
    <definedName name="A127920882X_Data">Data5!$GC$11:$GC$18</definedName>
    <definedName name="A127920882X_Latest">Data5!$GC$18</definedName>
    <definedName name="A127920886J">Data5!$FM$1:$FM$10,Data5!$FM$11:$FM$18</definedName>
    <definedName name="A127920886J_Data">Data5!$FM$11:$FM$18</definedName>
    <definedName name="A127920886J_Latest">Data5!$FM$18</definedName>
    <definedName name="A127920890X">Data5!$HZ$1:$HZ$10,Data5!$HZ$11:$HZ$18</definedName>
    <definedName name="A127920890X_Data">Data5!$HZ$11:$HZ$18</definedName>
    <definedName name="A127920890X_Latest">Data5!$HZ$18</definedName>
    <definedName name="A127920894J">Data5!$GY$1:$GY$10,Data5!$GY$11:$GY$18</definedName>
    <definedName name="A127920894J_Data">Data5!$GY$11:$GY$18</definedName>
    <definedName name="A127920894J_Latest">Data5!$GY$18</definedName>
    <definedName name="A127920898T">Data5!$IE$1:$IE$10,Data5!$IE$11:$IE$18</definedName>
    <definedName name="A127920898T_Data">Data5!$IE$11:$IE$18</definedName>
    <definedName name="A127920898T_Latest">Data5!$IE$18</definedName>
    <definedName name="A127922262W">Data6!$GJ$1:$GJ$10,Data6!$GJ$11:$GJ$18</definedName>
    <definedName name="A127922262W_Data">Data6!$GJ$11:$GJ$18</definedName>
    <definedName name="A127922262W_Latest">Data6!$GJ$18</definedName>
    <definedName name="A127922266F">Data6!$GS$1:$GS$10,Data6!$GS$11:$GS$18</definedName>
    <definedName name="A127922266F_Data">Data6!$GS$11:$GS$18</definedName>
    <definedName name="A127922266F_Latest">Data6!$GS$18</definedName>
    <definedName name="A127922270W">Data6!$HT$1:$HT$10,Data6!$HT$11:$HT$18</definedName>
    <definedName name="A127922270W_Data">Data6!$HT$11:$HT$18</definedName>
    <definedName name="A127922270W_Latest">Data6!$HT$18</definedName>
    <definedName name="A127922274F">Data6!$IH$1:$IH$10,Data6!$IH$11:$IH$18</definedName>
    <definedName name="A127922274F_Data">Data6!$IH$11:$IH$18</definedName>
    <definedName name="A127922274F_Latest">Data6!$IH$18</definedName>
    <definedName name="A127922278R">Data6!$IK$1:$IK$10,Data6!$IK$11:$IK$18</definedName>
    <definedName name="A127922278R_Data">Data6!$IK$11:$IK$18</definedName>
    <definedName name="A127922278R_Latest">Data6!$IK$18</definedName>
    <definedName name="A127922282F">Data6!$IM$1:$IM$10,Data6!$IM$11:$IM$18</definedName>
    <definedName name="A127922282F_Data">Data6!$IM$11:$IM$18</definedName>
    <definedName name="A127922282F_Latest">Data6!$IM$18</definedName>
    <definedName name="A127922286R">Data7!$B$1:$B$10,Data7!$B$11:$B$18</definedName>
    <definedName name="A127922286R_Data">Data7!$B$11:$B$18</definedName>
    <definedName name="A127922286R_Latest">Data7!$B$18</definedName>
    <definedName name="A127922290F">Data7!$C$1:$C$10,Data7!$C$11:$C$18</definedName>
    <definedName name="A127922290F_Data">Data7!$C$11:$C$18</definedName>
    <definedName name="A127922290F_Latest">Data7!$C$18</definedName>
    <definedName name="A127922294R">Data6!$HX$1:$HX$10,Data6!$HX$11:$HX$18</definedName>
    <definedName name="A127922294R_Data">Data6!$HX$11:$HX$18</definedName>
    <definedName name="A127922294R_Latest">Data6!$HX$18</definedName>
    <definedName name="A127922298X">Data6!$IB$1:$IB$10,Data6!$IB$11:$IB$18</definedName>
    <definedName name="A127922298X_Data">Data6!$IB$11:$IB$18</definedName>
    <definedName name="A127922298X_Latest">Data6!$IB$18</definedName>
    <definedName name="A127922302C">Data7!$IP$1:$IP$10,Data7!$IP$11:$IP$18</definedName>
    <definedName name="A127922302C_Data">Data7!$IP$11:$IP$18</definedName>
    <definedName name="A127922302C_Latest">Data7!$IP$18</definedName>
    <definedName name="A127922306L">Data7!$IO$1:$IO$10,Data7!$IO$11:$IO$18</definedName>
    <definedName name="A127922306L_Data">Data7!$IO$11:$IO$18</definedName>
    <definedName name="A127922306L_Latest">Data7!$IO$18</definedName>
    <definedName name="A127922310C">Data8!$BD$1:$BD$10,Data8!$BD$11:$BD$18</definedName>
    <definedName name="A127922310C_Data">Data8!$BD$11:$BD$18</definedName>
    <definedName name="A127922310C_Latest">Data8!$BD$18</definedName>
    <definedName name="A127922314L">Data8!$BK$1:$BK$10,Data8!$BK$11:$BK$18</definedName>
    <definedName name="A127922314L_Data">Data8!$BK$11:$BK$18</definedName>
    <definedName name="A127922314L_Latest">Data8!$BK$18</definedName>
    <definedName name="A127922318W">Data8!$AO$1:$AO$10,Data8!$AO$11:$AO$18</definedName>
    <definedName name="A127922318W_Data">Data8!$AO$11:$AO$18</definedName>
    <definedName name="A127922318W_Latest">Data8!$AO$18</definedName>
    <definedName name="A127922322L">Data8!$BZ$1:$BZ$10,Data8!$BZ$11:$BZ$18</definedName>
    <definedName name="A127922322L_Data">Data8!$BZ$11:$BZ$18</definedName>
    <definedName name="A127922322L_Latest">Data8!$BZ$18</definedName>
    <definedName name="A127922326W">Data8!$CG$1:$CG$10,Data8!$CG$11:$CG$18</definedName>
    <definedName name="A127922326W_Data">Data8!$CG$11:$CG$18</definedName>
    <definedName name="A127922326W_Latest">Data8!$CG$18</definedName>
    <definedName name="A127922330L">Data8!$CQ$1:$CQ$10,Data8!$CQ$11:$CQ$18</definedName>
    <definedName name="A127922330L_Data">Data8!$CQ$11:$CQ$18</definedName>
    <definedName name="A127922330L_Latest">Data8!$CQ$18</definedName>
    <definedName name="A127922334W">Data8!$DK$1:$DK$10,Data8!$DK$11:$DK$18</definedName>
    <definedName name="A127922334W_Data">Data8!$DK$11:$DK$18</definedName>
    <definedName name="A127922334W_Latest">Data8!$DK$18</definedName>
    <definedName name="A127922338F">Data8!$CY$1:$CY$10,Data8!$CY$11:$CY$18</definedName>
    <definedName name="A127922338F_Data">Data8!$CY$11:$CY$18</definedName>
    <definedName name="A127922338F_Latest">Data8!$CY$18</definedName>
    <definedName name="A127922342W">Data8!$DS$1:$DS$10,Data8!$DS$11:$DS$18</definedName>
    <definedName name="A127922342W_Data">Data8!$DS$11:$DS$18</definedName>
    <definedName name="A127922342W_Latest">Data8!$DS$18</definedName>
    <definedName name="A127922346F">Data8!$DT$1:$DT$10,Data8!$DT$11:$DT$18</definedName>
    <definedName name="A127922346F_Data">Data8!$DT$11:$DT$18</definedName>
    <definedName name="A127922346F_Latest">Data8!$DT$18</definedName>
    <definedName name="A127922350W">Data8!$DX$1:$DX$10,Data8!$DX$11:$DX$18</definedName>
    <definedName name="A127922350W_Data">Data8!$DX$11:$DX$18</definedName>
    <definedName name="A127922350W_Latest">Data8!$DX$18</definedName>
    <definedName name="A127922354F">Data8!$DA$1:$DA$10,Data8!$DA$11:$DA$18</definedName>
    <definedName name="A127922354F_Data">Data8!$DA$11:$DA$18</definedName>
    <definedName name="A127922354F_Latest">Data8!$DA$18</definedName>
    <definedName name="A127922358R">Data8!$EF$1:$EF$10,Data8!$EF$11:$EF$18</definedName>
    <definedName name="A127922358R_Data">Data8!$EF$11:$EF$18</definedName>
    <definedName name="A127922358R_Latest">Data8!$EF$18</definedName>
    <definedName name="A127922362F">Data8!$EP$1:$EP$10,Data8!$EP$11:$EP$18</definedName>
    <definedName name="A127922362F_Data">Data8!$EP$11:$EP$18</definedName>
    <definedName name="A127922362F_Latest">Data8!$EP$18</definedName>
    <definedName name="A127922366R">Data8!$EX$1:$EX$10,Data8!$EX$11:$EX$18</definedName>
    <definedName name="A127922366R_Data">Data8!$EX$11:$EX$18</definedName>
    <definedName name="A127922366R_Latest">Data8!$EX$18</definedName>
    <definedName name="A127922370F">Data8!$FD$1:$FD$10,Data8!$FD$11:$FD$18</definedName>
    <definedName name="A127922370F_Data">Data8!$FD$11:$FD$18</definedName>
    <definedName name="A127922370F_Latest">Data8!$FD$18</definedName>
    <definedName name="A127922374R">Data8!$FI$1:$FI$10,Data8!$FI$11:$FI$18</definedName>
    <definedName name="A127922374R_Data">Data8!$FI$11:$FI$18</definedName>
    <definedName name="A127922374R_Latest">Data8!$FI$18</definedName>
    <definedName name="A127922378X">Data7!$L$1:$L$10,Data7!$L$11:$L$18</definedName>
    <definedName name="A127922378X_Data">Data7!$L$11:$L$18</definedName>
    <definedName name="A127922378X_Latest">Data7!$L$18</definedName>
    <definedName name="A127922382R">Data7!$AB$1:$AB$10,Data7!$AB$11:$AB$18</definedName>
    <definedName name="A127922382R_Data">Data7!$AB$11:$AB$18</definedName>
    <definedName name="A127922382R_Latest">Data7!$AB$18</definedName>
    <definedName name="A127922386X">Data7!$AR$1:$AR$10,Data7!$AR$11:$AR$18</definedName>
    <definedName name="A127922386X_Data">Data7!$AR$11:$AR$18</definedName>
    <definedName name="A127922386X_Latest">Data7!$AR$18</definedName>
    <definedName name="A127922390R">Data7!$BK$1:$BK$10,Data7!$BK$11:$BK$18</definedName>
    <definedName name="A127922390R_Data">Data7!$BK$11:$BK$18</definedName>
    <definedName name="A127922390R_Latest">Data7!$BK$18</definedName>
    <definedName name="A127922394X">Data7!$BT$1:$BT$10,Data7!$BT$11:$BT$18</definedName>
    <definedName name="A127922394X_Data">Data7!$BT$11:$BT$18</definedName>
    <definedName name="A127922394X_Latest">Data7!$BT$18</definedName>
    <definedName name="A127922398J">Data7!$BW$1:$BW$10,Data7!$BW$11:$BW$18</definedName>
    <definedName name="A127922398J_Data">Data7!$BW$11:$BW$18</definedName>
    <definedName name="A127922398J_Latest">Data7!$BW$18</definedName>
    <definedName name="A127922402L">Data7!$AS$1:$AS$10,Data7!$AS$11:$AS$18</definedName>
    <definedName name="A127922402L_Data">Data7!$AS$11:$AS$18</definedName>
    <definedName name="A127922402L_Latest">Data7!$AS$18</definedName>
    <definedName name="A127922406W">Data7!$AY$1:$AY$10,Data7!$AY$11:$AY$18</definedName>
    <definedName name="A127922406W_Data">Data7!$AY$11:$AY$18</definedName>
    <definedName name="A127922406W_Latest">Data7!$AY$18</definedName>
    <definedName name="A127922410L">Data7!$CB$1:$CB$10,Data7!$CB$11:$CB$18</definedName>
    <definedName name="A127922410L_Data">Data7!$CB$11:$CB$18</definedName>
    <definedName name="A127922410L_Latest">Data7!$CB$18</definedName>
    <definedName name="A127922414W">Data7!$CR$1:$CR$10,Data7!$CR$11:$CR$18</definedName>
    <definedName name="A127922414W_Data">Data7!$CR$11:$CR$18</definedName>
    <definedName name="A127922414W_Latest">Data7!$CR$18</definedName>
    <definedName name="A127922418F">Data7!$CX$1:$CX$10,Data7!$CX$11:$CX$18</definedName>
    <definedName name="A127922418F_Data">Data7!$CX$11:$CX$18</definedName>
    <definedName name="A127922418F_Latest">Data7!$CX$18</definedName>
    <definedName name="A127922422W">Data7!$DA$1:$DA$10,Data7!$DA$11:$DA$18</definedName>
    <definedName name="A127922422W_Data">Data7!$DA$11:$DA$18</definedName>
    <definedName name="A127922422W_Latest">Data7!$DA$18</definedName>
    <definedName name="A127922426F">Data7!$DC$1:$DC$10,Data7!$DC$11:$DC$18</definedName>
    <definedName name="A127922426F_Data">Data7!$DC$11:$DC$18</definedName>
    <definedName name="A127922426F_Latest">Data7!$DC$18</definedName>
    <definedName name="A127922430W">Data7!$DG$1:$DG$10,Data7!$DG$11:$DG$18</definedName>
    <definedName name="A127922430W_Data">Data7!$DG$11:$DG$18</definedName>
    <definedName name="A127922430W_Latest">Data7!$DG$18</definedName>
    <definedName name="A127922434F">Data7!$DU$1:$DU$10,Data7!$DU$11:$DU$18</definedName>
    <definedName name="A127922434F_Data">Data7!$DU$11:$DU$18</definedName>
    <definedName name="A127922434F_Latest">Data7!$DU$18</definedName>
    <definedName name="A127922438R">Data7!$DK$1:$DK$10,Data7!$DK$11:$DK$18</definedName>
    <definedName name="A127922438R_Data">Data7!$DK$11:$DK$18</definedName>
    <definedName name="A127922438R_Latest">Data7!$DK$18</definedName>
    <definedName name="A127922442F">Data7!$EF$1:$EF$10,Data7!$EF$11:$EF$18</definedName>
    <definedName name="A127922442F_Data">Data7!$EF$11:$EF$18</definedName>
    <definedName name="A127922442F_Latest">Data7!$EF$18</definedName>
    <definedName name="A127922446R">Data7!$EK$1:$EK$10,Data7!$EK$11:$EK$18</definedName>
    <definedName name="A127922446R_Data">Data7!$EK$11:$EK$18</definedName>
    <definedName name="A127922446R_Latest">Data7!$EK$18</definedName>
    <definedName name="A127922450F">Data7!$DL$1:$DL$10,Data7!$DL$11:$DL$18</definedName>
    <definedName name="A127922450F_Data">Data7!$DL$11:$DL$18</definedName>
    <definedName name="A127922450F_Latest">Data7!$DL$18</definedName>
    <definedName name="A127922454R">Data7!$FP$1:$FP$10,Data7!$FP$11:$FP$18</definedName>
    <definedName name="A127922454R_Data">Data7!$FP$11:$FP$18</definedName>
    <definedName name="A127922454R_Latest">Data7!$FP$18</definedName>
    <definedName name="A127922458X">Data7!$FU$1:$FU$10,Data7!$FU$11:$FU$18</definedName>
    <definedName name="A127922458X_Data">Data7!$FU$11:$FU$18</definedName>
    <definedName name="A127922458X_Latest">Data7!$FU$18</definedName>
    <definedName name="A127922462R">Data7!$FZ$1:$FZ$10,Data7!$FZ$11:$FZ$18</definedName>
    <definedName name="A127922462R_Data">Data7!$FZ$11:$FZ$18</definedName>
    <definedName name="A127922462R_Latest">Data7!$FZ$18</definedName>
    <definedName name="A127922466X">Data7!$GT$1:$GT$10,Data7!$GT$11:$GT$18</definedName>
    <definedName name="A127922466X_Data">Data7!$GT$11:$GT$18</definedName>
    <definedName name="A127922466X_Latest">Data7!$GT$18</definedName>
    <definedName name="A127922470R">Data7!$GV$1:$GV$10,Data7!$GV$11:$GV$18</definedName>
    <definedName name="A127922470R_Data">Data7!$GV$11:$GV$18</definedName>
    <definedName name="A127922470R_Latest">Data7!$GV$18</definedName>
    <definedName name="A127922474X">Data7!$HB$1:$HB$10,Data7!$HB$11:$HB$18</definedName>
    <definedName name="A127922474X_Data">Data7!$HB$11:$HB$18</definedName>
    <definedName name="A127922474X_Latest">Data7!$HB$18</definedName>
    <definedName name="A127922478J">Data7!$GD$1:$GD$10,Data7!$GD$11:$GD$18</definedName>
    <definedName name="A127922478J_Data">Data7!$GD$11:$GD$18</definedName>
    <definedName name="A127922478J_Latest">Data7!$GD$18</definedName>
    <definedName name="A127922482X">Data7!$HS$1:$HS$10,Data7!$HS$11:$HS$18</definedName>
    <definedName name="A127922482X_Data">Data7!$HS$11:$HS$18</definedName>
    <definedName name="A127922482X_Latest">Data7!$HS$18</definedName>
    <definedName name="A127922486J">Data7!$ID$1:$ID$10,Data7!$ID$11:$ID$18</definedName>
    <definedName name="A127922486J_Data">Data7!$ID$11:$ID$18</definedName>
    <definedName name="A127922486J_Latest">Data7!$ID$18</definedName>
    <definedName name="A127923766V">Data8!$FZ$1:$FZ$10,Data8!$FZ$11:$FZ$18</definedName>
    <definedName name="A127923766V_Data">Data8!$FZ$11:$FZ$18</definedName>
    <definedName name="A127923766V_Latest">Data8!$FZ$18</definedName>
    <definedName name="A127923770K">Data8!$GB$1:$GB$10,Data8!$GB$11:$GB$18</definedName>
    <definedName name="A127923770K_Data">Data8!$GB$11:$GB$18</definedName>
    <definedName name="A127923770K_Latest">Data8!$GB$18</definedName>
    <definedName name="A127923774V">Data8!$GF$1:$GF$10,Data8!$GF$11:$GF$18</definedName>
    <definedName name="A127923774V_Data">Data8!$GF$11:$GF$18</definedName>
    <definedName name="A127923774V_Latest">Data8!$GF$18</definedName>
    <definedName name="A127923778C">Data8!$FR$1:$FR$10,Data8!$FR$11:$FR$18</definedName>
    <definedName name="A127923778C_Data">Data8!$FR$11:$FR$18</definedName>
    <definedName name="A127923778C_Latest">Data8!$FR$18</definedName>
    <definedName name="A127923782V">Data8!$GQ$1:$GQ$10,Data8!$GQ$11:$GQ$18</definedName>
    <definedName name="A127923782V_Data">Data8!$GQ$11:$GQ$18</definedName>
    <definedName name="A127923782V_Latest">Data8!$GQ$18</definedName>
    <definedName name="A127923786C">Data8!$GU$1:$GU$10,Data8!$GU$11:$GU$18</definedName>
    <definedName name="A127923786C_Data">Data8!$GU$11:$GU$18</definedName>
    <definedName name="A127923786C_Latest">Data8!$GU$18</definedName>
    <definedName name="A127923790V">Data8!$FW$1:$FW$10,Data8!$FW$11:$FW$18</definedName>
    <definedName name="A127923790V_Data">Data8!$FW$11:$FW$18</definedName>
    <definedName name="A127923790V_Latest">Data8!$FW$18</definedName>
    <definedName name="A127923794C">Data8!$FY$1:$FY$10,Data8!$FY$11:$FY$18</definedName>
    <definedName name="A127923794C_Data">Data8!$FY$11:$FY$18</definedName>
    <definedName name="A127923794C_Latest">Data8!$FY$18</definedName>
    <definedName name="A127923798L">Data8!$HL$1:$HL$10,Data8!$HL$11:$HL$18</definedName>
    <definedName name="A127923798L_Data">Data8!$HL$11:$HL$18</definedName>
    <definedName name="A127923798L_Latest">Data8!$HL$18</definedName>
    <definedName name="A127923802T">Data8!$HR$1:$HR$10,Data8!$HR$11:$HR$18</definedName>
    <definedName name="A127923802T_Data">Data8!$HR$11:$HR$18</definedName>
    <definedName name="A127923802T_Latest">Data8!$HR$18</definedName>
    <definedName name="A127923806A">Data8!$HX$1:$HX$10,Data8!$HX$11:$HX$18</definedName>
    <definedName name="A127923806A_Data">Data8!$HX$11:$HX$18</definedName>
    <definedName name="A127923806A_Latest">Data8!$HX$18</definedName>
    <definedName name="A127923810T">Data9!$IJ$1:$IJ$10,Data9!$IJ$11:$IJ$18</definedName>
    <definedName name="A127923810T_Data">Data9!$IJ$11:$IJ$18</definedName>
    <definedName name="A127923810T_Latest">Data9!$IJ$18</definedName>
    <definedName name="A127923814A">Data10!$I$1:$I$10,Data10!$I$11:$I$18</definedName>
    <definedName name="A127923814A_Data">Data10!$I$11:$I$18</definedName>
    <definedName name="A127923814A_Latest">Data10!$I$18</definedName>
    <definedName name="A127923822A">Data10!$K$1:$K$10,Data10!$K$11:$K$18</definedName>
    <definedName name="A127923822A_Data">Data10!$K$11:$K$18</definedName>
    <definedName name="A127923822A_Latest">Data10!$K$18</definedName>
    <definedName name="A127923826K">Data9!$IC$1:$IC$10,Data9!$IC$11:$IC$18</definedName>
    <definedName name="A127923826K_Data">Data9!$IC$11:$IC$18</definedName>
    <definedName name="A127923826K_Latest">Data9!$IC$18</definedName>
    <definedName name="A127923830A">Data10!$O$1:$O$10,Data10!$O$11:$O$18</definedName>
    <definedName name="A127923830A_Data">Data10!$O$11:$O$18</definedName>
    <definedName name="A127923830A_Latest">Data10!$O$18</definedName>
    <definedName name="A127923834K">Data10!$AI$1:$AI$10,Data10!$AI$11:$AI$18</definedName>
    <definedName name="A127923834K_Data">Data10!$AI$11:$AI$18</definedName>
    <definedName name="A127923834K_Latest">Data10!$AI$18</definedName>
    <definedName name="A127923838V">Data10!$AM$1:$AM$10,Data10!$AM$11:$AM$18</definedName>
    <definedName name="A127923838V_Data">Data10!$AM$11:$AM$18</definedName>
    <definedName name="A127923838V_Latest">Data10!$AM$18</definedName>
    <definedName name="A127923842K">Data10!$AP$1:$AP$10,Data10!$AP$11:$AP$18</definedName>
    <definedName name="A127923842K_Data">Data10!$AP$11:$AP$18</definedName>
    <definedName name="A127923842K_Latest">Data10!$AP$18</definedName>
    <definedName name="A127923846V">Data10!$AQ$1:$AQ$10,Data10!$AQ$11:$AQ$18</definedName>
    <definedName name="A127923846V_Data">Data10!$AQ$11:$AQ$18</definedName>
    <definedName name="A127923846V_Latest">Data10!$AQ$18</definedName>
    <definedName name="A127923850K">Data10!$S$1:$S$10,Data10!$S$11:$S$18</definedName>
    <definedName name="A127923850K_Data">Data10!$S$11:$S$18</definedName>
    <definedName name="A127923850K_Latest">Data10!$S$18</definedName>
    <definedName name="A127923854V">Data10!$BI$1:$BI$10,Data10!$BI$11:$BI$18</definedName>
    <definedName name="A127923854V_Data">Data10!$BI$11:$BI$18</definedName>
    <definedName name="A127923854V_Latest">Data10!$BI$18</definedName>
    <definedName name="A127923858C">Data10!$BO$1:$BO$10,Data10!$BO$11:$BO$18</definedName>
    <definedName name="A127923858C_Data">Data10!$BO$11:$BO$18</definedName>
    <definedName name="A127923858C_Latest">Data10!$BO$18</definedName>
    <definedName name="A127923862V">Data10!$BQ$1:$BQ$10,Data10!$BQ$11:$BQ$18</definedName>
    <definedName name="A127923862V_Data">Data10!$BQ$11:$BQ$18</definedName>
    <definedName name="A127923862V_Latest">Data10!$BQ$18</definedName>
    <definedName name="A127923866C">Data10!$BC$1:$BC$10,Data10!$BC$11:$BC$18</definedName>
    <definedName name="A127923866C_Data">Data10!$BC$11:$BC$18</definedName>
    <definedName name="A127923866C_Latest">Data10!$BC$18</definedName>
    <definedName name="A127923870V">Data10!$CP$1:$CP$10,Data10!$CP$11:$CP$18</definedName>
    <definedName name="A127923870V_Data">Data10!$CP$11:$CP$18</definedName>
    <definedName name="A127923870V_Latest">Data10!$CP$18</definedName>
    <definedName name="A127923874C">Data10!$DA$1:$DA$10,Data10!$DA$11:$DA$18</definedName>
    <definedName name="A127923874C_Data">Data10!$DA$11:$DA$18</definedName>
    <definedName name="A127923874C_Latest">Data10!$DA$18</definedName>
    <definedName name="A127923878L">Data10!$DF$1:$DF$10,Data10!$DF$11:$DF$18</definedName>
    <definedName name="A127923878L_Data">Data10!$DF$11:$DF$18</definedName>
    <definedName name="A127923878L_Latest">Data10!$DF$18</definedName>
    <definedName name="A127923882C">Data10!$DZ$1:$DZ$10,Data10!$DZ$11:$DZ$18</definedName>
    <definedName name="A127923882C_Data">Data10!$DZ$11:$DZ$18</definedName>
    <definedName name="A127923882C_Latest">Data10!$DZ$18</definedName>
    <definedName name="A127923886L">Data10!$ED$1:$ED$10,Data10!$ED$11:$ED$18</definedName>
    <definedName name="A127923886L_Data">Data10!$ED$11:$ED$18</definedName>
    <definedName name="A127923886L_Latest">Data10!$ED$18</definedName>
    <definedName name="A127923890C">Data10!$EI$1:$EI$10,Data10!$EI$11:$EI$18</definedName>
    <definedName name="A127923890C_Data">Data10!$EI$11:$EI$18</definedName>
    <definedName name="A127923890C_Latest">Data10!$EI$18</definedName>
    <definedName name="A127923894L">Data10!$EL$1:$EL$10,Data10!$EL$11:$EL$18</definedName>
    <definedName name="A127923894L_Data">Data10!$EL$11:$EL$18</definedName>
    <definedName name="A127923894L_Latest">Data10!$EL$18</definedName>
    <definedName name="A127923898W">Data10!$DQ$1:$DQ$10,Data10!$DQ$11:$DQ$18</definedName>
    <definedName name="A127923898W_Data">Data10!$DQ$11:$DQ$18</definedName>
    <definedName name="A127923898W_Latest">Data10!$DQ$18</definedName>
    <definedName name="A127923902A">Data10!$DS$1:$DS$10,Data10!$DS$11:$DS$18</definedName>
    <definedName name="A127923902A_Data">Data10!$DS$11:$DS$18</definedName>
    <definedName name="A127923902A_Latest">Data10!$DS$18</definedName>
    <definedName name="A127923906K">Data9!$F$1:$F$10,Data9!$F$11:$F$18</definedName>
    <definedName name="A127923906K_Data">Data9!$F$11:$F$18</definedName>
    <definedName name="A127923906K_Latest">Data9!$F$18</definedName>
    <definedName name="A127923910A">Data9!$G$1:$G$10,Data9!$G$11:$G$18</definedName>
    <definedName name="A127923910A_Data">Data9!$G$11:$G$18</definedName>
    <definedName name="A127923910A_Latest">Data9!$G$18</definedName>
    <definedName name="A127923914K">Data9!$AT$1:$AT$10,Data9!$AT$11:$AT$18</definedName>
    <definedName name="A127923914K_Data">Data9!$AT$11:$AT$18</definedName>
    <definedName name="A127923914K_Latest">Data9!$AT$18</definedName>
    <definedName name="A127923918V">Data9!$AY$1:$AY$10,Data9!$AY$11:$AY$18</definedName>
    <definedName name="A127923918V_Data">Data9!$AY$11:$AY$18</definedName>
    <definedName name="A127923918V_Latest">Data9!$AY$18</definedName>
    <definedName name="A127923922K">Data9!$BD$1:$BD$10,Data9!$BD$11:$BD$18</definedName>
    <definedName name="A127923922K_Data">Data9!$BD$11:$BD$18</definedName>
    <definedName name="A127923922K_Latest">Data9!$BD$18</definedName>
    <definedName name="A127923926V">Data9!$BF$1:$BF$10,Data9!$BF$11:$BF$18</definedName>
    <definedName name="A127923926V_Data">Data9!$BF$11:$BF$18</definedName>
    <definedName name="A127923926V_Latest">Data9!$BF$18</definedName>
    <definedName name="A127923930K">Data9!$AF$1:$AF$10,Data9!$AF$11:$AF$18</definedName>
    <definedName name="A127923930K_Data">Data9!$AF$11:$AF$18</definedName>
    <definedName name="A127923930K_Latest">Data9!$AF$18</definedName>
    <definedName name="A127923938C">Data9!$BK$1:$BK$10,Data9!$BK$11:$BK$18</definedName>
    <definedName name="A127923938C_Data">Data9!$BK$11:$BK$18</definedName>
    <definedName name="A127923938C_Latest">Data9!$BK$18</definedName>
    <definedName name="A127923942V">Data9!$BP$1:$BP$10,Data9!$BP$11:$BP$18</definedName>
    <definedName name="A127923942V_Data">Data9!$BP$11:$BP$18</definedName>
    <definedName name="A127923942V_Latest">Data9!$BP$18</definedName>
    <definedName name="A127923946C">Data9!$DB$1:$DB$10,Data9!$DB$11:$DB$18</definedName>
    <definedName name="A127923946C_Data">Data9!$DB$11:$DB$18</definedName>
    <definedName name="A127923946C_Latest">Data9!$DB$18</definedName>
    <definedName name="A127923950V">Data9!$EH$1:$EH$10,Data9!$EH$11:$EH$18</definedName>
    <definedName name="A127923950V_Data">Data9!$EH$11:$EH$18</definedName>
    <definedName name="A127923950V_Latest">Data9!$EH$18</definedName>
    <definedName name="A127923954C">Data9!$EX$1:$EX$10,Data9!$EX$11:$EX$18</definedName>
    <definedName name="A127923954C_Data">Data9!$EX$11:$EX$18</definedName>
    <definedName name="A127923954C_Latest">Data9!$EX$18</definedName>
    <definedName name="A127923958L">Data9!$FZ$1:$FZ$10,Data9!$FZ$11:$FZ$18</definedName>
    <definedName name="A127923958L_Data">Data9!$FZ$11:$FZ$18</definedName>
    <definedName name="A127923958L_Latest">Data9!$FZ$18</definedName>
    <definedName name="A127923962C">Data9!$FK$1:$FK$10,Data9!$FK$11:$FK$18</definedName>
    <definedName name="A127923962C_Data">Data9!$FK$11:$FK$18</definedName>
    <definedName name="A127923962C_Latest">Data9!$FK$18</definedName>
    <definedName name="A127923966L">Data9!$FM$1:$FM$10,Data9!$FM$11:$FM$18</definedName>
    <definedName name="A127923966L_Data">Data9!$FM$11:$FM$18</definedName>
    <definedName name="A127923966L_Latest">Data9!$FM$18</definedName>
    <definedName name="A127923970C">Data9!$FN$1:$FN$10,Data9!$FN$11:$FN$18</definedName>
    <definedName name="A127923970C_Data">Data9!$FN$11:$FN$18</definedName>
    <definedName name="A127923970C_Latest">Data9!$FN$18</definedName>
    <definedName name="A127923974L">Data9!$HB$1:$HB$10,Data9!$HB$11:$HB$18</definedName>
    <definedName name="A127923974L_Data">Data9!$HB$11:$HB$18</definedName>
    <definedName name="A127923974L_Latest">Data9!$HB$18</definedName>
    <definedName name="A127923978W">Data9!$HN$1:$HN$10,Data9!$HN$11:$HN$18</definedName>
    <definedName name="A127923978W_Data">Data9!$HN$11:$HN$18</definedName>
    <definedName name="A127923978W_Latest">Data9!$HN$18</definedName>
    <definedName name="A127923982L">Data9!$GP$1:$GP$10,Data9!$GP$11:$GP$18</definedName>
    <definedName name="A127923982L_Data">Data9!$GP$11:$GP$18</definedName>
    <definedName name="A127923982L_Latest">Data9!$GP$18</definedName>
    <definedName name="A127923986W">Data9!$HT$1:$HT$10,Data9!$HT$11:$HT$18</definedName>
    <definedName name="A127923986W_Data">Data9!$HT$11:$HT$18</definedName>
    <definedName name="A127923986W_Latest">Data9!$HT$18</definedName>
    <definedName name="A127923990L">Data9!$GR$1:$GR$10,Data9!$GR$11:$GR$18</definedName>
    <definedName name="A127923990L_Data">Data9!$GR$11:$GR$18</definedName>
    <definedName name="A127923990L_Latest">Data9!$GR$18</definedName>
    <definedName name="A127923994W">Data9!$GU$1:$GU$10,Data9!$GU$11:$GU$18</definedName>
    <definedName name="A127923994W_Data">Data9!$GU$11:$GU$18</definedName>
    <definedName name="A127923994W_Latest">Data9!$GU$18</definedName>
    <definedName name="A127925370K">Data10!$FH$1:$FH$10,Data10!$FH$11:$FH$18</definedName>
    <definedName name="A127925370K_Data">Data10!$FH$11:$FH$18</definedName>
    <definedName name="A127925370K_Latest">Data10!$FH$18</definedName>
    <definedName name="A127925374V">Data10!$FI$1:$FI$10,Data10!$FI$11:$FI$18</definedName>
    <definedName name="A127925374V_Data">Data10!$FI$11:$FI$18</definedName>
    <definedName name="A127925374V_Latest">Data10!$FI$18</definedName>
    <definedName name="A127925378C">Data10!$FN$1:$FN$10,Data10!$FN$11:$FN$18</definedName>
    <definedName name="A127925378C_Data">Data10!$FN$11:$FN$18</definedName>
    <definedName name="A127925378C_Latest">Data10!$FN$18</definedName>
    <definedName name="A127925382V">Data10!$FP$1:$FP$10,Data10!$FP$11:$FP$18</definedName>
    <definedName name="A127925382V_Data">Data10!$FP$11:$FP$18</definedName>
    <definedName name="A127925382V_Latest">Data10!$FP$18</definedName>
    <definedName name="A127925386C">Data10!$FU$1:$FU$10,Data10!$FU$11:$FU$18</definedName>
    <definedName name="A127925386C_Data">Data10!$FU$11:$FU$18</definedName>
    <definedName name="A127925386C_Latest">Data10!$FU$18</definedName>
    <definedName name="A127925390V">Data10!$FC$1:$FC$10,Data10!$FC$11:$FC$18</definedName>
    <definedName name="A127925390V_Data">Data10!$FC$11:$FC$18</definedName>
    <definedName name="A127925390V_Latest">Data10!$FC$18</definedName>
    <definedName name="A127925394C">Data10!$GT$1:$GT$10,Data10!$GT$11:$GT$18</definedName>
    <definedName name="A127925394C_Data">Data10!$GT$11:$GT$18</definedName>
    <definedName name="A127925394C_Latest">Data10!$GT$18</definedName>
    <definedName name="A127925398L">Data10!$GJ$1:$GJ$10,Data10!$GJ$11:$GJ$18</definedName>
    <definedName name="A127925398L_Data">Data10!$GJ$11:$GJ$18</definedName>
    <definedName name="A127925398L_Latest">Data10!$GJ$18</definedName>
    <definedName name="A127925402T">Data10!$GK$1:$GK$10,Data10!$GK$11:$GK$18</definedName>
    <definedName name="A127925402T_Data">Data10!$GK$11:$GK$18</definedName>
    <definedName name="A127925402T_Latest">Data10!$GK$18</definedName>
    <definedName name="A127925406A">Data11!$HQ$1:$HQ$10,Data11!$HQ$11:$HQ$18</definedName>
    <definedName name="A127925406A_Data">Data11!$HQ$11:$HQ$18</definedName>
    <definedName name="A127925406A_Latest">Data11!$HQ$18</definedName>
    <definedName name="A127925410T">Data11!$IF$1:$IF$10,Data11!$IF$11:$IF$18</definedName>
    <definedName name="A127925410T_Data">Data11!$IF$11:$IF$18</definedName>
    <definedName name="A127925410T_Latest">Data11!$IF$18</definedName>
    <definedName name="A127925414A">Data11!$IH$1:$IH$10,Data11!$IH$11:$IH$18</definedName>
    <definedName name="A127925414A_Data">Data11!$IH$11:$IH$18</definedName>
    <definedName name="A127925414A_Latest">Data11!$IH$18</definedName>
    <definedName name="A127925418K">Data12!$D$1:$D$10,Data12!$D$11:$D$18</definedName>
    <definedName name="A127925418K_Data">Data12!$D$11:$D$18</definedName>
    <definedName name="A127925418K_Latest">Data12!$D$18</definedName>
    <definedName name="A127925422A">Data12!$J$1:$J$10,Data12!$J$11:$J$18</definedName>
    <definedName name="A127925422A_Data">Data12!$J$11:$J$18</definedName>
    <definedName name="A127925422A_Latest">Data12!$J$18</definedName>
    <definedName name="A127925426K">Data12!$L$1:$L$10,Data12!$L$11:$L$18</definedName>
    <definedName name="A127925426K_Data">Data12!$L$11:$L$18</definedName>
    <definedName name="A127925426K_Latest">Data12!$L$18</definedName>
    <definedName name="A127925430A">Data12!$O$1:$O$10,Data12!$O$11:$O$18</definedName>
    <definedName name="A127925430A_Data">Data12!$O$11:$O$18</definedName>
    <definedName name="A127925430A_Latest">Data12!$O$18</definedName>
    <definedName name="A127925434K">Data12!$R$1:$R$10,Data12!$R$11:$R$18</definedName>
    <definedName name="A127925434K_Data">Data12!$R$11:$R$18</definedName>
    <definedName name="A127925434K_Latest">Data12!$R$18</definedName>
    <definedName name="A127925438V">Data12!$X$1:$X$10,Data12!$X$11:$X$18</definedName>
    <definedName name="A127925438V_Data">Data12!$X$11:$X$18</definedName>
    <definedName name="A127925438V_Latest">Data12!$X$18</definedName>
    <definedName name="A127925442K">Data12!$AC$1:$AC$10,Data12!$AC$11:$AC$18</definedName>
    <definedName name="A127925442K_Data">Data12!$AC$11:$AC$18</definedName>
    <definedName name="A127925442K_Latest">Data12!$AC$18</definedName>
    <definedName name="A127925446V">Data12!$AW$1:$AW$10,Data12!$AW$11:$AW$18</definedName>
    <definedName name="A127925446V_Data">Data12!$AW$11:$AW$18</definedName>
    <definedName name="A127925446V_Latest">Data12!$AW$18</definedName>
    <definedName name="A127925450K">Data12!$BZ$1:$BZ$10,Data12!$BZ$11:$BZ$18</definedName>
    <definedName name="A127925450K_Data">Data12!$BZ$11:$BZ$18</definedName>
    <definedName name="A127925450K_Latest">Data12!$BZ$18</definedName>
    <definedName name="A127925454V">Data12!$CC$1:$CC$10,Data12!$CC$11:$CC$18</definedName>
    <definedName name="A127925454V_Data">Data12!$CC$11:$CC$18</definedName>
    <definedName name="A127925454V_Latest">Data12!$CC$18</definedName>
    <definedName name="A127925458C">Data12!$CG$1:$CG$10,Data12!$CG$11:$CG$18</definedName>
    <definedName name="A127925458C_Data">Data12!$CG$11:$CG$18</definedName>
    <definedName name="A127925458C_Latest">Data12!$CG$18</definedName>
    <definedName name="A127925462V">Data12!$CK$1:$CK$10,Data12!$CK$11:$CK$18</definedName>
    <definedName name="A127925462V_Data">Data12!$CK$11:$CK$18</definedName>
    <definedName name="A127925462V_Latest">Data12!$CK$18</definedName>
    <definedName name="A127925466C">Data12!$BR$1:$BR$10,Data12!$BR$11:$BR$18</definedName>
    <definedName name="A127925466C_Data">Data12!$BR$11:$BR$18</definedName>
    <definedName name="A127925466C_Latest">Data12!$BR$18</definedName>
    <definedName name="A127925470V">Data12!$DC$1:$DC$10,Data12!$DC$11:$DC$18</definedName>
    <definedName name="A127925470V_Data">Data12!$DC$11:$DC$18</definedName>
    <definedName name="A127925470V_Latest">Data12!$DC$18</definedName>
    <definedName name="A127925474C">Data12!$DM$1:$DM$10,Data12!$DM$11:$DM$18</definedName>
    <definedName name="A127925474C_Data">Data12!$DM$11:$DM$18</definedName>
    <definedName name="A127925474C_Latest">Data12!$DM$18</definedName>
    <definedName name="A127925478L">Data12!$DR$1:$DR$10,Data12!$DR$11:$DR$18</definedName>
    <definedName name="A127925478L_Data">Data12!$DR$11:$DR$18</definedName>
    <definedName name="A127925478L_Latest">Data12!$DR$18</definedName>
    <definedName name="A127925482C">Data12!$DS$1:$DS$10,Data12!$DS$11:$DS$18</definedName>
    <definedName name="A127925482C_Data">Data12!$DS$11:$DS$18</definedName>
    <definedName name="A127925482C_Latest">Data12!$DS$18</definedName>
    <definedName name="A127925486L">Data12!$CT$1:$CT$10,Data12!$CT$11:$CT$18</definedName>
    <definedName name="A127925486L_Data">Data12!$CT$11:$CT$18</definedName>
    <definedName name="A127925486L_Latest">Data12!$CT$18</definedName>
    <definedName name="A127925490C">Data12!$CW$1:$CW$10,Data12!$CW$11:$CW$18</definedName>
    <definedName name="A127925490C_Data">Data12!$CW$11:$CW$18</definedName>
    <definedName name="A127925490C_Latest">Data12!$CW$18</definedName>
    <definedName name="A127925494L">Data10!$HW$1:$HW$10,Data10!$HW$11:$HW$18</definedName>
    <definedName name="A127925494L_Data">Data10!$HW$11:$HW$18</definedName>
    <definedName name="A127925494L_Latest">Data10!$HW$18</definedName>
    <definedName name="A127925498W">Data10!$IQ$1:$IQ$10,Data10!$IQ$11:$IQ$18</definedName>
    <definedName name="A127925498W_Data">Data10!$IQ$11:$IQ$18</definedName>
    <definedName name="A127925498W_Latest">Data10!$IQ$18</definedName>
    <definedName name="A127925506K">Data11!$C$1:$C$10,Data11!$C$11:$C$18</definedName>
    <definedName name="A127925506K_Data">Data11!$C$11:$C$18</definedName>
    <definedName name="A127925506K_Latest">Data11!$C$18</definedName>
    <definedName name="A127925510A">Data10!$HV$1:$HV$10,Data10!$HV$11:$HV$18</definedName>
    <definedName name="A127925510A_Data">Data10!$HV$11:$HV$18</definedName>
    <definedName name="A127925510A_Latest">Data10!$HV$18</definedName>
    <definedName name="A127925514K">Data11!$O$1:$O$10,Data11!$O$11:$O$18</definedName>
    <definedName name="A127925514K_Data">Data11!$O$11:$O$18</definedName>
    <definedName name="A127925514K_Latest">Data11!$O$18</definedName>
    <definedName name="A127925518V">Data11!$Q$1:$Q$10,Data11!$Q$11:$Q$18</definedName>
    <definedName name="A127925518V_Data">Data11!$Q$11:$Q$18</definedName>
    <definedName name="A127925518V_Latest">Data11!$Q$18</definedName>
    <definedName name="A127925522K">Data11!$S$1:$S$10,Data11!$S$11:$S$18</definedName>
    <definedName name="A127925522K_Data">Data11!$S$11:$S$18</definedName>
    <definedName name="A127925522K_Latest">Data11!$S$18</definedName>
    <definedName name="A127925526V">Data11!$X$1:$X$10,Data11!$X$11:$X$18</definedName>
    <definedName name="A127925526V_Data">Data11!$X$11:$X$18</definedName>
    <definedName name="A127925526V_Latest">Data11!$X$18</definedName>
    <definedName name="A127925530K">Data11!$AB$1:$AB$10,Data11!$AB$11:$AB$18</definedName>
    <definedName name="A127925530K_Data">Data11!$AB$11:$AB$18</definedName>
    <definedName name="A127925530K_Latest">Data11!$AB$18</definedName>
    <definedName name="A127925534V">Data11!$AH$1:$AH$10,Data11!$AH$11:$AH$18</definedName>
    <definedName name="A127925534V_Data">Data11!$AH$11:$AH$18</definedName>
    <definedName name="A127925534V_Latest">Data11!$AH$18</definedName>
    <definedName name="A127925538C">Data11!$AL$1:$AL$10,Data11!$AL$11:$AL$18</definedName>
    <definedName name="A127925538C_Data">Data11!$AL$11:$AL$18</definedName>
    <definedName name="A127925538C_Latest">Data11!$AL$18</definedName>
    <definedName name="A127925542V">Data11!$J$1:$J$10,Data11!$J$11:$J$18</definedName>
    <definedName name="A127925542V_Data">Data11!$J$11:$J$18</definedName>
    <definedName name="A127925542V_Latest">Data11!$J$18</definedName>
    <definedName name="A127925546C">Data11!$AT$1:$AT$10,Data11!$AT$11:$AT$18</definedName>
    <definedName name="A127925546C_Data">Data11!$AT$11:$AT$18</definedName>
    <definedName name="A127925546C_Latest">Data11!$AT$18</definedName>
    <definedName name="A127925550V">Data11!$AV$1:$AV$10,Data11!$AV$11:$AV$18</definedName>
    <definedName name="A127925550V_Data">Data11!$AV$11:$AV$18</definedName>
    <definedName name="A127925550V_Latest">Data11!$AV$18</definedName>
    <definedName name="A127925554C">Data11!$CJ$1:$CJ$10,Data11!$CJ$11:$CJ$18</definedName>
    <definedName name="A127925554C_Data">Data11!$CJ$11:$CJ$18</definedName>
    <definedName name="A127925554C_Latest">Data11!$CJ$18</definedName>
    <definedName name="A127925558L">Data11!$CN$1:$CN$10,Data11!$CN$11:$CN$18</definedName>
    <definedName name="A127925558L_Data">Data11!$CN$11:$CN$18</definedName>
    <definedName name="A127925558L_Latest">Data11!$CN$18</definedName>
    <definedName name="A127925562C">Data11!$BW$1:$BW$10,Data11!$BW$11:$BW$18</definedName>
    <definedName name="A127925562C_Data">Data11!$BW$11:$BW$18</definedName>
    <definedName name="A127925562C_Latest">Data11!$BW$18</definedName>
    <definedName name="A127925566L">Data11!$CR$1:$CR$10,Data11!$CR$11:$CR$18</definedName>
    <definedName name="A127925566L_Data">Data11!$CR$11:$CR$18</definedName>
    <definedName name="A127925566L_Latest">Data11!$CR$18</definedName>
    <definedName name="A127925570C">Data11!$CS$1:$CS$10,Data11!$CS$11:$CS$18</definedName>
    <definedName name="A127925570C_Data">Data11!$CS$11:$CS$18</definedName>
    <definedName name="A127925570C_Latest">Data11!$CS$18</definedName>
    <definedName name="A127925574L">Data11!$CW$1:$CW$10,Data11!$CW$11:$CW$18</definedName>
    <definedName name="A127925574L_Data">Data11!$CW$11:$CW$18</definedName>
    <definedName name="A127925574L_Latest">Data11!$CW$18</definedName>
    <definedName name="A127925578W">Data11!$CX$1:$CX$10,Data11!$CX$11:$CX$18</definedName>
    <definedName name="A127925578W_Data">Data11!$CX$11:$CX$18</definedName>
    <definedName name="A127925578W_Latest">Data11!$CX$18</definedName>
    <definedName name="A127925582L">Data11!$DO$1:$DO$10,Data11!$DO$11:$DO$18</definedName>
    <definedName name="A127925582L_Data">Data11!$DO$11:$DO$18</definedName>
    <definedName name="A127925582L_Latest">Data11!$DO$18</definedName>
    <definedName name="A127925586W">Data11!$DU$1:$DU$10,Data11!$DU$11:$DU$18</definedName>
    <definedName name="A127925586W_Data">Data11!$DU$11:$DU$18</definedName>
    <definedName name="A127925586W_Latest">Data11!$DU$18</definedName>
    <definedName name="A127925590L">Data11!$EA$1:$EA$10,Data11!$EA$11:$EA$18</definedName>
    <definedName name="A127925590L_Data">Data11!$EA$11:$EA$18</definedName>
    <definedName name="A127925590L_Latest">Data11!$EA$18</definedName>
    <definedName name="A127925594W">Data11!$EE$1:$EE$10,Data11!$EE$11:$EE$18</definedName>
    <definedName name="A127925594W_Data">Data11!$EE$11:$EE$18</definedName>
    <definedName name="A127925594W_Latest">Data11!$EE$18</definedName>
    <definedName name="A127925598F">Data11!$EH$1:$EH$10,Data11!$EH$11:$EH$18</definedName>
    <definedName name="A127925598F_Data">Data11!$EH$11:$EH$18</definedName>
    <definedName name="A127925598F_Latest">Data11!$EH$18</definedName>
    <definedName name="A127925602K">Data11!$EJ$1:$EJ$10,Data11!$EJ$11:$EJ$18</definedName>
    <definedName name="A127925602K_Data">Data11!$EJ$11:$EJ$18</definedName>
    <definedName name="A127925602K_Latest">Data11!$EJ$18</definedName>
    <definedName name="A127925606V">Data11!$FA$1:$FA$10,Data11!$FA$11:$FA$18</definedName>
    <definedName name="A127925606V_Data">Data11!$FA$11:$FA$18</definedName>
    <definedName name="A127925606V_Latest">Data11!$FA$18</definedName>
    <definedName name="A127925610K">Data11!$FE$1:$FE$10,Data11!$FE$11:$FE$18</definedName>
    <definedName name="A127925610K_Data">Data11!$FE$11:$FE$18</definedName>
    <definedName name="A127925610K_Latest">Data11!$FE$18</definedName>
    <definedName name="A127925614V">Data11!$FJ$1:$FJ$10,Data11!$FJ$11:$FJ$18</definedName>
    <definedName name="A127925614V_Data">Data11!$FJ$11:$FJ$18</definedName>
    <definedName name="A127925614V_Latest">Data11!$FJ$18</definedName>
    <definedName name="A127925618C">Data11!$FP$1:$FP$10,Data11!$FP$11:$FP$18</definedName>
    <definedName name="A127925618C_Data">Data11!$FP$11:$FP$18</definedName>
    <definedName name="A127925618C_Latest">Data11!$FP$18</definedName>
    <definedName name="A127925622V">Data11!$ER$1:$ER$10,Data11!$ER$11:$ER$18</definedName>
    <definedName name="A127925622V_Data">Data11!$ER$11:$ER$18</definedName>
    <definedName name="A127925622V_Latest">Data11!$ER$18</definedName>
    <definedName name="A127925626C">Data11!$GD$1:$GD$10,Data11!$GD$11:$GD$18</definedName>
    <definedName name="A127925626C_Data">Data11!$GD$11:$GD$18</definedName>
    <definedName name="A127925626C_Latest">Data11!$GD$18</definedName>
    <definedName name="A127925630V">Data11!$FU$1:$FU$10,Data11!$FU$11:$FU$18</definedName>
    <definedName name="A127925630V_Data">Data11!$FU$11:$FU$18</definedName>
    <definedName name="A127925630V_Latest">Data11!$FU$18</definedName>
    <definedName name="A127925634C">Data11!$GP$1:$GP$10,Data11!$GP$11:$GP$18</definedName>
    <definedName name="A127925634C_Data">Data11!$GP$11:$GP$18</definedName>
    <definedName name="A127925634C_Latest">Data11!$GP$18</definedName>
    <definedName name="A127925638L">Data11!$GV$1:$GV$10,Data11!$GV$11:$GV$18</definedName>
    <definedName name="A127925638L_Data">Data11!$GV$11:$GV$18</definedName>
    <definedName name="A127925638L_Latest">Data11!$GV$18</definedName>
    <definedName name="A127925642C">Data11!$FZ$1:$FZ$10,Data11!$FZ$11:$FZ$18</definedName>
    <definedName name="A127925642C_Data">Data11!$FZ$11:$FZ$18</definedName>
    <definedName name="A127925642C_Latest">Data11!$FZ$18</definedName>
    <definedName name="A127926834R">Data12!$EN$1:$EN$10,Data12!$EN$11:$EN$18</definedName>
    <definedName name="A127926834R_Data">Data12!$EN$11:$EN$18</definedName>
    <definedName name="A127926834R_Latest">Data12!$EN$18</definedName>
    <definedName name="A127926838X">Data12!$EP$1:$EP$10,Data12!$EP$11:$EP$18</definedName>
    <definedName name="A127926838X_Data">Data12!$EP$11:$EP$18</definedName>
    <definedName name="A127926838X_Latest">Data12!$EP$18</definedName>
    <definedName name="A127926842R">Data12!$ES$1:$ES$10,Data12!$ES$11:$ES$18</definedName>
    <definedName name="A127926842R_Data">Data12!$ES$11:$ES$18</definedName>
    <definedName name="A127926842R_Latest">Data12!$ES$18</definedName>
    <definedName name="A127926846X">Data12!$EZ$1:$EZ$10,Data12!$EZ$11:$EZ$18</definedName>
    <definedName name="A127926846X_Data">Data12!$EZ$11:$EZ$18</definedName>
    <definedName name="A127926846X_Latest">Data12!$EZ$18</definedName>
    <definedName name="A127926850R">Data12!$FG$1:$FG$10,Data12!$FG$11:$FG$18</definedName>
    <definedName name="A127926850R_Data">Data12!$FG$11:$FG$18</definedName>
    <definedName name="A127926850R_Latest">Data12!$FG$18</definedName>
    <definedName name="A127926854X">Data12!$EK$1:$EK$10,Data12!$EK$11:$EK$18</definedName>
    <definedName name="A127926854X_Data">Data12!$EK$11:$EK$18</definedName>
    <definedName name="A127926854X_Latest">Data12!$EK$18</definedName>
    <definedName name="A127926858J">Data12!$FL$1:$FL$10,Data12!$FL$11:$FL$18</definedName>
    <definedName name="A127926858J_Data">Data12!$FL$11:$FL$18</definedName>
    <definedName name="A127926858J_Latest">Data12!$FL$18</definedName>
    <definedName name="A127926862X">Data12!$GM$1:$GM$10,Data12!$GM$11:$GM$18</definedName>
    <definedName name="A127926862X_Data">Data12!$GM$11:$GM$18</definedName>
    <definedName name="A127926862X_Latest">Data12!$GM$18</definedName>
    <definedName name="A127926870X">Data13!$GQ$1:$GQ$10,Data13!$GQ$11:$GQ$18</definedName>
    <definedName name="A127926870X_Data">Data13!$GQ$11:$GQ$18</definedName>
    <definedName name="A127926870X_Latest">Data13!$GQ$18</definedName>
    <definedName name="A127926874J">Data13!$HA$1:$HA$10,Data13!$HA$11:$HA$18</definedName>
    <definedName name="A127926874J_Data">Data13!$HA$11:$HA$18</definedName>
    <definedName name="A127926874J_Latest">Data13!$HA$18</definedName>
    <definedName name="A127926878T">Data13!$HC$1:$HC$10,Data13!$HC$11:$HC$18</definedName>
    <definedName name="A127926878T_Data">Data13!$HC$11:$HC$18</definedName>
    <definedName name="A127926878T_Latest">Data13!$HC$18</definedName>
    <definedName name="A127926882J">Data13!$HD$1:$HD$10,Data13!$HD$11:$HD$18</definedName>
    <definedName name="A127926882J_Data">Data13!$HD$11:$HD$18</definedName>
    <definedName name="A127926882J_Latest">Data13!$HD$18</definedName>
    <definedName name="A127926886T">Data13!$HM$1:$HM$10,Data13!$HM$11:$HM$18</definedName>
    <definedName name="A127926886T_Data">Data13!$HM$11:$HM$18</definedName>
    <definedName name="A127926886T_Latest">Data13!$HM$18</definedName>
    <definedName name="A127926890J">Data13!$IB$1:$IB$10,Data13!$IB$11:$IB$18</definedName>
    <definedName name="A127926890J_Data">Data13!$IB$11:$IB$18</definedName>
    <definedName name="A127926890J_Latest">Data13!$IB$18</definedName>
    <definedName name="A127926894T">Data13!$IC$1:$IC$10,Data13!$IC$11:$IC$18</definedName>
    <definedName name="A127926894T_Data">Data13!$IC$11:$IC$18</definedName>
    <definedName name="A127926894T_Latest">Data13!$IC$18</definedName>
    <definedName name="A127926898A">Data13!$IF$1:$IF$10,Data13!$IF$11:$IF$18</definedName>
    <definedName name="A127926898A_Data">Data13!$IF$11:$IF$18</definedName>
    <definedName name="A127926898A_Latest">Data13!$IF$18</definedName>
    <definedName name="A127926902F">Data14!$B$1:$B$10,Data14!$B$11:$B$18</definedName>
    <definedName name="A127926902F_Data">Data14!$B$11:$B$18</definedName>
    <definedName name="A127926902F_Latest">Data14!$B$18</definedName>
    <definedName name="A127926906R">Data14!$W$1:$W$10,Data14!$W$11:$W$18</definedName>
    <definedName name="A127926906R_Data">Data14!$W$11:$W$18</definedName>
    <definedName name="A127926906R_Latest">Data14!$W$18</definedName>
    <definedName name="A127926910F">Data14!$AB$1:$AB$10,Data14!$AB$11:$AB$18</definedName>
    <definedName name="A127926910F_Data">Data14!$AB$11:$AB$18</definedName>
    <definedName name="A127926910F_Latest">Data14!$AB$18</definedName>
    <definedName name="A127926914R">Data14!$AH$1:$AH$10,Data14!$AH$11:$AH$18</definedName>
    <definedName name="A127926914R_Data">Data14!$AH$11:$AH$18</definedName>
    <definedName name="A127926914R_Latest">Data14!$AH$18</definedName>
    <definedName name="A127926918X">Data14!$AM$1:$AM$10,Data14!$AM$11:$AM$18</definedName>
    <definedName name="A127926918X_Data">Data14!$AM$11:$AM$18</definedName>
    <definedName name="A127926918X_Latest">Data14!$AM$18</definedName>
    <definedName name="A127926922R">Data14!$L$1:$L$10,Data14!$L$11:$L$18</definedName>
    <definedName name="A127926922R_Data">Data14!$L$11:$L$18</definedName>
    <definedName name="A127926922R_Latest">Data14!$L$18</definedName>
    <definedName name="A127926926X">Data14!$N$1:$N$10,Data14!$N$11:$N$18</definedName>
    <definedName name="A127926926X_Data">Data14!$N$11:$N$18</definedName>
    <definedName name="A127926926X_Latest">Data14!$N$18</definedName>
    <definedName name="A127926930R">Data14!$P$1:$P$10,Data14!$P$11:$P$18</definedName>
    <definedName name="A127926930R_Data">Data14!$P$11:$P$18</definedName>
    <definedName name="A127926930R_Latest">Data14!$P$18</definedName>
    <definedName name="A127926934X">Data14!$AY$1:$AY$10,Data14!$AY$11:$AY$18</definedName>
    <definedName name="A127926934X_Data">Data14!$AY$11:$AY$18</definedName>
    <definedName name="A127926934X_Latest">Data14!$AY$18</definedName>
    <definedName name="A127926938J">Data14!$BB$1:$BB$10,Data14!$BB$11:$BB$18</definedName>
    <definedName name="A127926938J_Data">Data14!$BB$11:$BB$18</definedName>
    <definedName name="A127926938J_Latest">Data14!$BB$18</definedName>
    <definedName name="A127926942X">Data14!$BG$1:$BG$10,Data14!$BG$11:$BG$18</definedName>
    <definedName name="A127926942X_Data">Data14!$BG$11:$BG$18</definedName>
    <definedName name="A127926942X_Latest">Data14!$BG$18</definedName>
    <definedName name="A127926946J">Data14!$BP$1:$BP$10,Data14!$BP$11:$BP$18</definedName>
    <definedName name="A127926946J_Data">Data14!$BP$11:$BP$18</definedName>
    <definedName name="A127926946J_Latest">Data14!$BP$18</definedName>
    <definedName name="A127926954J">Data14!$AT$1:$AT$10,Data14!$AT$11:$AT$18</definedName>
    <definedName name="A127926954J_Data">Data14!$AT$11:$AT$18</definedName>
    <definedName name="A127926954J_Latest">Data14!$AT$18</definedName>
    <definedName name="A127926958T">Data14!$CG$1:$CG$10,Data14!$CG$11:$CG$18</definedName>
    <definedName name="A127926958T_Data">Data14!$CG$11:$CG$18</definedName>
    <definedName name="A127926958T_Latest">Data14!$CG$18</definedName>
    <definedName name="A127926962J">Data14!$CN$1:$CN$10,Data14!$CN$11:$CN$18</definedName>
    <definedName name="A127926962J_Data">Data14!$CN$11:$CN$18</definedName>
    <definedName name="A127926962J_Latest">Data14!$CN$18</definedName>
    <definedName name="A127926966T">Data14!$CO$1:$CO$10,Data14!$CO$11:$CO$18</definedName>
    <definedName name="A127926966T_Data">Data14!$CO$11:$CO$18</definedName>
    <definedName name="A127926966T_Latest">Data14!$CO$18</definedName>
    <definedName name="A127926970J">Data14!$CU$1:$CU$10,Data14!$CU$11:$CU$18</definedName>
    <definedName name="A127926970J_Data">Data14!$CU$11:$CU$18</definedName>
    <definedName name="A127926970J_Latest">Data14!$CU$18</definedName>
    <definedName name="A127926974T">Data12!$HW$1:$HW$10,Data12!$HW$11:$HW$18</definedName>
    <definedName name="A127926974T_Data">Data12!$HW$11:$HW$18</definedName>
    <definedName name="A127926974T_Latest">Data12!$HW$18</definedName>
    <definedName name="A127926978A">Data13!$H$1:$H$10,Data13!$H$11:$H$18</definedName>
    <definedName name="A127926978A_Data">Data13!$H$11:$H$18</definedName>
    <definedName name="A127926978A_Latest">Data13!$H$18</definedName>
    <definedName name="A127926982T">Data12!$ID$1:$ID$10,Data12!$ID$11:$ID$18</definedName>
    <definedName name="A127926982T_Data">Data12!$ID$11:$ID$18</definedName>
    <definedName name="A127926982T_Latest">Data12!$ID$18</definedName>
    <definedName name="A127926986A">Data12!$IA$1:$IA$10,Data12!$IA$11:$IA$18</definedName>
    <definedName name="A127926986A_Data">Data12!$IA$11:$IA$18</definedName>
    <definedName name="A127926986A_Latest">Data12!$IA$18</definedName>
    <definedName name="A127926990T">Data13!$AL$1:$AL$10,Data13!$AL$11:$AL$18</definedName>
    <definedName name="A127926990T_Data">Data13!$AL$11:$AL$18</definedName>
    <definedName name="A127926990T_Latest">Data13!$AL$18</definedName>
    <definedName name="A127926994A">Data13!$AY$1:$AY$10,Data13!$AY$11:$AY$18</definedName>
    <definedName name="A127926994A_Data">Data13!$AY$11:$AY$18</definedName>
    <definedName name="A127926994A_Latest">Data13!$AY$18</definedName>
    <definedName name="A127926998K">Data13!$X$1:$X$10,Data13!$X$11:$X$18</definedName>
    <definedName name="A127926998K_Data">Data13!$X$11:$X$18</definedName>
    <definedName name="A127926998K_Latest">Data13!$X$18</definedName>
    <definedName name="A127927002T">Data13!$Y$1:$Y$10,Data13!$Y$11:$Y$18</definedName>
    <definedName name="A127927002T_Data">Data13!$Y$11:$Y$18</definedName>
    <definedName name="A127927002T_Latest">Data13!$Y$18</definedName>
    <definedName name="A127927006A">Data13!$BB$1:$BB$10,Data13!$BB$11:$BB$18</definedName>
    <definedName name="A127927006A_Data">Data13!$BB$11:$BB$18</definedName>
    <definedName name="A127927006A_Latest">Data13!$BB$18</definedName>
    <definedName name="A127927010T">Data13!$BL$1:$BL$10,Data13!$BL$11:$BL$18</definedName>
    <definedName name="A127927010T_Data">Data13!$BL$11:$BL$18</definedName>
    <definedName name="A127927010T_Latest">Data13!$BL$18</definedName>
    <definedName name="A127927014A">Data13!$BU$1:$BU$10,Data13!$BU$11:$BU$18</definedName>
    <definedName name="A127927014A_Data">Data13!$BU$11:$BU$18</definedName>
    <definedName name="A127927014A_Latest">Data13!$BU$18</definedName>
    <definedName name="A127927018K">Data13!$BX$1:$BX$10,Data13!$BX$11:$BX$18</definedName>
    <definedName name="A127927018K_Data">Data13!$BX$11:$BX$18</definedName>
    <definedName name="A127927018K_Latest">Data13!$BX$18</definedName>
    <definedName name="A127927022A">Data13!$BE$1:$BE$10,Data13!$BE$11:$BE$18</definedName>
    <definedName name="A127927022A_Data">Data13!$BE$11:$BE$18</definedName>
    <definedName name="A127927022A_Latest">Data13!$BE$18</definedName>
    <definedName name="A127927026K">Data13!$CV$1:$CV$10,Data13!$CV$11:$CV$18</definedName>
    <definedName name="A127927026K_Data">Data13!$CV$11:$CV$18</definedName>
    <definedName name="A127927026K_Latest">Data13!$CV$18</definedName>
    <definedName name="A127927030A">Data13!$CY$1:$CY$10,Data13!$CY$11:$CY$18</definedName>
    <definedName name="A127927030A_Data">Data13!$CY$11:$CY$18</definedName>
    <definedName name="A127927030A_Latest">Data13!$CY$18</definedName>
    <definedName name="A127927034K">Data13!$CL$1:$CL$10,Data13!$CL$11:$CL$18</definedName>
    <definedName name="A127927034K_Data">Data13!$CL$11:$CL$18</definedName>
    <definedName name="A127927034K_Latest">Data13!$CL$18</definedName>
    <definedName name="A127927042K">Data13!$CN$1:$CN$10,Data13!$CN$11:$CN$18</definedName>
    <definedName name="A127927042K_Data">Data13!$CN$11:$CN$18</definedName>
    <definedName name="A127927042K_Latest">Data13!$CN$18</definedName>
    <definedName name="A127927046V">Data13!$CR$1:$CR$10,Data13!$CR$11:$CR$18</definedName>
    <definedName name="A127927046V_Data">Data13!$CR$11:$CR$18</definedName>
    <definedName name="A127927046V_Latest">Data13!$CR$18</definedName>
    <definedName name="A127927050K">Data13!$EB$1:$EB$10,Data13!$EB$11:$EB$18</definedName>
    <definedName name="A127927050K_Data">Data13!$EB$11:$EB$18</definedName>
    <definedName name="A127927050K_Latest">Data13!$EB$18</definedName>
    <definedName name="A127927054V">Data13!$EG$1:$EG$10,Data13!$EG$11:$EG$18</definedName>
    <definedName name="A127927054V_Data">Data13!$EG$11:$EG$18</definedName>
    <definedName name="A127927054V_Latest">Data13!$EG$18</definedName>
    <definedName name="A127927058C">Data13!$EO$1:$EO$10,Data13!$EO$11:$EO$18</definedName>
    <definedName name="A127927058C_Data">Data13!$EO$11:$EO$18</definedName>
    <definedName name="A127927058C_Latest">Data13!$EO$18</definedName>
    <definedName name="A127927062V">Data13!$ES$1:$ES$10,Data13!$ES$11:$ES$18</definedName>
    <definedName name="A127927062V_Data">Data13!$ES$11:$ES$18</definedName>
    <definedName name="A127927062V_Latest">Data13!$ES$18</definedName>
    <definedName name="A127927066C">Data13!$DU$1:$DU$10,Data13!$DU$11:$DU$18</definedName>
    <definedName name="A127927066C_Data">Data13!$DU$11:$DU$18</definedName>
    <definedName name="A127927066C_Latest">Data13!$DU$18</definedName>
    <definedName name="A127927070V">Data13!$FL$1:$FL$10,Data13!$FL$11:$FL$18</definedName>
    <definedName name="A127927070V_Data">Data13!$FL$11:$FL$18</definedName>
    <definedName name="A127927070V_Latest">Data13!$FL$18</definedName>
    <definedName name="A127927074C">Data13!$FA$1:$FA$10,Data13!$FA$11:$FA$18</definedName>
    <definedName name="A127927074C_Data">Data13!$FA$11:$FA$18</definedName>
    <definedName name="A127927074C_Latest">Data13!$FA$18</definedName>
    <definedName name="A127927078L">Data13!$FT$1:$FT$10,Data13!$FT$11:$FT$18</definedName>
    <definedName name="A127927078L_Data">Data13!$FT$11:$FT$18</definedName>
    <definedName name="A127927078L_Latest">Data13!$FT$18</definedName>
    <definedName name="A127927086L">Data13!$FH$1:$FH$10,Data13!$FH$11:$FH$18</definedName>
    <definedName name="A127927086L_Data">Data13!$FH$11:$FH$18</definedName>
    <definedName name="A127927086L_Latest">Data13!$FH$18</definedName>
    <definedName name="A127928490J">Data14!$DJ$1:$DJ$10,Data14!$DJ$11:$DJ$18</definedName>
    <definedName name="A127928490J_Data">Data14!$DJ$11:$DJ$18</definedName>
    <definedName name="A127928490J_Latest">Data14!$DJ$18</definedName>
    <definedName name="A127928494T">Data14!$ED$1:$ED$10,Data14!$ED$11:$ED$18</definedName>
    <definedName name="A127928494T_Data">Data14!$ED$11:$ED$18</definedName>
    <definedName name="A127928494T_Latest">Data14!$ED$18</definedName>
    <definedName name="A127928498A">Data14!$ER$1:$ER$10,Data14!$ER$11:$ER$18</definedName>
    <definedName name="A127928498A_Data">Data14!$ER$11:$ER$18</definedName>
    <definedName name="A127928498A_Latest">Data14!$ER$18</definedName>
    <definedName name="A127928502F">Data14!$FA$1:$FA$10,Data14!$FA$11:$FA$18</definedName>
    <definedName name="A127928502F_Data">Data14!$FA$11:$FA$18</definedName>
    <definedName name="A127928502F_Latest">Data14!$FA$18</definedName>
    <definedName name="A127928506R">Data14!$FK$1:$FK$10,Data14!$FK$11:$FK$18</definedName>
    <definedName name="A127928506R_Data">Data14!$FK$11:$FK$18</definedName>
    <definedName name="A127928506R_Latest">Data14!$FK$18</definedName>
    <definedName name="A127928510F">Data14!$FM$1:$FM$10,Data14!$FM$11:$FM$18</definedName>
    <definedName name="A127928510F_Data">Data14!$FM$11:$FM$18</definedName>
    <definedName name="A127928510F_Latest">Data14!$FM$18</definedName>
    <definedName name="A127928514R">Data14!$FO$1:$FO$10,Data14!$FO$11:$FO$18</definedName>
    <definedName name="A127928514R_Data">Data14!$FO$11:$FO$18</definedName>
    <definedName name="A127928514R_Latest">Data14!$FO$18</definedName>
    <definedName name="A127928518X">Data15!$FZ$1:$FZ$10,Data15!$FZ$11:$FZ$18</definedName>
    <definedName name="A127928518X_Data">Data15!$FZ$11:$FZ$18</definedName>
    <definedName name="A127928518X_Latest">Data15!$FZ$18</definedName>
    <definedName name="A127928522R">Data15!$GC$1:$GC$10,Data15!$GC$11:$GC$18</definedName>
    <definedName name="A127928522R_Data">Data15!$GC$11:$GC$18</definedName>
    <definedName name="A127928522R_Latest">Data15!$GC$18</definedName>
    <definedName name="A127928526X">Data15!$GK$1:$GK$10,Data15!$GK$11:$GK$18</definedName>
    <definedName name="A127928526X_Data">Data15!$GK$11:$GK$18</definedName>
    <definedName name="A127928526X_Latest">Data15!$GK$18</definedName>
    <definedName name="A127928530R">Data15!$GL$1:$GL$10,Data15!$GL$11:$GL$18</definedName>
    <definedName name="A127928530R_Data">Data15!$GL$11:$GL$18</definedName>
    <definedName name="A127928530R_Latest">Data15!$GL$18</definedName>
    <definedName name="A127928534X">Data15!$GM$1:$GM$10,Data15!$GM$11:$GM$18</definedName>
    <definedName name="A127928534X_Data">Data15!$GM$11:$GM$18</definedName>
    <definedName name="A127928534X_Latest">Data15!$GM$18</definedName>
    <definedName name="A127928538J">Data15!$HL$1:$HL$10,Data15!$HL$11:$HL$18</definedName>
    <definedName name="A127928538J_Data">Data15!$HL$11:$HL$18</definedName>
    <definedName name="A127928538J_Latest">Data15!$HL$18</definedName>
    <definedName name="A127928542X">Data15!$IP$1:$IP$10,Data15!$IP$11:$IP$18</definedName>
    <definedName name="A127928542X_Data">Data15!$IP$11:$IP$18</definedName>
    <definedName name="A127928542X_Latest">Data15!$IP$18</definedName>
    <definedName name="A127928546J">Data16!$Q$1:$Q$10,Data16!$Q$11:$Q$18</definedName>
    <definedName name="A127928546J_Data">Data16!$Q$11:$Q$18</definedName>
    <definedName name="A127928546J_Latest">Data16!$Q$18</definedName>
    <definedName name="A127928550X">Data15!$IH$1:$IH$10,Data15!$IH$11:$IH$18</definedName>
    <definedName name="A127928550X_Data">Data15!$IH$11:$IH$18</definedName>
    <definedName name="A127928550X_Latest">Data15!$IH$18</definedName>
    <definedName name="A127928554J">Data16!$V$1:$V$10,Data16!$V$11:$V$18</definedName>
    <definedName name="A127928554J_Data">Data16!$V$11:$V$18</definedName>
    <definedName name="A127928554J_Latest">Data16!$V$18</definedName>
    <definedName name="A127928558T">Data16!$AF$1:$AF$10,Data16!$AF$11:$AF$18</definedName>
    <definedName name="A127928558T_Data">Data16!$AF$11:$AF$18</definedName>
    <definedName name="A127928558T_Latest">Data16!$AF$18</definedName>
    <definedName name="A127928562J">Data16!$AT$1:$AT$10,Data16!$AT$11:$AT$18</definedName>
    <definedName name="A127928562J_Data">Data16!$AT$11:$AT$18</definedName>
    <definedName name="A127928562J_Latest">Data16!$AT$18</definedName>
    <definedName name="A127928566T">Data16!$AU$1:$AU$10,Data16!$AU$11:$AU$18</definedName>
    <definedName name="A127928566T_Data">Data16!$AU$11:$AU$18</definedName>
    <definedName name="A127928566T_Latest">Data16!$AU$18</definedName>
    <definedName name="A127928570J">Data16!$BA$1:$BA$10,Data16!$BA$11:$BA$18</definedName>
    <definedName name="A127928570J_Data">Data16!$BA$11:$BA$18</definedName>
    <definedName name="A127928570J_Latest">Data16!$BA$18</definedName>
    <definedName name="A127928574T">Data16!$Z$1:$Z$10,Data16!$Z$11:$Z$18</definedName>
    <definedName name="A127928574T_Data">Data16!$Z$11:$Z$18</definedName>
    <definedName name="A127928574T_Latest">Data16!$Z$18</definedName>
    <definedName name="A127928578A">Data16!$CB$1:$CB$10,Data16!$CB$11:$CB$18</definedName>
    <definedName name="A127928578A_Data">Data16!$CB$11:$CB$18</definedName>
    <definedName name="A127928578A_Latest">Data16!$CB$18</definedName>
    <definedName name="A127928582T">Data16!$CD$1:$CD$10,Data16!$CD$11:$CD$18</definedName>
    <definedName name="A127928582T_Data">Data16!$CD$11:$CD$18</definedName>
    <definedName name="A127928582T_Latest">Data16!$CD$18</definedName>
    <definedName name="A127928586A">Data16!$BF$1:$BF$10,Data16!$BF$11:$BF$18</definedName>
    <definedName name="A127928586A_Data">Data16!$BF$11:$BF$18</definedName>
    <definedName name="A127928586A_Latest">Data16!$BF$18</definedName>
    <definedName name="A127928594A">Data16!$BI$1:$BI$10,Data16!$BI$11:$BI$18</definedName>
    <definedName name="A127928594A_Data">Data16!$BI$11:$BI$18</definedName>
    <definedName name="A127928594A_Latest">Data16!$BI$18</definedName>
    <definedName name="A127928598K">Data14!$FZ$1:$FZ$10,Data14!$FZ$11:$FZ$18</definedName>
    <definedName name="A127928598K_Data">Data14!$FZ$11:$FZ$18</definedName>
    <definedName name="A127928598K_Latest">Data14!$FZ$18</definedName>
    <definedName name="A127928602R">Data14!$GT$1:$GT$10,Data14!$GT$11:$GT$18</definedName>
    <definedName name="A127928602R_Data">Data14!$GT$11:$GT$18</definedName>
    <definedName name="A127928602R_Latest">Data14!$GT$18</definedName>
    <definedName name="A127928606X">Data14!$GU$1:$GU$10,Data14!$GU$11:$GU$18</definedName>
    <definedName name="A127928606X_Data">Data14!$GU$11:$GU$18</definedName>
    <definedName name="A127928606X_Latest">Data14!$GU$18</definedName>
    <definedName name="A127928610R">Data14!$GB$1:$GB$10,Data14!$GB$11:$GB$18</definedName>
    <definedName name="A127928610R_Data">Data14!$GB$11:$GB$18</definedName>
    <definedName name="A127928610R_Latest">Data14!$GB$18</definedName>
    <definedName name="A127928614X">Data14!$HD$1:$HD$10,Data14!$HD$11:$HD$18</definedName>
    <definedName name="A127928614X_Data">Data14!$HD$11:$HD$18</definedName>
    <definedName name="A127928614X_Latest">Data14!$HD$18</definedName>
    <definedName name="A127928618J">Data14!$GG$1:$GG$10,Data14!$GG$11:$GG$18</definedName>
    <definedName name="A127928618J_Data">Data14!$GG$11:$GG$18</definedName>
    <definedName name="A127928618J_Latest">Data14!$GG$18</definedName>
    <definedName name="A127928622X">Data14!$HI$1:$HI$10,Data14!$HI$11:$HI$18</definedName>
    <definedName name="A127928622X_Data">Data14!$HI$11:$HI$18</definedName>
    <definedName name="A127928622X_Latest">Data14!$HI$18</definedName>
    <definedName name="A127928626J">Data14!$HJ$1:$HJ$10,Data14!$HJ$11:$HJ$18</definedName>
    <definedName name="A127928626J_Data">Data14!$HJ$11:$HJ$18</definedName>
    <definedName name="A127928626J_Latest">Data14!$HJ$18</definedName>
    <definedName name="A127928630X">Data14!$HG$1:$HG$10,Data14!$HG$11:$HG$18</definedName>
    <definedName name="A127928630X_Data">Data14!$HG$11:$HG$18</definedName>
    <definedName name="A127928630X_Latest">Data14!$HG$18</definedName>
    <definedName name="A127928634J">Data15!$K$1:$K$10,Data15!$K$11:$K$18</definedName>
    <definedName name="A127928634J_Data">Data15!$K$11:$K$18</definedName>
    <definedName name="A127928634J_Latest">Data15!$K$18</definedName>
    <definedName name="A127928638T">Data15!$M$1:$M$10,Data15!$M$11:$M$18</definedName>
    <definedName name="A127928638T_Data">Data15!$M$11:$M$18</definedName>
    <definedName name="A127928638T_Latest">Data15!$M$18</definedName>
    <definedName name="A127928642J">Data15!$Z$1:$Z$10,Data15!$Z$11:$Z$18</definedName>
    <definedName name="A127928642J_Data">Data15!$Z$11:$Z$18</definedName>
    <definedName name="A127928642J_Latest">Data15!$Z$18</definedName>
    <definedName name="A127928646T">Data15!$AH$1:$AH$10,Data15!$AH$11:$AH$18</definedName>
    <definedName name="A127928646T_Data">Data15!$AH$11:$AH$18</definedName>
    <definedName name="A127928646T_Latest">Data15!$AH$18</definedName>
    <definedName name="A127928650J">Data15!$AV$1:$AV$10,Data15!$AV$11:$AV$18</definedName>
    <definedName name="A127928650J_Data">Data15!$AV$11:$AV$18</definedName>
    <definedName name="A127928650J_Latest">Data15!$AV$18</definedName>
    <definedName name="A127928654T">Data15!$AG$1:$AG$10,Data15!$AG$11:$AG$18</definedName>
    <definedName name="A127928654T_Data">Data15!$AG$11:$AG$18</definedName>
    <definedName name="A127928654T_Latest">Data15!$AG$18</definedName>
    <definedName name="A127928658A">Data15!$AK$1:$AK$10,Data15!$AK$11:$AK$18</definedName>
    <definedName name="A127928658A_Data">Data15!$AK$11:$AK$18</definedName>
    <definedName name="A127928658A_Latest">Data15!$AK$18</definedName>
    <definedName name="A127928662T">Data15!$CC$1:$CC$10,Data15!$CC$11:$CC$18</definedName>
    <definedName name="A127928662T_Data">Data15!$CC$11:$CC$18</definedName>
    <definedName name="A127928662T_Latest">Data15!$CC$18</definedName>
    <definedName name="A127928666A">Data15!$CO$1:$CO$10,Data15!$CO$11:$CO$18</definedName>
    <definedName name="A127928666A_Data">Data15!$CO$11:$CO$18</definedName>
    <definedName name="A127928666A_Latest">Data15!$CO$18</definedName>
    <definedName name="A127928670T">Data15!$CQ$1:$CQ$10,Data15!$CQ$11:$CQ$18</definedName>
    <definedName name="A127928670T_Data">Data15!$CQ$11:$CQ$18</definedName>
    <definedName name="A127928670T_Latest">Data15!$CQ$18</definedName>
    <definedName name="A127928674A">Data15!$BT$1:$BT$10,Data15!$BT$11:$BT$18</definedName>
    <definedName name="A127928674A_Data">Data15!$BT$11:$BT$18</definedName>
    <definedName name="A127928674A_Latest">Data15!$BT$18</definedName>
    <definedName name="A127928678K">Data15!$DI$1:$DI$10,Data15!$DI$11:$DI$18</definedName>
    <definedName name="A127928678K_Data">Data15!$DI$11:$DI$18</definedName>
    <definedName name="A127928678K_Latest">Data15!$DI$18</definedName>
    <definedName name="A127928682A">Data15!$CY$1:$CY$10,Data15!$CY$11:$CY$18</definedName>
    <definedName name="A127928682A_Data">Data15!$CY$11:$CY$18</definedName>
    <definedName name="A127928682A_Latest">Data15!$CY$18</definedName>
    <definedName name="A127928686K">Data15!$DX$1:$DX$10,Data15!$DX$11:$DX$18</definedName>
    <definedName name="A127928686K_Data">Data15!$DX$11:$DX$18</definedName>
    <definedName name="A127928686K_Latest">Data15!$DX$18</definedName>
    <definedName name="A127928690A">Data15!$EP$1:$EP$10,Data15!$EP$11:$EP$18</definedName>
    <definedName name="A127928690A_Data">Data15!$EP$11:$EP$18</definedName>
    <definedName name="A127928690A_Latest">Data15!$EP$18</definedName>
    <definedName name="A127928694K">Data15!$EV$1:$EV$10,Data15!$EV$11:$EV$18</definedName>
    <definedName name="A127928694K_Data">Data15!$EV$11:$EV$18</definedName>
    <definedName name="A127928694K_Latest">Data15!$EV$18</definedName>
    <definedName name="A127928698V">Data15!$EZ$1:$EZ$10,Data15!$EZ$11:$EZ$18</definedName>
    <definedName name="A127928698V_Data">Data15!$EZ$11:$EZ$18</definedName>
    <definedName name="A127928698V_Latest">Data15!$EZ$18</definedName>
    <definedName name="A127928702X">Data15!$FA$1:$FA$10,Data15!$FA$11:$FA$18</definedName>
    <definedName name="A127928702X_Data">Data15!$FA$11:$FA$18</definedName>
    <definedName name="A127928702X_Latest">Data15!$FA$18</definedName>
    <definedName name="A127928706J">Data15!$FG$1:$FG$10,Data15!$FG$11:$FG$18</definedName>
    <definedName name="A127928706J_Data">Data15!$FG$11:$FG$18</definedName>
    <definedName name="A127928706J_Latest">Data15!$FG$18</definedName>
    <definedName name="A127928710X">Data15!$FH$1:$FH$10,Data15!$FH$11:$FH$18</definedName>
    <definedName name="A127928710X_Data">Data15!$FH$11:$FH$18</definedName>
    <definedName name="A127928710X_Latest">Data15!$FH$18</definedName>
    <definedName name="A127930006K">Data16!$CO$1:$CO$10,Data16!$CO$11:$CO$18</definedName>
    <definedName name="A127930006K_Data">Data16!$CO$11:$CO$18</definedName>
    <definedName name="A127930006K_Latest">Data16!$CO$18</definedName>
    <definedName name="A127930010A">Data16!$DL$1:$DL$10,Data16!$DL$11:$DL$18</definedName>
    <definedName name="A127930010A_Data">Data16!$DL$11:$DL$18</definedName>
    <definedName name="A127930010A_Latest">Data16!$DL$18</definedName>
    <definedName name="A127930014K">Data16!$DV$1:$DV$10,Data16!$DV$11:$DV$18</definedName>
    <definedName name="A127930014K_Data">Data16!$DV$11:$DV$18</definedName>
    <definedName name="A127930014K_Latest">Data16!$DV$18</definedName>
    <definedName name="A127930018V">Data16!$CW$1:$CW$10,Data16!$CW$11:$CW$18</definedName>
    <definedName name="A127930018V_Data">Data16!$CW$11:$CW$18</definedName>
    <definedName name="A127930018V_Latest">Data16!$CW$18</definedName>
    <definedName name="A127930022K">Data16!$EG$1:$EG$10,Data16!$EG$11:$EG$18</definedName>
    <definedName name="A127930022K_Data">Data16!$EG$11:$EG$18</definedName>
    <definedName name="A127930022K_Latest">Data16!$EG$18</definedName>
    <definedName name="A127930026V">Data16!$EH$1:$EH$10,Data16!$EH$11:$EH$18</definedName>
    <definedName name="A127930026V_Data">Data16!$EH$11:$EH$18</definedName>
    <definedName name="A127930026V_Latest">Data16!$EH$18</definedName>
    <definedName name="A127930030K">Data16!$EP$1:$EP$10,Data16!$EP$11:$EP$18</definedName>
    <definedName name="A127930030K_Data">Data16!$EP$11:$EP$18</definedName>
    <definedName name="A127930030K_Latest">Data16!$EP$18</definedName>
    <definedName name="A127930034V">Data16!$EQ$1:$EQ$10,Data16!$EQ$11:$EQ$18</definedName>
    <definedName name="A127930034V_Data">Data16!$EQ$11:$EQ$18</definedName>
    <definedName name="A127930034V_Latest">Data16!$EQ$18</definedName>
    <definedName name="A127930038C">Data16!$ER$1:$ER$10,Data16!$ER$11:$ER$18</definedName>
    <definedName name="A127930038C_Data">Data16!$ER$11:$ER$18</definedName>
    <definedName name="A127930038C_Latest">Data16!$ER$18</definedName>
    <definedName name="A127930042V">Data16!$ES$1:$ES$10,Data16!$ES$11:$ES$18</definedName>
    <definedName name="A127930042V_Data">Data16!$ES$11:$ES$18</definedName>
    <definedName name="A127930042V_Latest">Data16!$ES$18</definedName>
    <definedName name="A127930046C">Data16!$EU$1:$EU$10,Data16!$EU$11:$EU$18</definedName>
    <definedName name="A127930046C_Data">Data16!$EU$11:$EU$18</definedName>
    <definedName name="A127930046C_Latest">Data16!$EU$18</definedName>
    <definedName name="A127930050V">Data17!$HC$1:$HC$10,Data17!$HC$11:$HC$18</definedName>
    <definedName name="A127930050V_Data">Data17!$HC$11:$HC$18</definedName>
    <definedName name="A127930050V_Latest">Data17!$HC$18</definedName>
    <definedName name="A127930054C">Data17!$GA$1:$GA$10,Data17!$GA$11:$GA$18</definedName>
    <definedName name="A127930054C_Data">Data17!$GA$11:$GA$18</definedName>
    <definedName name="A127930054C_Latest">Data17!$GA$18</definedName>
    <definedName name="A127930058L">Data17!$GF$1:$GF$10,Data17!$GF$11:$GF$18</definedName>
    <definedName name="A127930058L_Data">Data17!$GF$11:$GF$18</definedName>
    <definedName name="A127930058L_Latest">Data17!$GF$18</definedName>
    <definedName name="A127930062C">Data17!$IK$1:$IK$10,Data17!$IK$11:$IK$18</definedName>
    <definedName name="A127930062C_Data">Data17!$IK$11:$IK$18</definedName>
    <definedName name="A127930062C_Latest">Data17!$IK$18</definedName>
    <definedName name="A127930066L">Data17!$HL$1:$HL$10,Data17!$HL$11:$HL$18</definedName>
    <definedName name="A127930066L_Data">Data17!$HL$11:$HL$18</definedName>
    <definedName name="A127930066L_Latest">Data17!$HL$18</definedName>
    <definedName name="A127930070C">Data17!$IM$1:$IM$10,Data17!$IM$11:$IM$18</definedName>
    <definedName name="A127930070C_Data">Data17!$IM$11:$IM$18</definedName>
    <definedName name="A127930070C_Latest">Data17!$IM$18</definedName>
    <definedName name="A127930074L">Data18!$M$1:$M$10,Data18!$M$11:$M$18</definedName>
    <definedName name="A127930074L_Data">Data18!$M$11:$M$18</definedName>
    <definedName name="A127930074L_Latest">Data18!$M$18</definedName>
    <definedName name="A127930078W">Data18!$Y$1:$Y$10,Data18!$Y$11:$Y$18</definedName>
    <definedName name="A127930078W_Data">Data18!$Y$11:$Y$18</definedName>
    <definedName name="A127930078W_Latest">Data18!$Y$18</definedName>
    <definedName name="A127930082L">Data18!$AG$1:$AG$10,Data18!$AG$11:$AG$18</definedName>
    <definedName name="A127930082L_Data">Data18!$AG$11:$AG$18</definedName>
    <definedName name="A127930082L_Latest">Data18!$AG$18</definedName>
    <definedName name="A127930086W">Data18!$BB$1:$BB$10,Data18!$BB$11:$BB$18</definedName>
    <definedName name="A127930086W_Data">Data18!$BB$11:$BB$18</definedName>
    <definedName name="A127930086W_Latest">Data18!$BB$18</definedName>
    <definedName name="A127930090L">Data18!$BH$1:$BH$10,Data18!$BH$11:$BH$18</definedName>
    <definedName name="A127930090L_Data">Data18!$BH$11:$BH$18</definedName>
    <definedName name="A127930090L_Latest">Data18!$BH$18</definedName>
    <definedName name="A127930094W">Data16!$FU$1:$FU$10,Data16!$FU$11:$FU$18</definedName>
    <definedName name="A127930094W_Data">Data16!$FU$11:$FU$18</definedName>
    <definedName name="A127930094W_Latest">Data16!$FU$18</definedName>
    <definedName name="A127930098F">Data16!$FH$1:$FH$10,Data16!$FH$11:$FH$18</definedName>
    <definedName name="A127930098F_Data">Data16!$FH$11:$FH$18</definedName>
    <definedName name="A127930098F_Latest">Data16!$FH$18</definedName>
    <definedName name="A127930102K">Data16!$FK$1:$FK$10,Data16!$FK$11:$FK$18</definedName>
    <definedName name="A127930102K_Data">Data16!$FK$11:$FK$18</definedName>
    <definedName name="A127930102K_Latest">Data16!$FK$18</definedName>
    <definedName name="A127930106V">Data16!$GY$1:$GY$10,Data16!$GY$11:$GY$18</definedName>
    <definedName name="A127930106V_Data">Data16!$GY$11:$GY$18</definedName>
    <definedName name="A127930106V_Latest">Data16!$GY$18</definedName>
    <definedName name="A127930110K">Data16!$GQ$1:$GQ$10,Data16!$GQ$11:$GQ$18</definedName>
    <definedName name="A127930110K_Data">Data16!$GQ$11:$GQ$18</definedName>
    <definedName name="A127930110K_Latest">Data16!$GQ$18</definedName>
    <definedName name="A127930114V">Data16!$GR$1:$GR$10,Data16!$GR$11:$GR$18</definedName>
    <definedName name="A127930114V_Data">Data16!$GR$11:$GR$18</definedName>
    <definedName name="A127930114V_Latest">Data16!$GR$18</definedName>
    <definedName name="A127930118C">Data16!$IG$1:$IG$10,Data16!$IG$11:$IG$18</definedName>
    <definedName name="A127930118C_Data">Data16!$IG$11:$IG$18</definedName>
    <definedName name="A127930118C_Latest">Data16!$IG$18</definedName>
    <definedName name="A127930122V">Data16!$IJ$1:$IJ$10,Data16!$IJ$11:$IJ$18</definedName>
    <definedName name="A127930122V_Data">Data16!$IJ$11:$IJ$18</definedName>
    <definedName name="A127930122V_Latest">Data16!$IJ$18</definedName>
    <definedName name="A127930126C">Data16!$IM$1:$IM$10,Data16!$IM$11:$IM$18</definedName>
    <definedName name="A127930126C_Data">Data16!$IM$11:$IM$18</definedName>
    <definedName name="A127930126C_Latest">Data16!$IM$18</definedName>
    <definedName name="A127930130V">Data16!$HW$1:$HW$10,Data16!$HW$11:$HW$18</definedName>
    <definedName name="A127930130V_Data">Data16!$HW$11:$HW$18</definedName>
    <definedName name="A127930130V_Latest">Data16!$HW$18</definedName>
    <definedName name="A127930134C">Data17!$B$1:$B$10,Data17!$B$11:$B$18</definedName>
    <definedName name="A127930134C_Data">Data17!$B$11:$B$18</definedName>
    <definedName name="A127930134C_Latest">Data17!$B$18</definedName>
    <definedName name="A127930138L">Data17!$N$1:$N$10,Data17!$N$11:$N$18</definedName>
    <definedName name="A127930138L_Data">Data17!$N$11:$N$18</definedName>
    <definedName name="A127930138L_Latest">Data17!$N$18</definedName>
    <definedName name="A127930142C">Data17!$Y$1:$Y$10,Data17!$Y$11:$Y$18</definedName>
    <definedName name="A127930142C_Data">Data17!$Y$11:$Y$18</definedName>
    <definedName name="A127930142C_Latest">Data17!$Y$18</definedName>
    <definedName name="A127930146L">Data17!$AJ$1:$AJ$10,Data17!$AJ$11:$AJ$18</definedName>
    <definedName name="A127930146L_Data">Data17!$AJ$11:$AJ$18</definedName>
    <definedName name="A127930146L_Latest">Data17!$AJ$18</definedName>
    <definedName name="A127930150C">Data17!$AK$1:$AK$10,Data17!$AK$11:$AK$18</definedName>
    <definedName name="A127930150C_Data">Data17!$AK$11:$AK$18</definedName>
    <definedName name="A127930150C_Latest">Data17!$AK$18</definedName>
    <definedName name="A127930154L">Data17!$S$1:$S$10,Data17!$S$11:$S$18</definedName>
    <definedName name="A127930154L_Data">Data17!$S$11:$S$18</definedName>
    <definedName name="A127930154L_Latest">Data17!$S$18</definedName>
    <definedName name="A127930158W">Data17!$V$1:$V$10,Data17!$V$11:$V$18</definedName>
    <definedName name="A127930158W_Data">Data17!$V$11:$V$18</definedName>
    <definedName name="A127930158W_Latest">Data17!$V$18</definedName>
    <definedName name="A127930162L">Data17!$BP$1:$BP$10,Data17!$BP$11:$BP$18</definedName>
    <definedName name="A127930162L_Data">Data17!$BP$11:$BP$18</definedName>
    <definedName name="A127930162L_Latest">Data17!$BP$18</definedName>
    <definedName name="A127930166W">Data17!$BS$1:$BS$10,Data17!$BS$11:$BS$18</definedName>
    <definedName name="A127930166W_Data">Data17!$BS$11:$BS$18</definedName>
    <definedName name="A127930166W_Latest">Data17!$BS$18</definedName>
    <definedName name="A127930170L">Data17!$BZ$1:$BZ$10,Data17!$BZ$11:$BZ$18</definedName>
    <definedName name="A127930170L_Data">Data17!$BZ$11:$BZ$18</definedName>
    <definedName name="A127930170L_Latest">Data17!$BZ$18</definedName>
    <definedName name="A127930174W">Data17!$BB$1:$BB$10,Data17!$BB$11:$BB$18</definedName>
    <definedName name="A127930174W_Data">Data17!$BB$11:$BB$18</definedName>
    <definedName name="A127930174W_Latest">Data17!$BB$18</definedName>
    <definedName name="A127930178F">Data17!$CN$1:$CN$10,Data17!$CN$11:$CN$18</definedName>
    <definedName name="A127930178F_Data">Data17!$CN$11:$CN$18</definedName>
    <definedName name="A127930178F_Latest">Data17!$CN$18</definedName>
    <definedName name="A127930182W">Data17!$CV$1:$CV$10,Data17!$CV$11:$CV$18</definedName>
    <definedName name="A127930182W_Data">Data17!$CV$11:$CV$18</definedName>
    <definedName name="A127930182W_Latest">Data17!$CV$18</definedName>
    <definedName name="A127930186F">Data17!$CX$1:$CX$10,Data17!$CX$11:$CX$18</definedName>
    <definedName name="A127930186F_Data">Data17!$CX$11:$CX$18</definedName>
    <definedName name="A127930186F_Latest">Data17!$CX$18</definedName>
    <definedName name="A127930190W">Data17!$DA$1:$DA$10,Data17!$DA$11:$DA$18</definedName>
    <definedName name="A127930190W_Data">Data17!$DA$11:$DA$18</definedName>
    <definedName name="A127930190W_Latest">Data17!$DA$18</definedName>
    <definedName name="A127930194F">Data17!$DD$1:$DD$10,Data17!$DD$11:$DD$18</definedName>
    <definedName name="A127930194F_Data">Data17!$DD$11:$DD$18</definedName>
    <definedName name="A127930194F_Latest">Data17!$DD$18</definedName>
    <definedName name="A127930202V">Data17!$DI$1:$DI$10,Data17!$DI$11:$DI$18</definedName>
    <definedName name="A127930202V_Data">Data17!$DI$11:$DI$18</definedName>
    <definedName name="A127930202V_Latest">Data17!$DI$18</definedName>
    <definedName name="A127930206C">Data17!$DU$1:$DU$10,Data17!$DU$11:$DU$18</definedName>
    <definedName name="A127930206C_Data">Data17!$DU$11:$DU$18</definedName>
    <definedName name="A127930206C_Latest">Data17!$DU$18</definedName>
    <definedName name="A127930210V">Data17!$DY$1:$DY$10,Data17!$DY$11:$DY$18</definedName>
    <definedName name="A127930210V_Data">Data17!$DY$11:$DY$18</definedName>
    <definedName name="A127930210V_Latest">Data17!$DY$18</definedName>
    <definedName name="A127930214C">Data17!$EE$1:$EE$10,Data17!$EE$11:$EE$18</definedName>
    <definedName name="A127930214C_Data">Data17!$EE$11:$EE$18</definedName>
    <definedName name="A127930214C_Latest">Data17!$EE$18</definedName>
    <definedName name="A127930218L">Data17!$DQ$1:$DQ$10,Data17!$DQ$11:$DQ$18</definedName>
    <definedName name="A127930218L_Data">Data17!$DQ$11:$DQ$18</definedName>
    <definedName name="A127930218L_Latest">Data17!$DQ$18</definedName>
    <definedName name="A127930226L">Data18!$BR$1:$BR$10,Data18!$BR$11:$BR$18</definedName>
    <definedName name="A127930226L_Data">Data18!$BR$11:$BR$18</definedName>
    <definedName name="A127930226L_Latest">Data18!$BR$18</definedName>
    <definedName name="A127931554T">Data1!$R$1:$R$10,Data1!$R$11:$R$18</definedName>
    <definedName name="A127931554T_Data">Data1!$R$11:$R$18</definedName>
    <definedName name="A127931554T_Latest">Data1!$R$18</definedName>
    <definedName name="A127931558A">Data1!$AB$1:$AB$10,Data1!$AB$11:$AB$18</definedName>
    <definedName name="A127931558A_Data">Data1!$AB$11:$AB$18</definedName>
    <definedName name="A127931558A_Latest">Data1!$AB$18</definedName>
    <definedName name="A127931562T">Data1!$AD$1:$AD$10,Data1!$AD$11:$AD$18</definedName>
    <definedName name="A127931562T_Data">Data1!$AD$11:$AD$18</definedName>
    <definedName name="A127931562T_Latest">Data1!$AD$18</definedName>
    <definedName name="A127931566A">Data1!$F$1:$F$10,Data1!$F$11:$F$18</definedName>
    <definedName name="A127931566A_Data">Data1!$F$11:$F$18</definedName>
    <definedName name="A127931566A_Latest">Data1!$F$18</definedName>
    <definedName name="A127931570T">Data1!$BE$1:$BE$10,Data1!$BE$11:$BE$18</definedName>
    <definedName name="A127931570T_Data">Data1!$BE$11:$BE$18</definedName>
    <definedName name="A127931570T_Latest">Data1!$BE$18</definedName>
    <definedName name="A127931574A">Data1!$BO$1:$BO$10,Data1!$BO$11:$BO$18</definedName>
    <definedName name="A127931574A_Data">Data1!$BO$11:$BO$18</definedName>
    <definedName name="A127931574A_Latest">Data1!$BO$18</definedName>
    <definedName name="A127931578K">Data1!$AP$1:$AP$10,Data1!$AP$11:$AP$18</definedName>
    <definedName name="A127931578K_Data">Data1!$AP$11:$AP$18</definedName>
    <definedName name="A127931578K_Latest">Data1!$AP$18</definedName>
    <definedName name="A127931582A">Data2!$BS$1:$BS$10,Data2!$BS$11:$BS$18</definedName>
    <definedName name="A127931582A_Data">Data2!$BS$11:$BS$18</definedName>
    <definedName name="A127931582A_Latest">Data2!$BS$18</definedName>
    <definedName name="A127931586K">Data2!$BX$1:$BX$10,Data2!$BX$11:$BX$18</definedName>
    <definedName name="A127931586K_Data">Data2!$BX$11:$BX$18</definedName>
    <definedName name="A127931586K_Latest">Data2!$BX$18</definedName>
    <definedName name="A127931590A">Data2!$BZ$1:$BZ$10,Data2!$BZ$11:$BZ$18</definedName>
    <definedName name="A127931590A_Data">Data2!$BZ$11:$BZ$18</definedName>
    <definedName name="A127931590A_Latest">Data2!$BZ$18</definedName>
    <definedName name="A127931594K">Data2!$CD$1:$CD$10,Data2!$CD$11:$CD$18</definedName>
    <definedName name="A127931594K_Data">Data2!$CD$11:$CD$18</definedName>
    <definedName name="A127931594K_Latest">Data2!$CD$18</definedName>
    <definedName name="A127931598V">Data2!$DC$1:$DC$10,Data2!$DC$11:$DC$18</definedName>
    <definedName name="A127931598V_Data">Data2!$DC$11:$DC$18</definedName>
    <definedName name="A127931598V_Latest">Data2!$DC$18</definedName>
    <definedName name="A127931602X">Data2!$DN$1:$DN$10,Data2!$DN$11:$DN$18</definedName>
    <definedName name="A127931602X_Data">Data2!$DN$11:$DN$18</definedName>
    <definedName name="A127931602X_Latest">Data2!$DN$18</definedName>
    <definedName name="A127931606J">Data2!$CO$1:$CO$10,Data2!$CO$11:$CO$18</definedName>
    <definedName name="A127931606J_Data">Data2!$CO$11:$CO$18</definedName>
    <definedName name="A127931606J_Latest">Data2!$CO$18</definedName>
    <definedName name="A127931610X">Data2!$CU$1:$CU$10,Data2!$CU$11:$CU$18</definedName>
    <definedName name="A127931610X_Data">Data2!$CU$11:$CU$18</definedName>
    <definedName name="A127931610X_Latest">Data2!$CU$18</definedName>
    <definedName name="A127931614J">Data2!$CW$1:$CW$10,Data2!$CW$11:$CW$18</definedName>
    <definedName name="A127931614J_Data">Data2!$CW$11:$CW$18</definedName>
    <definedName name="A127931614J_Latest">Data2!$CW$18</definedName>
    <definedName name="A127931618T">Data2!$EG$1:$EG$10,Data2!$EG$11:$EG$18</definedName>
    <definedName name="A127931618T_Data">Data2!$EG$11:$EG$18</definedName>
    <definedName name="A127931618T_Latest">Data2!$EG$18</definedName>
    <definedName name="A127931622J">Data2!$EY$1:$EY$10,Data2!$EY$11:$EY$18</definedName>
    <definedName name="A127931622J_Data">Data2!$EY$11:$EY$18</definedName>
    <definedName name="A127931622J_Latest">Data2!$EY$18</definedName>
    <definedName name="A127931626T">Data2!$DW$1:$DW$10,Data2!$DW$11:$DW$18</definedName>
    <definedName name="A127931626T_Data">Data2!$DW$11:$DW$18</definedName>
    <definedName name="A127931626T_Latest">Data2!$DW$18</definedName>
    <definedName name="A127931630J">Data2!$EA$1:$EA$10,Data2!$EA$11:$EA$18</definedName>
    <definedName name="A127931630J_Data">Data2!$EA$11:$EA$18</definedName>
    <definedName name="A127931630J_Latest">Data2!$EA$18</definedName>
    <definedName name="A127931634T">Data2!$EC$1:$EC$10,Data2!$EC$11:$EC$18</definedName>
    <definedName name="A127931634T_Data">Data2!$EC$11:$EC$18</definedName>
    <definedName name="A127931634T_Latest">Data2!$EC$18</definedName>
    <definedName name="A127931638A">Data2!$FY$1:$FY$10,Data2!$FY$11:$FY$18</definedName>
    <definedName name="A127931638A_Data">Data2!$FY$11:$FY$18</definedName>
    <definedName name="A127931638A_Latest">Data2!$FY$18</definedName>
    <definedName name="A127931642T">Data2!$HG$1:$HG$10,Data2!$HG$11:$HG$18</definedName>
    <definedName name="A127931642T_Data">Data2!$HG$11:$HG$18</definedName>
    <definedName name="A127931642T_Latest">Data2!$HG$18</definedName>
    <definedName name="A127931646A">Data2!$HJ$1:$HJ$10,Data2!$HJ$11:$HJ$18</definedName>
    <definedName name="A127931646A_Data">Data2!$HJ$11:$HJ$18</definedName>
    <definedName name="A127931646A_Latest">Data2!$HJ$18</definedName>
    <definedName name="A127931650T">Data2!$GV$1:$GV$10,Data2!$GV$11:$GV$18</definedName>
    <definedName name="A127931650T_Data">Data2!$GV$11:$GV$18</definedName>
    <definedName name="A127931650T_Latest">Data2!$GV$18</definedName>
    <definedName name="A127931654A">Data1!$CM$1:$CM$10,Data1!$CM$11:$CM$18</definedName>
    <definedName name="A127931654A_Data">Data1!$CM$11:$CM$18</definedName>
    <definedName name="A127931654A_Latest">Data1!$CM$18</definedName>
    <definedName name="A127931658K">Data1!$CZ$1:$CZ$10,Data1!$CZ$11:$CZ$18</definedName>
    <definedName name="A127931658K_Data">Data1!$CZ$11:$CZ$18</definedName>
    <definedName name="A127931658K_Latest">Data1!$CZ$18</definedName>
    <definedName name="A127931662A">Data1!$BX$1:$BX$10,Data1!$BX$11:$BX$18</definedName>
    <definedName name="A127931662A_Data">Data1!$BX$11:$BX$18</definedName>
    <definedName name="A127931662A_Latest">Data1!$BX$18</definedName>
    <definedName name="A127931666K">Data1!$CA$1:$CA$10,Data1!$CA$11:$CA$18</definedName>
    <definedName name="A127931666K_Data">Data1!$CA$11:$CA$18</definedName>
    <definedName name="A127931666K_Latest">Data1!$CA$18</definedName>
    <definedName name="A127931670A">Data1!$DB$1:$DB$10,Data1!$DB$11:$DB$18</definedName>
    <definedName name="A127931670A_Data">Data1!$DB$11:$DB$18</definedName>
    <definedName name="A127931670A_Latest">Data1!$DB$18</definedName>
    <definedName name="A127931674K">Data1!$DQ$1:$DQ$10,Data1!$DQ$11:$DQ$18</definedName>
    <definedName name="A127931674K_Data">Data1!$DQ$11:$DQ$18</definedName>
    <definedName name="A127931674K_Latest">Data1!$DQ$18</definedName>
    <definedName name="A127931678V">Data1!$DS$1:$DS$10,Data1!$DS$11:$DS$18</definedName>
    <definedName name="A127931678V_Data">Data1!$DS$11:$DS$18</definedName>
    <definedName name="A127931678V_Latest">Data1!$DS$18</definedName>
    <definedName name="A127931682K">Data1!$DC$1:$DC$10,Data1!$DC$11:$DC$18</definedName>
    <definedName name="A127931682K_Data">Data1!$DC$11:$DC$18</definedName>
    <definedName name="A127931682K_Latest">Data1!$DC$18</definedName>
    <definedName name="A127931686V">Data1!$DV$1:$DV$10,Data1!$DV$11:$DV$18</definedName>
    <definedName name="A127931686V_Data">Data1!$DV$11:$DV$18</definedName>
    <definedName name="A127931686V_Latest">Data1!$DV$18</definedName>
    <definedName name="A127931690K">Data1!$EC$1:$EC$10,Data1!$EC$11:$EC$18</definedName>
    <definedName name="A127931690K_Data">Data1!$EC$11:$EC$18</definedName>
    <definedName name="A127931690K_Latest">Data1!$EC$18</definedName>
    <definedName name="A127931694V">Data1!$DD$1:$DD$10,Data1!$DD$11:$DD$18</definedName>
    <definedName name="A127931694V_Data">Data1!$DD$11:$DD$18</definedName>
    <definedName name="A127931694V_Latest">Data1!$DD$18</definedName>
    <definedName name="A127931698C">Data1!$EF$1:$EF$10,Data1!$EF$11:$EF$18</definedName>
    <definedName name="A127931698C_Data">Data1!$EF$11:$EF$18</definedName>
    <definedName name="A127931698C_Latest">Data1!$EF$18</definedName>
    <definedName name="A127931702J">Data1!$DF$1:$DF$10,Data1!$DF$11:$DF$18</definedName>
    <definedName name="A127931702J_Data">Data1!$DF$11:$DF$18</definedName>
    <definedName name="A127931702J_Latest">Data1!$DF$18</definedName>
    <definedName name="A127931706T">Data1!$EU$1:$EU$10,Data1!$EU$11:$EU$18</definedName>
    <definedName name="A127931706T_Data">Data1!$EU$11:$EU$18</definedName>
    <definedName name="A127931706T_Latest">Data1!$EU$18</definedName>
    <definedName name="A127931710J">Data1!$EW$1:$EW$10,Data1!$EW$11:$EW$18</definedName>
    <definedName name="A127931710J_Data">Data1!$EW$11:$EW$18</definedName>
    <definedName name="A127931710J_Latest">Data1!$EW$18</definedName>
    <definedName name="A127931714T">Data1!$FA$1:$FA$10,Data1!$FA$11:$FA$18</definedName>
    <definedName name="A127931714T_Data">Data1!$FA$11:$FA$18</definedName>
    <definedName name="A127931714T_Latest">Data1!$FA$18</definedName>
    <definedName name="A127931718A">Data1!$FC$1:$FC$10,Data1!$FC$11:$FC$18</definedName>
    <definedName name="A127931718A_Data">Data1!$FC$11:$FC$18</definedName>
    <definedName name="A127931718A_Latest">Data1!$FC$18</definedName>
    <definedName name="A127931722T">Data1!$FF$1:$FF$10,Data1!$FF$11:$FF$18</definedName>
    <definedName name="A127931722T_Data">Data1!$FF$11:$FF$18</definedName>
    <definedName name="A127931722T_Latest">Data1!$FF$18</definedName>
    <definedName name="A127931726A">Data1!$EI$1:$EI$10,Data1!$EI$11:$EI$18</definedName>
    <definedName name="A127931726A_Data">Data1!$EI$11:$EI$18</definedName>
    <definedName name="A127931726A_Latest">Data1!$EI$18</definedName>
    <definedName name="A127931730T">Data1!$EQ$1:$EQ$10,Data1!$EQ$11:$EQ$18</definedName>
    <definedName name="A127931730T_Data">Data1!$EQ$11:$EQ$18</definedName>
    <definedName name="A127931730T_Latest">Data1!$EQ$18</definedName>
    <definedName name="A127931734A">Data1!$GF$1:$GF$10,Data1!$GF$11:$GF$18</definedName>
    <definedName name="A127931734A_Data">Data1!$GF$11:$GF$18</definedName>
    <definedName name="A127931734A_Latest">Data1!$GF$18</definedName>
    <definedName name="A127931738K">Data1!$FS$1:$FS$10,Data1!$FS$11:$FS$18</definedName>
    <definedName name="A127931738K_Data">Data1!$FS$11:$FS$18</definedName>
    <definedName name="A127931738K_Latest">Data1!$FS$18</definedName>
    <definedName name="A127931742A">Data1!$GL$1:$GL$10,Data1!$GL$11:$GL$18</definedName>
    <definedName name="A127931742A_Data">Data1!$GL$11:$GL$18</definedName>
    <definedName name="A127931742A_Latest">Data1!$GL$18</definedName>
    <definedName name="A127931746K">Data1!$GR$1:$GR$10,Data1!$GR$11:$GR$18</definedName>
    <definedName name="A127931746K_Data">Data1!$GR$11:$GR$18</definedName>
    <definedName name="A127931746K_Latest">Data1!$GR$18</definedName>
    <definedName name="A127931750A">Data1!$GT$1:$GT$10,Data1!$GT$11:$GT$18</definedName>
    <definedName name="A127931750A_Data">Data1!$GT$11:$GT$18</definedName>
    <definedName name="A127931750A_Latest">Data1!$GT$18</definedName>
    <definedName name="A127931758V">Data1!$HK$1:$HK$10,Data1!$HK$11:$HK$18</definedName>
    <definedName name="A127931758V_Data">Data1!$HK$11:$HK$18</definedName>
    <definedName name="A127931758V_Latest">Data1!$HK$18</definedName>
    <definedName name="A127931762K">Data1!$HQ$1:$HQ$10,Data1!$HQ$11:$HQ$18</definedName>
    <definedName name="A127931762K_Data">Data1!$HQ$11:$HQ$18</definedName>
    <definedName name="A127931762K_Latest">Data1!$HQ$18</definedName>
    <definedName name="A127931766V">Data1!$ID$1:$ID$10,Data1!$ID$11:$ID$18</definedName>
    <definedName name="A127931766V_Data">Data1!$ID$11:$ID$18</definedName>
    <definedName name="A127931766V_Latest">Data1!$ID$18</definedName>
    <definedName name="A127931770K">Data1!$IF$1:$IF$10,Data1!$IF$11:$IF$18</definedName>
    <definedName name="A127931770K_Data">Data1!$IF$11:$IF$18</definedName>
    <definedName name="A127931770K_Latest">Data1!$IF$18</definedName>
    <definedName name="A127931774V">Data2!$K$1:$K$10,Data2!$K$11:$K$18</definedName>
    <definedName name="A127931774V_Data">Data2!$K$11:$K$18</definedName>
    <definedName name="A127931774V_Latest">Data2!$K$18</definedName>
    <definedName name="A127931778C">Data2!$N$1:$N$10,Data2!$N$11:$N$18</definedName>
    <definedName name="A127931778C_Data">Data2!$N$11:$N$18</definedName>
    <definedName name="A127931778C_Latest">Data2!$N$18</definedName>
    <definedName name="A127931782V">Data2!$T$1:$T$10,Data2!$T$11:$T$18</definedName>
    <definedName name="A127931782V_Data">Data2!$T$11:$T$18</definedName>
    <definedName name="A127931782V_Latest">Data2!$T$18</definedName>
    <definedName name="A127931786C">Data2!$U$1:$U$10,Data2!$U$11:$U$18</definedName>
    <definedName name="A127931786C_Data">Data2!$U$11:$U$18</definedName>
    <definedName name="A127931786C_Latest">Data2!$U$18</definedName>
    <definedName name="A127931790V">Data2!$W$1:$W$10,Data2!$W$11:$W$18</definedName>
    <definedName name="A127931790V_Data">Data2!$W$11:$W$18</definedName>
    <definedName name="A127931790V_Latest">Data2!$W$18</definedName>
    <definedName name="A127931794C">Data1!$IL$1:$IL$10,Data1!$IL$11:$IL$18</definedName>
    <definedName name="A127931794C_Data">Data1!$IL$11:$IL$18</definedName>
    <definedName name="A127931794C_Latest">Data1!$IL$18</definedName>
    <definedName name="A127931798L">Data1!$IM$1:$IM$10,Data1!$IM$11:$IM$18</definedName>
    <definedName name="A127931798L_Data">Data1!$IM$11:$IM$18</definedName>
    <definedName name="A127931798L_Latest">Data1!$IM$18</definedName>
    <definedName name="A127931802T">Data2!$AI$1:$AI$10,Data2!$AI$11:$AI$18</definedName>
    <definedName name="A127931802T_Data">Data2!$AI$11:$AI$18</definedName>
    <definedName name="A127931802T_Latest">Data2!$AI$18</definedName>
    <definedName name="A127931806A">Data2!$AM$1:$AM$10,Data2!$AM$11:$AM$18</definedName>
    <definedName name="A127931806A_Data">Data2!$AM$11:$AM$18</definedName>
    <definedName name="A127931806A_Latest">Data2!$AM$18</definedName>
    <definedName name="A127931810T">Data2!$AQ$1:$AQ$10,Data2!$AQ$11:$AQ$18</definedName>
    <definedName name="A127931810T_Data">Data2!$AQ$11:$AQ$18</definedName>
    <definedName name="A127931810T_Latest">Data2!$AQ$18</definedName>
    <definedName name="A127931814A">Data2!$BA$1:$BA$10,Data2!$BA$11:$BA$18</definedName>
    <definedName name="A127931814A_Data">Data2!$BA$11:$BA$18</definedName>
    <definedName name="A127931814A_Latest">Data2!$BA$18</definedName>
    <definedName name="A127931818K">Data2!$AC$1:$AC$10,Data2!$AC$11:$AC$18</definedName>
    <definedName name="A127931818K_Data">Data2!$AC$11:$AC$18</definedName>
    <definedName name="A127931818K_Latest">Data2!$AC$18</definedName>
    <definedName name="A127933070J">Data2!$IJ$1:$IJ$10,Data2!$IJ$11:$IJ$18</definedName>
    <definedName name="A127933070J_Data">Data2!$IJ$11:$IJ$18</definedName>
    <definedName name="A127933070J_Latest">Data2!$IJ$18</definedName>
    <definedName name="A127933074T">Data3!$F$1:$F$10,Data3!$F$11:$F$18</definedName>
    <definedName name="A127933074T_Data">Data3!$F$11:$F$18</definedName>
    <definedName name="A127933074T_Latest">Data3!$F$18</definedName>
    <definedName name="A127933078A">Data3!$G$1:$G$10,Data3!$G$11:$G$18</definedName>
    <definedName name="A127933078A_Data">Data3!$G$11:$G$18</definedName>
    <definedName name="A127933078A_Latest">Data3!$G$18</definedName>
    <definedName name="A127933082T">Data3!$I$1:$I$10,Data3!$I$11:$I$18</definedName>
    <definedName name="A127933082T_Data">Data3!$I$11:$I$18</definedName>
    <definedName name="A127933082T_Latest">Data3!$I$18</definedName>
    <definedName name="A127933086A">Data3!$N$1:$N$10,Data3!$N$11:$N$18</definedName>
    <definedName name="A127933086A_Data">Data3!$N$11:$N$18</definedName>
    <definedName name="A127933086A_Latest">Data3!$N$18</definedName>
    <definedName name="A127933090T">Data3!$O$1:$O$10,Data3!$O$11:$O$18</definedName>
    <definedName name="A127933090T_Data">Data3!$O$11:$O$18</definedName>
    <definedName name="A127933090T_Latest">Data3!$O$18</definedName>
    <definedName name="A127933094A">Data2!$IC$1:$IC$10,Data2!$IC$11:$IC$18</definedName>
    <definedName name="A127933094A_Data">Data2!$IC$11:$IC$18</definedName>
    <definedName name="A127933094A_Latest">Data2!$IC$18</definedName>
    <definedName name="A127933098K">Data3!$AC$1:$AC$10,Data3!$AC$11:$AC$18</definedName>
    <definedName name="A127933098K_Data">Data3!$AC$11:$AC$18</definedName>
    <definedName name="A127933098K_Latest">Data3!$AC$18</definedName>
    <definedName name="A127933102R">Data3!$AI$1:$AI$10,Data3!$AI$11:$AI$18</definedName>
    <definedName name="A127933102R_Data">Data3!$AI$11:$AI$18</definedName>
    <definedName name="A127933102R_Latest">Data3!$AI$18</definedName>
    <definedName name="A127933106X">Data3!$AJ$1:$AJ$10,Data3!$AJ$11:$AJ$18</definedName>
    <definedName name="A127933106X_Data">Data3!$AJ$11:$AJ$18</definedName>
    <definedName name="A127933106X_Latest">Data3!$AJ$18</definedName>
    <definedName name="A127933110R">Data3!$AU$1:$AU$10,Data3!$AU$11:$AU$18</definedName>
    <definedName name="A127933110R_Data">Data3!$AU$11:$AU$18</definedName>
    <definedName name="A127933110R_Latest">Data3!$AU$18</definedName>
    <definedName name="A127933114X">Data4!$BK$1:$BK$10,Data4!$BK$11:$BK$18</definedName>
    <definedName name="A127933114X_Data">Data4!$BK$11:$BK$18</definedName>
    <definedName name="A127933114X_Latest">Data4!$BK$18</definedName>
    <definedName name="A127933118J">Data4!$BL$1:$BL$10,Data4!$BL$11:$BL$18</definedName>
    <definedName name="A127933118J_Data">Data4!$BL$11:$BL$18</definedName>
    <definedName name="A127933118J_Latest">Data4!$BL$18</definedName>
    <definedName name="A127933122X">Data4!$BT$1:$BT$10,Data4!$BT$11:$BT$18</definedName>
    <definedName name="A127933122X_Data">Data4!$BT$11:$BT$18</definedName>
    <definedName name="A127933122X_Latest">Data4!$BT$18</definedName>
    <definedName name="A127933126J">Data4!$AV$1:$AV$10,Data4!$AV$11:$AV$18</definedName>
    <definedName name="A127933126J_Data">Data4!$AV$11:$AV$18</definedName>
    <definedName name="A127933126J_Latest">Data4!$AV$18</definedName>
    <definedName name="A127933130X">Data4!$CF$1:$CF$10,Data4!$CF$11:$CF$18</definedName>
    <definedName name="A127933130X_Data">Data4!$CF$11:$CF$18</definedName>
    <definedName name="A127933130X_Latest">Data4!$CF$18</definedName>
    <definedName name="A127933134J">Data4!$CY$1:$CY$10,Data4!$CY$11:$CY$18</definedName>
    <definedName name="A127933134J_Data">Data4!$CY$11:$CY$18</definedName>
    <definedName name="A127933134J_Latest">Data4!$CY$18</definedName>
    <definedName name="A127933138T">Data4!$DN$1:$DN$10,Data4!$DN$11:$DN$18</definedName>
    <definedName name="A127933138T_Data">Data4!$DN$11:$DN$18</definedName>
    <definedName name="A127933138T_Latest">Data4!$DN$18</definedName>
    <definedName name="A127933142J">Data4!$DP$1:$DP$10,Data4!$DP$11:$DP$18</definedName>
    <definedName name="A127933142J_Data">Data4!$DP$11:$DP$18</definedName>
    <definedName name="A127933142J_Latest">Data4!$DP$18</definedName>
    <definedName name="A127933146T">Data4!$DS$1:$DS$10,Data4!$DS$11:$DS$18</definedName>
    <definedName name="A127933146T_Data">Data4!$DS$11:$DS$18</definedName>
    <definedName name="A127933146T_Latest">Data4!$DS$18</definedName>
    <definedName name="A127933150J">Data4!$DV$1:$DV$10,Data4!$DV$11:$DV$18</definedName>
    <definedName name="A127933150J_Data">Data4!$DV$11:$DV$18</definedName>
    <definedName name="A127933150J_Latest">Data4!$DV$18</definedName>
    <definedName name="A127933154T">Data4!$DZ$1:$DZ$10,Data4!$DZ$11:$DZ$18</definedName>
    <definedName name="A127933154T_Data">Data4!$DZ$11:$DZ$18</definedName>
    <definedName name="A127933154T_Latest">Data4!$DZ$18</definedName>
    <definedName name="A127933158A">Data4!$EE$1:$EE$10,Data4!$EE$11:$EE$18</definedName>
    <definedName name="A127933158A_Data">Data4!$EE$11:$EE$18</definedName>
    <definedName name="A127933158A_Latest">Data4!$EE$18</definedName>
    <definedName name="A127933162T">Data4!$EG$1:$EG$10,Data4!$EG$11:$EG$18</definedName>
    <definedName name="A127933162T_Data">Data4!$EG$11:$EG$18</definedName>
    <definedName name="A127933162T_Latest">Data4!$EG$18</definedName>
    <definedName name="A127933166A">Data4!$EI$1:$EI$10,Data4!$EI$11:$EI$18</definedName>
    <definedName name="A127933166A_Data">Data4!$EI$11:$EI$18</definedName>
    <definedName name="A127933166A_Latest">Data4!$EI$18</definedName>
    <definedName name="A127933170T">Data4!$DJ$1:$DJ$10,Data4!$DJ$11:$DJ$18</definedName>
    <definedName name="A127933170T_Data">Data4!$DJ$11:$DJ$18</definedName>
    <definedName name="A127933170T_Latest">Data4!$DJ$18</definedName>
    <definedName name="A127933174A">Data4!$DL$1:$DL$10,Data4!$DL$11:$DL$18</definedName>
    <definedName name="A127933174A_Data">Data4!$DL$11:$DL$18</definedName>
    <definedName name="A127933174A_Latest">Data4!$DL$18</definedName>
    <definedName name="A127933178K">Data4!$EX$1:$EX$10,Data4!$EX$11:$EX$18</definedName>
    <definedName name="A127933178K_Data">Data4!$EX$11:$EX$18</definedName>
    <definedName name="A127933178K_Latest">Data4!$EX$18</definedName>
    <definedName name="A127933182A">Data4!$GG$1:$GG$10,Data4!$GG$11:$GG$18</definedName>
    <definedName name="A127933182A_Data">Data4!$GG$11:$GG$18</definedName>
    <definedName name="A127933182A_Latest">Data4!$GG$18</definedName>
    <definedName name="A127933186K">Data4!$GL$1:$GL$10,Data4!$GL$11:$GL$18</definedName>
    <definedName name="A127933186K_Data">Data4!$GL$11:$GL$18</definedName>
    <definedName name="A127933186K_Latest">Data4!$GL$18</definedName>
    <definedName name="A127933190A">Data4!$GS$1:$GS$10,Data4!$GS$11:$GS$18</definedName>
    <definedName name="A127933190A_Data">Data4!$GS$11:$GS$18</definedName>
    <definedName name="A127933190A_Latest">Data4!$GS$18</definedName>
    <definedName name="A127933194K">Data4!$GT$1:$GT$10,Data4!$GT$11:$GT$18</definedName>
    <definedName name="A127933194K_Data">Data4!$GT$11:$GT$18</definedName>
    <definedName name="A127933194K_Latest">Data4!$GT$18</definedName>
    <definedName name="A127933198V">Data3!$BJ$1:$BJ$10,Data3!$BJ$11:$BJ$18</definedName>
    <definedName name="A127933198V_Data">Data3!$BJ$11:$BJ$18</definedName>
    <definedName name="A127933198V_Latest">Data3!$BJ$18</definedName>
    <definedName name="A127933202X">Data3!$BK$1:$BK$10,Data3!$BK$11:$BK$18</definedName>
    <definedName name="A127933202X_Data">Data3!$BK$11:$BK$18</definedName>
    <definedName name="A127933202X_Latest">Data3!$BK$18</definedName>
    <definedName name="A127933206J">Data3!$BS$1:$BS$10,Data3!$BS$11:$BS$18</definedName>
    <definedName name="A127933206J_Data">Data3!$BS$11:$BS$18</definedName>
    <definedName name="A127933206J_Latest">Data3!$BS$18</definedName>
    <definedName name="A127933210X">Data3!$BD$1:$BD$10,Data3!$BD$11:$BD$18</definedName>
    <definedName name="A127933210X_Data">Data3!$BD$11:$BD$18</definedName>
    <definedName name="A127933210X_Latest">Data3!$BD$18</definedName>
    <definedName name="A127933214J">Data3!$CV$1:$CV$10,Data3!$CV$11:$CV$18</definedName>
    <definedName name="A127933214J_Data">Data3!$CV$11:$CV$18</definedName>
    <definedName name="A127933214J_Latest">Data3!$CV$18</definedName>
    <definedName name="A127933218T">Data3!$CX$1:$CX$10,Data3!$CX$11:$CX$18</definedName>
    <definedName name="A127933218T_Data">Data3!$CX$11:$CX$18</definedName>
    <definedName name="A127933218T_Latest">Data3!$CX$18</definedName>
    <definedName name="A127933222J">Data3!$CY$1:$CY$10,Data3!$CY$11:$CY$18</definedName>
    <definedName name="A127933222J_Data">Data3!$CY$11:$CY$18</definedName>
    <definedName name="A127933222J_Latest">Data3!$CY$18</definedName>
    <definedName name="A127933226T">Data3!$DH$1:$DH$10,Data3!$DH$11:$DH$18</definedName>
    <definedName name="A127933226T_Data">Data3!$DH$11:$DH$18</definedName>
    <definedName name="A127933226T_Latest">Data3!$DH$18</definedName>
    <definedName name="A127933230J">Data3!$DL$1:$DL$10,Data3!$DL$11:$DL$18</definedName>
    <definedName name="A127933230J_Data">Data3!$DL$11:$DL$18</definedName>
    <definedName name="A127933230J_Latest">Data3!$DL$18</definedName>
    <definedName name="A127933234T">Data3!$DM$1:$DM$10,Data3!$DM$11:$DM$18</definedName>
    <definedName name="A127933234T_Data">Data3!$DM$11:$DM$18</definedName>
    <definedName name="A127933234T_Latest">Data3!$DM$18</definedName>
    <definedName name="A127933238A">Data3!$CL$1:$CL$10,Data3!$CL$11:$CL$18</definedName>
    <definedName name="A127933238A_Data">Data3!$CL$11:$CL$18</definedName>
    <definedName name="A127933238A_Latest">Data3!$CL$18</definedName>
    <definedName name="A127933242T">Data3!$CP$1:$CP$10,Data3!$CP$11:$CP$18</definedName>
    <definedName name="A127933242T_Data">Data3!$CP$11:$CP$18</definedName>
    <definedName name="A127933242T_Latest">Data3!$CP$18</definedName>
    <definedName name="A127933246A">Data3!$DP$1:$DP$10,Data3!$DP$11:$DP$18</definedName>
    <definedName name="A127933246A_Data">Data3!$DP$11:$DP$18</definedName>
    <definedName name="A127933246A_Latest">Data3!$DP$18</definedName>
    <definedName name="A127933250T">Data3!$DY$1:$DY$10,Data3!$DY$11:$DY$18</definedName>
    <definedName name="A127933250T_Data">Data3!$DY$11:$DY$18</definedName>
    <definedName name="A127933250T_Latest">Data3!$DY$18</definedName>
    <definedName name="A127933254A">Data3!$EF$1:$EF$10,Data3!$EF$11:$EF$18</definedName>
    <definedName name="A127933254A_Data">Data3!$EF$11:$EF$18</definedName>
    <definedName name="A127933254A_Latest">Data3!$EF$18</definedName>
    <definedName name="A127933258K">Data3!$EM$1:$EM$10,Data3!$EM$11:$EM$18</definedName>
    <definedName name="A127933258K_Data">Data3!$EM$11:$EM$18</definedName>
    <definedName name="A127933258K_Latest">Data3!$EM$18</definedName>
    <definedName name="A127933262A">Data3!$ER$1:$ER$10,Data3!$ER$11:$ER$18</definedName>
    <definedName name="A127933262A_Data">Data3!$ER$11:$ER$18</definedName>
    <definedName name="A127933262A_Latest">Data3!$ER$18</definedName>
    <definedName name="A127933266K">Data3!$EU$1:$EU$10,Data3!$EU$11:$EU$18</definedName>
    <definedName name="A127933266K_Data">Data3!$EU$11:$EU$18</definedName>
    <definedName name="A127933266K_Latest">Data3!$EU$18</definedName>
    <definedName name="A127933270A">Data3!$FH$1:$FH$10,Data3!$FH$11:$FH$18</definedName>
    <definedName name="A127933270A_Data">Data3!$FH$11:$FH$18</definedName>
    <definedName name="A127933270A_Latest">Data3!$FH$18</definedName>
    <definedName name="A127933274K">Data3!$FK$1:$FK$10,Data3!$FK$11:$FK$18</definedName>
    <definedName name="A127933274K_Data">Data3!$FK$11:$FK$18</definedName>
    <definedName name="A127933274K_Latest">Data3!$FK$18</definedName>
    <definedName name="A127933278V">Data3!$FL$1:$FL$10,Data3!$FL$11:$FL$18</definedName>
    <definedName name="A127933278V_Data">Data3!$FL$11:$FL$18</definedName>
    <definedName name="A127933278V_Latest">Data3!$FL$18</definedName>
    <definedName name="A127933282K">Data3!$GO$1:$GO$10,Data3!$GO$11:$GO$18</definedName>
    <definedName name="A127933282K_Data">Data3!$GO$11:$GO$18</definedName>
    <definedName name="A127933282K_Latest">Data3!$GO$18</definedName>
    <definedName name="A127933286V">Data3!$GT$1:$GT$10,Data3!$GT$11:$GT$18</definedName>
    <definedName name="A127933286V_Data">Data3!$GT$11:$GT$18</definedName>
    <definedName name="A127933286V_Latest">Data3!$GT$18</definedName>
    <definedName name="A127933290K">Data3!$GV$1:$GV$10,Data3!$GV$11:$GV$18</definedName>
    <definedName name="A127933290K_Data">Data3!$GV$11:$GV$18</definedName>
    <definedName name="A127933290K_Latest">Data3!$GV$18</definedName>
    <definedName name="A127933294V">Data3!$GG$1:$GG$10,Data3!$GG$11:$GG$18</definedName>
    <definedName name="A127933294V_Data">Data3!$GG$11:$GG$18</definedName>
    <definedName name="A127933294V_Latest">Data3!$GG$18</definedName>
    <definedName name="A127933298C">Data3!$HA$1:$HA$10,Data3!$HA$11:$HA$18</definedName>
    <definedName name="A127933298C_Data">Data3!$HA$11:$HA$18</definedName>
    <definedName name="A127933298C_Latest">Data3!$HA$18</definedName>
    <definedName name="A127933302J">Data3!$HC$1:$HC$10,Data3!$HC$11:$HC$18</definedName>
    <definedName name="A127933302J_Data">Data3!$HC$11:$HC$18</definedName>
    <definedName name="A127933302J_Latest">Data3!$HC$18</definedName>
    <definedName name="A127933306T">Data3!$HG$1:$HG$10,Data3!$HG$11:$HG$18</definedName>
    <definedName name="A127933306T_Data">Data3!$HG$11:$HG$18</definedName>
    <definedName name="A127933306T_Latest">Data3!$HG$18</definedName>
    <definedName name="A127933310J">Data3!$HZ$1:$HZ$10,Data3!$HZ$11:$HZ$18</definedName>
    <definedName name="A127933310J_Data">Data3!$HZ$11:$HZ$18</definedName>
    <definedName name="A127933310J_Latest">Data3!$HZ$18</definedName>
    <definedName name="A127933314T">Data3!$IL$1:$IL$10,Data3!$IL$11:$IL$18</definedName>
    <definedName name="A127933314T_Data">Data3!$IL$11:$IL$18</definedName>
    <definedName name="A127933314T_Latest">Data3!$IL$18</definedName>
    <definedName name="A127933318A">Data3!$IO$1:$IO$10,Data3!$IO$11:$IO$18</definedName>
    <definedName name="A127933318A_Data">Data3!$IO$11:$IO$18</definedName>
    <definedName name="A127933318A_Latest">Data3!$IO$18</definedName>
    <definedName name="A127933322T">Data3!$IQ$1:$IQ$10,Data3!$IQ$11:$IQ$18</definedName>
    <definedName name="A127933322T_Data">Data3!$IQ$11:$IQ$18</definedName>
    <definedName name="A127933322T_Latest">Data3!$IQ$18</definedName>
    <definedName name="A127933326A">Data4!$C$1:$C$10,Data4!$C$11:$C$18</definedName>
    <definedName name="A127933326A_Data">Data4!$C$11:$C$18</definedName>
    <definedName name="A127933326A_Latest">Data4!$C$18</definedName>
    <definedName name="A127933330T">Data4!$F$1:$F$10,Data4!$F$11:$F$18</definedName>
    <definedName name="A127933330T_Data">Data4!$F$11:$F$18</definedName>
    <definedName name="A127933330T_Latest">Data4!$F$18</definedName>
    <definedName name="A127933334A">Data4!$O$1:$O$10,Data4!$O$11:$O$18</definedName>
    <definedName name="A127933334A_Data">Data4!$O$11:$O$18</definedName>
    <definedName name="A127933334A_Latest">Data4!$O$18</definedName>
    <definedName name="A127933338K">Data4!$T$1:$T$10,Data4!$T$11:$T$18</definedName>
    <definedName name="A127933338K_Data">Data4!$T$11:$T$18</definedName>
    <definedName name="A127933338K_Latest">Data4!$T$18</definedName>
    <definedName name="A127933342A">Data4!$E$1:$E$10,Data4!$E$11:$E$18</definedName>
    <definedName name="A127933342A_Data">Data4!$E$11:$E$18</definedName>
    <definedName name="A127933342A_Latest">Data4!$E$18</definedName>
    <definedName name="A127933346K">Data4!$M$1:$M$10,Data4!$M$11:$M$18</definedName>
    <definedName name="A127933346K_Data">Data4!$M$11:$M$18</definedName>
    <definedName name="A127933346K_Latest">Data4!$M$18</definedName>
    <definedName name="A127934650W">Data4!$HO$1:$HO$10,Data4!$HO$11:$HO$18</definedName>
    <definedName name="A127934650W_Data">Data4!$HO$11:$HO$18</definedName>
    <definedName name="A127934650W_Latest">Data4!$HO$18</definedName>
    <definedName name="A127934654F">Data4!$HW$1:$HW$10,Data4!$HW$11:$HW$18</definedName>
    <definedName name="A127934654F_Data">Data4!$HW$11:$HW$18</definedName>
    <definedName name="A127934654F_Latest">Data4!$HW$18</definedName>
    <definedName name="A127934658R">Data4!$IC$1:$IC$10,Data4!$IC$11:$IC$18</definedName>
    <definedName name="A127934658R_Data">Data4!$IC$11:$IC$18</definedName>
    <definedName name="A127934658R_Latest">Data4!$IC$18</definedName>
    <definedName name="A127934662F">Data4!$HD$1:$HD$10,Data4!$HD$11:$HD$18</definedName>
    <definedName name="A127934662F_Data">Data4!$HD$11:$HD$18</definedName>
    <definedName name="A127934662F_Latest">Data4!$HD$18</definedName>
    <definedName name="A127934666R">Data4!$HK$1:$HK$10,Data4!$HK$11:$HK$18</definedName>
    <definedName name="A127934666R_Data">Data4!$HK$11:$HK$18</definedName>
    <definedName name="A127934666R_Latest">Data4!$HK$18</definedName>
    <definedName name="A127934670F">Data5!$M$1:$M$10,Data5!$M$11:$M$18</definedName>
    <definedName name="A127934670F_Data">Data5!$M$11:$M$18</definedName>
    <definedName name="A127934670F_Latest">Data5!$M$18</definedName>
    <definedName name="A127934674R">Data5!$R$1:$R$10,Data5!$R$11:$R$18</definedName>
    <definedName name="A127934674R_Data">Data5!$R$11:$R$18</definedName>
    <definedName name="A127934674R_Latest">Data5!$R$18</definedName>
    <definedName name="A127934678X">Data5!$X$1:$X$10,Data5!$X$11:$X$18</definedName>
    <definedName name="A127934678X_Data">Data5!$X$11:$X$18</definedName>
    <definedName name="A127934678X_Latest">Data5!$X$18</definedName>
    <definedName name="A127934682R">Data5!$Z$1:$Z$10,Data5!$Z$11:$Z$18</definedName>
    <definedName name="A127934682R_Data">Data5!$Z$11:$Z$18</definedName>
    <definedName name="A127934682R_Latest">Data5!$Z$18</definedName>
    <definedName name="A127934686X">Data5!$F$1:$F$10,Data5!$F$11:$F$18</definedName>
    <definedName name="A127934686X_Data">Data5!$F$11:$F$18</definedName>
    <definedName name="A127934686X_Latest">Data5!$F$18</definedName>
    <definedName name="A127934690R">Data6!$AC$1:$AC$10,Data6!$AC$11:$AC$18</definedName>
    <definedName name="A127934690R_Data">Data6!$AC$11:$AC$18</definedName>
    <definedName name="A127934690R_Latest">Data6!$AC$18</definedName>
    <definedName name="A127934694X">Data6!$AE$1:$AE$10,Data6!$AE$11:$AE$18</definedName>
    <definedName name="A127934694X_Data">Data6!$AE$11:$AE$18</definedName>
    <definedName name="A127934694X_Latest">Data6!$AE$18</definedName>
    <definedName name="A127934698J">Data6!$AF$1:$AF$10,Data6!$AF$11:$AF$18</definedName>
    <definedName name="A127934698J_Data">Data6!$AF$11:$AF$18</definedName>
    <definedName name="A127934698J_Latest">Data6!$AF$18</definedName>
    <definedName name="A127934702L">Data6!$AH$1:$AH$10,Data6!$AH$11:$AH$18</definedName>
    <definedName name="A127934702L_Data">Data6!$AH$11:$AH$18</definedName>
    <definedName name="A127934702L_Latest">Data6!$AH$18</definedName>
    <definedName name="A127934710L">Data6!$W$1:$W$10,Data6!$W$11:$W$18</definedName>
    <definedName name="A127934710L_Data">Data6!$W$11:$W$18</definedName>
    <definedName name="A127934710L_Latest">Data6!$W$18</definedName>
    <definedName name="A127934714W">Data6!$BL$1:$BL$10,Data6!$BL$11:$BL$18</definedName>
    <definedName name="A127934714W_Data">Data6!$BL$11:$BL$18</definedName>
    <definedName name="A127934714W_Latest">Data6!$BL$18</definedName>
    <definedName name="A127934718F">Data6!$BY$1:$BY$10,Data6!$BY$11:$BY$18</definedName>
    <definedName name="A127934718F_Data">Data6!$BY$11:$BY$18</definedName>
    <definedName name="A127934718F_Latest">Data6!$BY$18</definedName>
    <definedName name="A127934722W">Data6!$BA$1:$BA$10,Data6!$BA$11:$BA$18</definedName>
    <definedName name="A127934722W_Data">Data6!$BA$11:$BA$18</definedName>
    <definedName name="A127934722W_Latest">Data6!$BA$18</definedName>
    <definedName name="A127934726F">Data6!$DG$1:$DG$10,Data6!$DG$11:$DG$18</definedName>
    <definedName name="A127934726F_Data">Data6!$DG$11:$DG$18</definedName>
    <definedName name="A127934726F_Latest">Data6!$DG$18</definedName>
    <definedName name="A127934730W">Data6!$EB$1:$EB$10,Data6!$EB$11:$EB$18</definedName>
    <definedName name="A127934730W_Data">Data6!$EB$11:$EB$18</definedName>
    <definedName name="A127934730W_Latest">Data6!$EB$18</definedName>
    <definedName name="A127934734F">Data6!$EI$1:$EI$10,Data6!$EI$11:$EI$18</definedName>
    <definedName name="A127934734F_Data">Data6!$EI$11:$EI$18</definedName>
    <definedName name="A127934734F_Latest">Data6!$EI$18</definedName>
    <definedName name="A127934738R">Data6!$EL$1:$EL$10,Data6!$EL$11:$EL$18</definedName>
    <definedName name="A127934738R_Data">Data6!$EL$11:$EL$18</definedName>
    <definedName name="A127934738R_Latest">Data6!$EL$18</definedName>
    <definedName name="A127934742F">Data6!$EV$1:$EV$10,Data6!$EV$11:$EV$18</definedName>
    <definedName name="A127934742F_Data">Data6!$EV$11:$EV$18</definedName>
    <definedName name="A127934742F_Latest">Data6!$EV$18</definedName>
    <definedName name="A127934746R">Data6!$FP$1:$FP$10,Data6!$FP$11:$FP$18</definedName>
    <definedName name="A127934746R_Data">Data6!$FP$11:$FP$18</definedName>
    <definedName name="A127934746R_Latest">Data6!$FP$18</definedName>
    <definedName name="A127934750F">Data6!$FZ$1:$FZ$10,Data6!$FZ$11:$FZ$18</definedName>
    <definedName name="A127934750F_Data">Data6!$FZ$11:$FZ$18</definedName>
    <definedName name="A127934750F_Latest">Data6!$FZ$18</definedName>
    <definedName name="A127934754R">Data6!$GC$1:$GC$10,Data6!$GC$11:$GC$18</definedName>
    <definedName name="A127934754R_Data">Data6!$GC$11:$GC$18</definedName>
    <definedName name="A127934754R_Latest">Data6!$GC$18</definedName>
    <definedName name="A127934758X">Data6!$GD$1:$GD$10,Data6!$GD$11:$GD$18</definedName>
    <definedName name="A127934758X_Data">Data6!$GD$11:$GD$18</definedName>
    <definedName name="A127934758X_Latest">Data6!$GD$18</definedName>
    <definedName name="A127934762R">Data6!$FD$1:$FD$10,Data6!$FD$11:$FD$18</definedName>
    <definedName name="A127934762R_Data">Data6!$FD$11:$FD$18</definedName>
    <definedName name="A127934762R_Latest">Data6!$FD$18</definedName>
    <definedName name="A127934766X">Data6!$FF$1:$FF$10,Data6!$FF$11:$FF$18</definedName>
    <definedName name="A127934766X_Data">Data6!$FF$11:$FF$18</definedName>
    <definedName name="A127934766X_Latest">Data6!$FF$18</definedName>
    <definedName name="A127934770R">Data5!$AX$1:$AX$10,Data5!$AX$11:$AX$18</definedName>
    <definedName name="A127934770R_Data">Data5!$AX$11:$AX$18</definedName>
    <definedName name="A127934770R_Latest">Data5!$AX$18</definedName>
    <definedName name="A127934774X">Data5!$BF$1:$BF$10,Data5!$BF$11:$BF$18</definedName>
    <definedName name="A127934774X_Data">Data5!$BF$11:$BF$18</definedName>
    <definedName name="A127934774X_Latest">Data5!$BF$18</definedName>
    <definedName name="A127934778J">Data5!$BH$1:$BH$10,Data5!$BH$11:$BH$18</definedName>
    <definedName name="A127934778J_Data">Data5!$BH$11:$BH$18</definedName>
    <definedName name="A127934778J_Latest">Data5!$BH$18</definedName>
    <definedName name="A127934782X">Data5!$AE$1:$AE$10,Data5!$AE$11:$AE$18</definedName>
    <definedName name="A127934782X_Data">Data5!$AE$11:$AE$18</definedName>
    <definedName name="A127934782X_Latest">Data5!$AE$18</definedName>
    <definedName name="A127934786J">Data5!$AJ$1:$AJ$10,Data5!$AJ$11:$AJ$18</definedName>
    <definedName name="A127934786J_Data">Data5!$AJ$11:$AJ$18</definedName>
    <definedName name="A127934786J_Latest">Data5!$AJ$18</definedName>
    <definedName name="A127934790X">Data5!$BW$1:$BW$10,Data5!$BW$11:$BW$18</definedName>
    <definedName name="A127934790X_Data">Data5!$BW$11:$BW$18</definedName>
    <definedName name="A127934790X_Latest">Data5!$BW$18</definedName>
    <definedName name="A127934794J">Data5!$CE$1:$CE$10,Data5!$CE$11:$CE$18</definedName>
    <definedName name="A127934794J_Data">Data5!$CE$11:$CE$18</definedName>
    <definedName name="A127934794J_Latest">Data5!$CE$18</definedName>
    <definedName name="A127934798T">Data5!$CO$1:$CO$10,Data5!$CO$11:$CO$18</definedName>
    <definedName name="A127934798T_Data">Data5!$CO$11:$CO$18</definedName>
    <definedName name="A127934798T_Latest">Data5!$CO$18</definedName>
    <definedName name="A127934802W">Data5!$BP$1:$BP$10,Data5!$BP$11:$BP$18</definedName>
    <definedName name="A127934802W_Data">Data5!$BP$11:$BP$18</definedName>
    <definedName name="A127934802W_Latest">Data5!$BP$18</definedName>
    <definedName name="A127934806F">Data5!$DI$1:$DI$10,Data5!$DI$11:$DI$18</definedName>
    <definedName name="A127934806F_Data">Data5!$DI$11:$DI$18</definedName>
    <definedName name="A127934806F_Latest">Data5!$DI$18</definedName>
    <definedName name="A127934810W">Data5!$DK$1:$DK$10,Data5!$DK$11:$DK$18</definedName>
    <definedName name="A127934810W_Data">Data5!$DK$11:$DK$18</definedName>
    <definedName name="A127934810W_Latest">Data5!$DK$18</definedName>
    <definedName name="A127934814F">Data5!$DU$1:$DU$10,Data5!$DU$11:$DU$18</definedName>
    <definedName name="A127934814F_Data">Data5!$DU$11:$DU$18</definedName>
    <definedName name="A127934814F_Latest">Data5!$DU$18</definedName>
    <definedName name="A127934818R">Data5!$DD$1:$DD$10,Data5!$DD$11:$DD$18</definedName>
    <definedName name="A127934818R_Data">Data5!$DD$11:$DD$18</definedName>
    <definedName name="A127934818R_Latest">Data5!$DD$18</definedName>
    <definedName name="A127934822F">Data5!$ED$1:$ED$10,Data5!$ED$11:$ED$18</definedName>
    <definedName name="A127934822F_Data">Data5!$ED$11:$ED$18</definedName>
    <definedName name="A127934822F_Latest">Data5!$ED$18</definedName>
    <definedName name="A127934826R">Data5!$EO$1:$EO$10,Data5!$EO$11:$EO$18</definedName>
    <definedName name="A127934826R_Data">Data5!$EO$11:$EO$18</definedName>
    <definedName name="A127934826R_Latest">Data5!$EO$18</definedName>
    <definedName name="A127934830F">Data5!$ES$1:$ES$10,Data5!$ES$11:$ES$18</definedName>
    <definedName name="A127934830F_Data">Data5!$ES$11:$ES$18</definedName>
    <definedName name="A127934830F_Latest">Data5!$ES$18</definedName>
    <definedName name="A127934834R">Data5!$FC$1:$FC$10,Data5!$FC$11:$FC$18</definedName>
    <definedName name="A127934834R_Data">Data5!$FC$11:$FC$18</definedName>
    <definedName name="A127934834R_Latest">Data5!$FC$18</definedName>
    <definedName name="A127934838X">Data5!$FF$1:$FF$10,Data5!$FF$11:$FF$18</definedName>
    <definedName name="A127934838X_Data">Data5!$FF$11:$FF$18</definedName>
    <definedName name="A127934838X_Latest">Data5!$FF$18</definedName>
    <definedName name="A127934846X">Data5!$EC$1:$EC$10,Data5!$EC$11:$EC$18</definedName>
    <definedName name="A127934846X_Data">Data5!$EC$11:$EC$18</definedName>
    <definedName name="A127934846X_Latest">Data5!$EC$18</definedName>
    <definedName name="A127934850R">Data5!$EG$1:$EG$10,Data5!$EG$11:$EG$18</definedName>
    <definedName name="A127934850R_Data">Data5!$EG$11:$EG$18</definedName>
    <definedName name="A127934850R_Latest">Data5!$EG$18</definedName>
    <definedName name="A127934854X">Data5!$FJ$1:$FJ$10,Data5!$FJ$11:$FJ$18</definedName>
    <definedName name="A127934854X_Data">Data5!$FJ$11:$FJ$18</definedName>
    <definedName name="A127934854X_Latest">Data5!$FJ$18</definedName>
    <definedName name="A127934858J">Data5!$GD$1:$GD$10,Data5!$GD$11:$GD$18</definedName>
    <definedName name="A127934858J_Data">Data5!$GD$11:$GD$18</definedName>
    <definedName name="A127934858J_Latest">Data5!$GD$18</definedName>
    <definedName name="A127934862X">Data5!$GF$1:$GF$10,Data5!$GF$11:$GF$18</definedName>
    <definedName name="A127934862X_Data">Data5!$GF$11:$GF$18</definedName>
    <definedName name="A127934862X_Latest">Data5!$GF$18</definedName>
    <definedName name="A127934866J">Data5!$GH$1:$GH$10,Data5!$GH$11:$GH$18</definedName>
    <definedName name="A127934866J_Data">Data5!$GH$11:$GH$18</definedName>
    <definedName name="A127934866J_Latest">Data5!$GH$18</definedName>
    <definedName name="A127934870X">Data5!$GJ$1:$GJ$10,Data5!$GJ$11:$GJ$18</definedName>
    <definedName name="A127934870X_Data">Data5!$GJ$11:$GJ$18</definedName>
    <definedName name="A127934870X_Latest">Data5!$GJ$18</definedName>
    <definedName name="A127934874J">Data5!$FS$1:$FS$10,Data5!$FS$11:$FS$18</definedName>
    <definedName name="A127934874J_Data">Data5!$FS$11:$FS$18</definedName>
    <definedName name="A127934874J_Latest">Data5!$FS$18</definedName>
    <definedName name="A127934878T">Data5!$FT$1:$FT$10,Data5!$FT$11:$FT$18</definedName>
    <definedName name="A127934878T_Data">Data5!$FT$11:$FT$18</definedName>
    <definedName name="A127934878T_Latest">Data5!$FT$18</definedName>
    <definedName name="A127934882J">Data5!$HI$1:$HI$10,Data5!$HI$11:$HI$18</definedName>
    <definedName name="A127934882J_Data">Data5!$HI$11:$HI$18</definedName>
    <definedName name="A127934882J_Latest">Data5!$HI$18</definedName>
    <definedName name="A127934886T">Data5!$HJ$1:$HJ$10,Data5!$HJ$11:$HJ$18</definedName>
    <definedName name="A127934886T_Data">Data5!$HJ$11:$HJ$18</definedName>
    <definedName name="A127934886T_Latest">Data5!$HJ$18</definedName>
    <definedName name="A127934890J">Data5!$GU$1:$GU$10,Data5!$GU$11:$GU$18</definedName>
    <definedName name="A127934890J_Data">Data5!$GU$11:$GU$18</definedName>
    <definedName name="A127934890J_Latest">Data5!$GU$18</definedName>
    <definedName name="A127934894T">Data5!$HN$1:$HN$10,Data5!$HN$11:$HN$18</definedName>
    <definedName name="A127934894T_Data">Data5!$HN$11:$HN$18</definedName>
    <definedName name="A127934894T_Latest">Data5!$HN$18</definedName>
    <definedName name="A127934898A">Data5!$HY$1:$HY$10,Data5!$HY$11:$HY$18</definedName>
    <definedName name="A127934898A_Data">Data5!$HY$11:$HY$18</definedName>
    <definedName name="A127934898A_Latest">Data5!$HY$18</definedName>
    <definedName name="A127934902F">Data5!$HA$1:$HA$10,Data5!$HA$11:$HA$18</definedName>
    <definedName name="A127934902F_Data">Data5!$HA$11:$HA$18</definedName>
    <definedName name="A127934902F_Latest">Data5!$HA$18</definedName>
    <definedName name="A127934910F">Data6!$R$1:$R$10,Data6!$R$11:$R$18</definedName>
    <definedName name="A127934910F_Data">Data6!$R$11:$R$18</definedName>
    <definedName name="A127934910F_Latest">Data6!$R$18</definedName>
    <definedName name="A127934914R">Data5!$IG$1:$IG$10,Data5!$IG$11:$IG$18</definedName>
    <definedName name="A127934914R_Data">Data5!$IG$11:$IG$18</definedName>
    <definedName name="A127934914R_Latest">Data5!$IG$18</definedName>
    <definedName name="A127934918X">Data5!$IJ$1:$IJ$10,Data5!$IJ$11:$IJ$18</definedName>
    <definedName name="A127934918X_Data">Data5!$IJ$11:$IJ$18</definedName>
    <definedName name="A127934918X_Latest">Data5!$IJ$18</definedName>
    <definedName name="A127936134L">Data6!$GU$1:$GU$10,Data6!$GU$11:$GU$18</definedName>
    <definedName name="A127936134L_Data">Data6!$GU$11:$GU$18</definedName>
    <definedName name="A127936134L_Latest">Data6!$GU$18</definedName>
    <definedName name="A127936138W">Data6!$GW$1:$GW$10,Data6!$GW$11:$GW$18</definedName>
    <definedName name="A127936138W_Data">Data6!$GW$11:$GW$18</definedName>
    <definedName name="A127936138W_Latest">Data6!$GW$18</definedName>
    <definedName name="A127936142L">Data6!$HA$1:$HA$10,Data6!$HA$11:$HA$18</definedName>
    <definedName name="A127936142L_Data">Data6!$HA$11:$HA$18</definedName>
    <definedName name="A127936142L_Latest">Data6!$HA$18</definedName>
    <definedName name="A127936146W">Data6!$HB$1:$HB$10,Data6!$HB$11:$HB$18</definedName>
    <definedName name="A127936146W_Data">Data6!$HB$11:$HB$18</definedName>
    <definedName name="A127936146W_Latest">Data6!$HB$18</definedName>
    <definedName name="A127936150L">Data6!$HJ$1:$HJ$10,Data6!$HJ$11:$HJ$18</definedName>
    <definedName name="A127936150L_Data">Data6!$HJ$11:$HJ$18</definedName>
    <definedName name="A127936150L_Latest">Data6!$HJ$18</definedName>
    <definedName name="A127936154W">Data6!$HN$1:$HN$10,Data6!$HN$11:$HN$18</definedName>
    <definedName name="A127936154W_Data">Data6!$HN$11:$HN$18</definedName>
    <definedName name="A127936154W_Latest">Data6!$HN$18</definedName>
    <definedName name="A127936158F">Data6!$HQ$1:$HQ$10,Data6!$HQ$11:$HQ$18</definedName>
    <definedName name="A127936158F_Data">Data6!$HQ$11:$HQ$18</definedName>
    <definedName name="A127936158F_Latest">Data6!$HQ$18</definedName>
    <definedName name="A127936162W">Data6!$GQ$1:$GQ$10,Data6!$GQ$11:$GQ$18</definedName>
    <definedName name="A127936162W_Data">Data6!$GQ$11:$GQ$18</definedName>
    <definedName name="A127936162W_Latest">Data6!$GQ$18</definedName>
    <definedName name="A127936166F">Data6!$IQ$1:$IQ$10,Data6!$IQ$11:$IQ$18</definedName>
    <definedName name="A127936166F_Data">Data6!$IQ$11:$IQ$18</definedName>
    <definedName name="A127936166F_Latest">Data6!$IQ$18</definedName>
    <definedName name="A127936170W">Data7!$F$1:$F$10,Data7!$F$11:$F$18</definedName>
    <definedName name="A127936170W_Data">Data7!$F$11:$F$18</definedName>
    <definedName name="A127936170W_Latest">Data7!$F$18</definedName>
    <definedName name="A127936174F">Data6!$IA$1:$IA$10,Data6!$IA$11:$IA$18</definedName>
    <definedName name="A127936174F_Data">Data6!$IA$11:$IA$18</definedName>
    <definedName name="A127936174F_Latest">Data6!$IA$18</definedName>
    <definedName name="A127936178R">Data8!$K$1:$K$10,Data8!$K$11:$K$18</definedName>
    <definedName name="A127936178R_Data">Data8!$K$11:$K$18</definedName>
    <definedName name="A127936178R_Latest">Data8!$K$18</definedName>
    <definedName name="A127936182F">Data8!$U$1:$U$10,Data8!$U$11:$U$18</definedName>
    <definedName name="A127936182F_Data">Data8!$U$11:$U$18</definedName>
    <definedName name="A127936182F_Latest">Data8!$U$18</definedName>
    <definedName name="A127936190F">Data8!$D$1:$D$10,Data8!$D$11:$D$18</definedName>
    <definedName name="A127936190F_Data">Data8!$D$11:$D$18</definedName>
    <definedName name="A127936190F_Latest">Data8!$D$18</definedName>
    <definedName name="A127936194R">Data8!$E$1:$E$10,Data8!$E$11:$E$18</definedName>
    <definedName name="A127936194R_Data">Data8!$E$11:$E$18</definedName>
    <definedName name="A127936194R_Latest">Data8!$E$18</definedName>
    <definedName name="A127936198X">Data8!$AH$1:$AH$10,Data8!$AH$11:$AH$18</definedName>
    <definedName name="A127936198X_Data">Data8!$AH$11:$AH$18</definedName>
    <definedName name="A127936198X_Latest">Data8!$AH$18</definedName>
    <definedName name="A127936202C">Data8!$AR$1:$AR$10,Data8!$AR$11:$AR$18</definedName>
    <definedName name="A127936202C_Data">Data8!$AR$11:$AR$18</definedName>
    <definedName name="A127936202C_Latest">Data8!$AR$18</definedName>
    <definedName name="A127936206L">Data8!$AW$1:$AW$10,Data8!$AW$11:$AW$18</definedName>
    <definedName name="A127936206L_Data">Data8!$AW$11:$AW$18</definedName>
    <definedName name="A127936206L_Latest">Data8!$AW$18</definedName>
    <definedName name="A127936210C">Data8!$BE$1:$BE$10,Data8!$BE$11:$BE$18</definedName>
    <definedName name="A127936210C_Data">Data8!$BE$11:$BE$18</definedName>
    <definedName name="A127936210C_Latest">Data8!$BE$18</definedName>
    <definedName name="A127936214L">Data8!$BF$1:$BF$10,Data8!$BF$11:$BF$18</definedName>
    <definedName name="A127936214L_Data">Data8!$BF$11:$BF$18</definedName>
    <definedName name="A127936214L_Latest">Data8!$BF$18</definedName>
    <definedName name="A127936218W">Data8!$BG$1:$BG$10,Data8!$BG$11:$BG$18</definedName>
    <definedName name="A127936218W_Data">Data8!$BG$11:$BG$18</definedName>
    <definedName name="A127936218W_Latest">Data8!$BG$18</definedName>
    <definedName name="A127936222L">Data8!$BM$1:$BM$10,Data8!$BM$11:$BM$18</definedName>
    <definedName name="A127936222L_Data">Data8!$BM$11:$BM$18</definedName>
    <definedName name="A127936222L_Latest">Data8!$BM$18</definedName>
    <definedName name="A127936226W">Data8!$AL$1:$AL$10,Data8!$AL$11:$AL$18</definedName>
    <definedName name="A127936226W_Data">Data8!$AL$11:$AL$18</definedName>
    <definedName name="A127936226W_Latest">Data8!$AL$18</definedName>
    <definedName name="A127936230L">Data8!$BQ$1:$BQ$10,Data8!$BQ$11:$BQ$18</definedName>
    <definedName name="A127936230L_Data">Data8!$BQ$11:$BQ$18</definedName>
    <definedName name="A127936230L_Latest">Data8!$BQ$18</definedName>
    <definedName name="A127936234W">Data8!$CP$1:$CP$10,Data8!$CP$11:$CP$18</definedName>
    <definedName name="A127936234W_Data">Data8!$CP$11:$CP$18</definedName>
    <definedName name="A127936234W_Latest">Data8!$CP$18</definedName>
    <definedName name="A127936238F">Data8!$BS$1:$BS$10,Data8!$BS$11:$BS$18</definedName>
    <definedName name="A127936238F_Data">Data8!$BS$11:$BS$18</definedName>
    <definedName name="A127936238F_Latest">Data8!$BS$18</definedName>
    <definedName name="A127936242W">Data8!$BX$1:$BX$10,Data8!$BX$11:$BX$18</definedName>
    <definedName name="A127936242W_Data">Data8!$BX$11:$BX$18</definedName>
    <definedName name="A127936242W_Latest">Data8!$BX$18</definedName>
    <definedName name="A127936246F">Data8!$DJ$1:$DJ$10,Data8!$DJ$11:$DJ$18</definedName>
    <definedName name="A127936246F_Data">Data8!$DJ$11:$DJ$18</definedName>
    <definedName name="A127936246F_Latest">Data8!$DJ$18</definedName>
    <definedName name="A127936250W">Data8!$DZ$1:$DZ$10,Data8!$DZ$11:$DZ$18</definedName>
    <definedName name="A127936250W_Data">Data8!$DZ$11:$DZ$18</definedName>
    <definedName name="A127936250W_Latest">Data8!$DZ$18</definedName>
    <definedName name="A127936254F">Data8!$EC$1:$EC$10,Data8!$EC$11:$EC$18</definedName>
    <definedName name="A127936254F_Data">Data8!$EC$11:$EC$18</definedName>
    <definedName name="A127936254F_Latest">Data8!$EC$18</definedName>
    <definedName name="A127936258R">Data8!$DF$1:$DF$10,Data8!$DF$11:$DF$18</definedName>
    <definedName name="A127936258R_Data">Data8!$DF$11:$DF$18</definedName>
    <definedName name="A127936258R_Latest">Data8!$DF$18</definedName>
    <definedName name="A127936262F">Data8!$EQ$1:$EQ$10,Data8!$EQ$11:$EQ$18</definedName>
    <definedName name="A127936262F_Data">Data8!$EQ$11:$EQ$18</definedName>
    <definedName name="A127936262F_Latest">Data8!$EQ$18</definedName>
    <definedName name="A127936266R">Data8!$ER$1:$ER$10,Data8!$ER$11:$ER$18</definedName>
    <definedName name="A127936266R_Data">Data8!$ER$11:$ER$18</definedName>
    <definedName name="A127936266R_Latest">Data8!$ER$18</definedName>
    <definedName name="A127936270F">Data8!$EU$1:$EU$10,Data8!$EU$11:$EU$18</definedName>
    <definedName name="A127936270F_Data">Data8!$EU$11:$EU$18</definedName>
    <definedName name="A127936270F_Latest">Data8!$EU$18</definedName>
    <definedName name="A127936274R">Data8!$FG$1:$FG$10,Data8!$FG$11:$FG$18</definedName>
    <definedName name="A127936274R_Data">Data8!$FG$11:$FG$18</definedName>
    <definedName name="A127936274R_Latest">Data8!$FG$18</definedName>
    <definedName name="A127936278X">Data8!$FK$1:$FK$10,Data8!$FK$11:$FK$18</definedName>
    <definedName name="A127936278X_Data">Data8!$FK$11:$FK$18</definedName>
    <definedName name="A127936278X_Latest">Data8!$FK$18</definedName>
    <definedName name="A127936282R">Data7!$U$1:$U$10,Data7!$U$11:$U$18</definedName>
    <definedName name="A127936282R_Data">Data7!$U$11:$U$18</definedName>
    <definedName name="A127936282R_Latest">Data7!$U$18</definedName>
    <definedName name="A127936286X">Data7!$X$1:$X$10,Data7!$X$11:$X$18</definedName>
    <definedName name="A127936286X_Data">Data7!$X$11:$X$18</definedName>
    <definedName name="A127936286X_Latest">Data7!$X$18</definedName>
    <definedName name="A127936290R">Data7!$AD$1:$AD$10,Data7!$AD$11:$AD$18</definedName>
    <definedName name="A127936290R_Data">Data7!$AD$11:$AD$18</definedName>
    <definedName name="A127936290R_Latest">Data7!$AD$18</definedName>
    <definedName name="A127936294X">Data7!$O$1:$O$10,Data7!$O$11:$O$18</definedName>
    <definedName name="A127936294X_Data">Data7!$O$11:$O$18</definedName>
    <definedName name="A127936294X_Latest">Data7!$O$18</definedName>
    <definedName name="A127936298J">Data7!$BD$1:$BD$10,Data7!$BD$11:$BD$18</definedName>
    <definedName name="A127936298J_Data">Data7!$BD$11:$BD$18</definedName>
    <definedName name="A127936298J_Latest">Data7!$BD$18</definedName>
    <definedName name="A127936302L">Data7!$BG$1:$BG$10,Data7!$BG$11:$BG$18</definedName>
    <definedName name="A127936302L_Data">Data7!$BG$11:$BG$18</definedName>
    <definedName name="A127936302L_Latest">Data7!$BG$18</definedName>
    <definedName name="A127936306W">Data7!$BX$1:$BX$10,Data7!$BX$11:$BX$18</definedName>
    <definedName name="A127936306W_Data">Data7!$BX$11:$BX$18</definedName>
    <definedName name="A127936306W_Latest">Data7!$BX$18</definedName>
    <definedName name="A127936310L">Data7!$CZ$1:$CZ$10,Data7!$CZ$11:$CZ$18</definedName>
    <definedName name="A127936310L_Data">Data7!$CZ$11:$CZ$18</definedName>
    <definedName name="A127936310L_Latest">Data7!$CZ$18</definedName>
    <definedName name="A127936314W">Data7!$CI$1:$CI$10,Data7!$CI$11:$CI$18</definedName>
    <definedName name="A127936314W_Data">Data7!$CI$11:$CI$18</definedName>
    <definedName name="A127936314W_Latest">Data7!$CI$18</definedName>
    <definedName name="A127936318F">Data7!$EE$1:$EE$10,Data7!$EE$11:$EE$18</definedName>
    <definedName name="A127936318F_Data">Data7!$EE$11:$EE$18</definedName>
    <definedName name="A127936318F_Latest">Data7!$EE$18</definedName>
    <definedName name="A127936322W">Data7!$EI$1:$EI$10,Data7!$EI$11:$EI$18</definedName>
    <definedName name="A127936322W_Data">Data7!$EI$11:$EI$18</definedName>
    <definedName name="A127936322W_Latest">Data7!$EI$18</definedName>
    <definedName name="A127936326F">Data7!$DM$1:$DM$10,Data7!$DM$11:$DM$18</definedName>
    <definedName name="A127936326F_Data">Data7!$DM$11:$DM$18</definedName>
    <definedName name="A127936326F_Latest">Data7!$DM$18</definedName>
    <definedName name="A127936330W">Data7!$DR$1:$DR$10,Data7!$DR$11:$DR$18</definedName>
    <definedName name="A127936330W_Data">Data7!$DR$11:$DR$18</definedName>
    <definedName name="A127936330W_Latest">Data7!$DR$18</definedName>
    <definedName name="A127936334F">Data7!$FA$1:$FA$10,Data7!$FA$11:$FA$18</definedName>
    <definedName name="A127936334F_Data">Data7!$FA$11:$FA$18</definedName>
    <definedName name="A127936334F_Latest">Data7!$FA$18</definedName>
    <definedName name="A127936338R">Data7!$FE$1:$FE$10,Data7!$FE$11:$FE$18</definedName>
    <definedName name="A127936338R_Data">Data7!$FE$11:$FE$18</definedName>
    <definedName name="A127936338R_Latest">Data7!$FE$18</definedName>
    <definedName name="A127936342F">Data7!$ES$1:$ES$10,Data7!$ES$11:$ES$18</definedName>
    <definedName name="A127936342F_Data">Data7!$ES$11:$ES$18</definedName>
    <definedName name="A127936342F_Latest">Data7!$ES$18</definedName>
    <definedName name="A127936346R">Data7!$EV$1:$EV$10,Data7!$EV$11:$EV$18</definedName>
    <definedName name="A127936346R_Data">Data7!$EV$11:$EV$18</definedName>
    <definedName name="A127936346R_Latest">Data7!$EV$18</definedName>
    <definedName name="A127936350F">Data7!$GK$1:$GK$10,Data7!$GK$11:$GK$18</definedName>
    <definedName name="A127936350F_Data">Data7!$GK$11:$GK$18</definedName>
    <definedName name="A127936350F_Latest">Data7!$GK$18</definedName>
    <definedName name="A127936354R">Data7!$GL$1:$GL$10,Data7!$GL$11:$GL$18</definedName>
    <definedName name="A127936354R_Data">Data7!$GL$11:$GL$18</definedName>
    <definedName name="A127936354R_Latest">Data7!$GL$18</definedName>
    <definedName name="A127936358X">Data7!$GW$1:$GW$10,Data7!$GW$11:$GW$18</definedName>
    <definedName name="A127936358X_Data">Data7!$GW$11:$GW$18</definedName>
    <definedName name="A127936358X_Latest">Data7!$GW$18</definedName>
    <definedName name="A127936362R">Data7!$GY$1:$GY$10,Data7!$GY$11:$GY$18</definedName>
    <definedName name="A127936362R_Data">Data7!$GY$11:$GY$18</definedName>
    <definedName name="A127936362R_Latest">Data7!$GY$18</definedName>
    <definedName name="A127936366X">Data7!$HE$1:$HE$10,Data7!$HE$11:$HE$18</definedName>
    <definedName name="A127936366X_Data">Data7!$HE$11:$HE$18</definedName>
    <definedName name="A127936366X_Latest">Data7!$HE$18</definedName>
    <definedName name="A127936370R">Data7!$GH$1:$GH$10,Data7!$GH$11:$GH$18</definedName>
    <definedName name="A127936370R_Data">Data7!$GH$11:$GH$18</definedName>
    <definedName name="A127936370R_Latest">Data7!$GH$18</definedName>
    <definedName name="A127936374X">Data7!$HV$1:$HV$10,Data7!$HV$11:$HV$18</definedName>
    <definedName name="A127936374X_Data">Data7!$HV$11:$HV$18</definedName>
    <definedName name="A127936374X_Latest">Data7!$HV$18</definedName>
    <definedName name="A127936378J">Data7!$HW$1:$HW$10,Data7!$HW$11:$HW$18</definedName>
    <definedName name="A127936378J_Data">Data7!$HW$11:$HW$18</definedName>
    <definedName name="A127936378J_Latest">Data7!$HW$18</definedName>
    <definedName name="A127936382X">Data7!$HZ$1:$HZ$10,Data7!$HZ$11:$HZ$18</definedName>
    <definedName name="A127936382X_Data">Data7!$HZ$11:$HZ$18</definedName>
    <definedName name="A127936382X_Latest">Data7!$HZ$18</definedName>
    <definedName name="A127936390X">Data7!$HK$1:$HK$10,Data7!$HK$11:$HK$18</definedName>
    <definedName name="A127936390X_Data">Data7!$HK$11:$HK$18</definedName>
    <definedName name="A127936390X_Latest">Data7!$HK$18</definedName>
    <definedName name="A127936418R">Data8!$FO$1:$FO$10,Data8!$FO$11:$FO$18</definedName>
    <definedName name="A127936418R_Data">Data8!$FO$11:$FO$18</definedName>
    <definedName name="A127936418R_Latest">Data8!$FO$18</definedName>
    <definedName name="A127937658V">Data8!$GL$1:$GL$10,Data8!$GL$11:$GL$18</definedName>
    <definedName name="A127937658V_Data">Data8!$GL$11:$GL$18</definedName>
    <definedName name="A127937658V_Latest">Data8!$GL$18</definedName>
    <definedName name="A127937662K">Data8!$GN$1:$GN$10,Data8!$GN$11:$GN$18</definedName>
    <definedName name="A127937662K_Data">Data8!$GN$11:$GN$18</definedName>
    <definedName name="A127937662K_Latest">Data8!$GN$18</definedName>
    <definedName name="A127937666V">Data8!$GP$1:$GP$10,Data8!$GP$11:$GP$18</definedName>
    <definedName name="A127937666V_Data">Data8!$GP$11:$GP$18</definedName>
    <definedName name="A127937666V_Latest">Data8!$GP$18</definedName>
    <definedName name="A127937670K">Data8!$FS$1:$FS$10,Data8!$FS$11:$FS$18</definedName>
    <definedName name="A127937670K_Data">Data8!$FS$11:$FS$18</definedName>
    <definedName name="A127937670K_Latest">Data8!$FS$18</definedName>
    <definedName name="A127937674V">Data8!$GT$1:$GT$10,Data8!$GT$11:$GT$18</definedName>
    <definedName name="A127937674V_Data">Data8!$GT$11:$GT$18</definedName>
    <definedName name="A127937674V_Latest">Data8!$GT$18</definedName>
    <definedName name="A127937678C">Data8!$HP$1:$HP$10,Data8!$HP$11:$HP$18</definedName>
    <definedName name="A127937678C_Data">Data8!$HP$11:$HP$18</definedName>
    <definedName name="A127937678C_Latest">Data8!$HP$18</definedName>
    <definedName name="A127937682V">Data8!$HC$1:$HC$10,Data8!$HC$11:$HC$18</definedName>
    <definedName name="A127937682V_Data">Data8!$HC$11:$HC$18</definedName>
    <definedName name="A127937682V_Latest">Data8!$HC$18</definedName>
    <definedName name="A127937686C">Data8!$IE$1:$IE$10,Data8!$IE$11:$IE$18</definedName>
    <definedName name="A127937686C_Data">Data8!$IE$11:$IE$18</definedName>
    <definedName name="A127937686C_Latest">Data8!$IE$18</definedName>
    <definedName name="A127937690V">Data9!$HX$1:$HX$10,Data9!$HX$11:$HX$18</definedName>
    <definedName name="A127937690V_Data">Data9!$HX$11:$HX$18</definedName>
    <definedName name="A127937690V_Latest">Data9!$HX$18</definedName>
    <definedName name="A127937694C">Data10!$L$1:$L$10,Data10!$L$11:$L$18</definedName>
    <definedName name="A127937694C_Data">Data10!$L$11:$L$18</definedName>
    <definedName name="A127937694C_Latest">Data10!$L$18</definedName>
    <definedName name="A127937698L">Data10!$W$1:$W$10,Data10!$W$11:$W$18</definedName>
    <definedName name="A127937698L_Data">Data10!$W$11:$W$18</definedName>
    <definedName name="A127937698L_Latest">Data10!$W$18</definedName>
    <definedName name="A127937702T">Data10!$AA$1:$AA$10,Data10!$AA$11:$AA$18</definedName>
    <definedName name="A127937702T_Data">Data10!$AA$11:$AA$18</definedName>
    <definedName name="A127937702T_Latest">Data10!$AA$18</definedName>
    <definedName name="A127937706A">Data10!$AG$1:$AG$10,Data10!$AG$11:$AG$18</definedName>
    <definedName name="A127937706A_Data">Data10!$AG$11:$AG$18</definedName>
    <definedName name="A127937706A_Latest">Data10!$AG$18</definedName>
    <definedName name="A127937710T">Data10!$BN$1:$BN$10,Data10!$BN$11:$BN$18</definedName>
    <definedName name="A127937710T_Data">Data10!$BN$11:$BN$18</definedName>
    <definedName name="A127937710T_Latest">Data10!$BN$18</definedName>
    <definedName name="A127937714A">Data10!$AW$1:$AW$10,Data10!$AW$11:$AW$18</definedName>
    <definedName name="A127937714A_Data">Data10!$AW$11:$AW$18</definedName>
    <definedName name="A127937714A_Latest">Data10!$AW$18</definedName>
    <definedName name="A127937718K">Data10!$BR$1:$BR$10,Data10!$BR$11:$BR$18</definedName>
    <definedName name="A127937718K_Data">Data10!$BR$11:$BR$18</definedName>
    <definedName name="A127937718K_Latest">Data10!$BR$18</definedName>
    <definedName name="A127937722A">Data10!$BT$1:$BT$10,Data10!$BT$11:$BT$18</definedName>
    <definedName name="A127937722A_Data">Data10!$BT$11:$BT$18</definedName>
    <definedName name="A127937722A_Latest">Data10!$BT$18</definedName>
    <definedName name="A127937726K">Data10!$BU$1:$BU$10,Data10!$BU$11:$BU$18</definedName>
    <definedName name="A127937726K_Data">Data10!$BU$11:$BU$18</definedName>
    <definedName name="A127937726K_Latest">Data10!$BU$18</definedName>
    <definedName name="A127937730A">Data10!$DX$1:$DX$10,Data10!$DX$11:$DX$18</definedName>
    <definedName name="A127937730A_Data">Data10!$DX$11:$DX$18</definedName>
    <definedName name="A127937730A_Latest">Data10!$DX$18</definedName>
    <definedName name="A127937734K">Data10!$EC$1:$EC$10,Data10!$EC$11:$EC$18</definedName>
    <definedName name="A127937734K_Data">Data10!$EC$11:$EC$18</definedName>
    <definedName name="A127937734K_Latest">Data10!$EC$18</definedName>
    <definedName name="A127937738V">Data10!$DR$1:$DR$10,Data10!$DR$11:$DR$18</definedName>
    <definedName name="A127937738V_Data">Data10!$DR$11:$DR$18</definedName>
    <definedName name="A127937738V_Latest">Data10!$DR$18</definedName>
    <definedName name="A127937742K">Data8!$IQ$1:$IQ$10,Data8!$IQ$11:$IQ$18</definedName>
    <definedName name="A127937742K_Data">Data8!$IQ$11:$IQ$18</definedName>
    <definedName name="A127937742K_Latest">Data8!$IQ$18</definedName>
    <definedName name="A127937746V">Data9!$B$1:$B$10,Data9!$B$11:$B$18</definedName>
    <definedName name="A127937746V_Data">Data9!$B$11:$B$18</definedName>
    <definedName name="A127937746V_Latest">Data9!$B$18</definedName>
    <definedName name="A127937750K">Data9!$M$1:$M$10,Data9!$M$11:$M$18</definedName>
    <definedName name="A127937750K_Data">Data9!$M$11:$M$18</definedName>
    <definedName name="A127937750K_Latest">Data9!$M$18</definedName>
    <definedName name="A127937754V">Data9!$N$1:$N$10,Data9!$N$11:$N$18</definedName>
    <definedName name="A127937754V_Data">Data9!$N$11:$N$18</definedName>
    <definedName name="A127937754V_Latest">Data9!$N$18</definedName>
    <definedName name="A127937758C">Data9!$R$1:$R$10,Data9!$R$11:$R$18</definedName>
    <definedName name="A127937758C_Data">Data9!$R$11:$R$18</definedName>
    <definedName name="A127937758C_Latest">Data9!$R$18</definedName>
    <definedName name="A127937762V">Data9!$AJ$1:$AJ$10,Data9!$AJ$11:$AJ$18</definedName>
    <definedName name="A127937762V_Data">Data9!$AJ$11:$AJ$18</definedName>
    <definedName name="A127937762V_Latest">Data9!$AJ$18</definedName>
    <definedName name="A127937766C">Data9!$AK$1:$AK$10,Data9!$AK$11:$AK$18</definedName>
    <definedName name="A127937766C_Data">Data9!$AK$11:$AK$18</definedName>
    <definedName name="A127937766C_Latest">Data9!$AK$18</definedName>
    <definedName name="A127937770V">Data9!$BC$1:$BC$10,Data9!$BC$11:$BC$18</definedName>
    <definedName name="A127937770V_Data">Data9!$BC$11:$BC$18</definedName>
    <definedName name="A127937770V_Latest">Data9!$BC$18</definedName>
    <definedName name="A127937778L">Data9!$BH$1:$BH$10,Data9!$BH$11:$BH$18</definedName>
    <definedName name="A127937778L_Data">Data9!$BH$11:$BH$18</definedName>
    <definedName name="A127937778L_Latest">Data9!$BH$18</definedName>
    <definedName name="A127937782C">Data9!$BV$1:$BV$10,Data9!$BV$11:$BV$18</definedName>
    <definedName name="A127937782C_Data">Data9!$BV$11:$BV$18</definedName>
    <definedName name="A127937782C_Latest">Data9!$BV$18</definedName>
    <definedName name="A127937786L">Data9!$BY$1:$BY$10,Data9!$BY$11:$BY$18</definedName>
    <definedName name="A127937786L_Data">Data9!$BY$11:$BY$18</definedName>
    <definedName name="A127937786L_Latest">Data9!$BY$18</definedName>
    <definedName name="A127937790C">Data9!$CC$1:$CC$10,Data9!$CC$11:$CC$18</definedName>
    <definedName name="A127937790C_Data">Data9!$CC$11:$CC$18</definedName>
    <definedName name="A127937790C_Latest">Data9!$CC$18</definedName>
    <definedName name="A127937794L">Data9!$CI$1:$CI$10,Data9!$CI$11:$CI$18</definedName>
    <definedName name="A127937794L_Data">Data9!$CI$11:$CI$18</definedName>
    <definedName name="A127937794L_Latest">Data9!$CI$18</definedName>
    <definedName name="A127937798W">Data9!$CK$1:$CK$10,Data9!$CK$11:$CK$18</definedName>
    <definedName name="A127937798W_Data">Data9!$CK$11:$CK$18</definedName>
    <definedName name="A127937798W_Latest">Data9!$CK$18</definedName>
    <definedName name="A127937802A">Data9!$CP$1:$CP$10,Data9!$CP$11:$CP$18</definedName>
    <definedName name="A127937802A_Data">Data9!$CP$11:$CP$18</definedName>
    <definedName name="A127937802A_Latest">Data9!$CP$18</definedName>
    <definedName name="A127937806K">Data9!$DA$1:$DA$10,Data9!$DA$11:$DA$18</definedName>
    <definedName name="A127937806K_Data">Data9!$DA$11:$DA$18</definedName>
    <definedName name="A127937806K_Latest">Data9!$DA$18</definedName>
    <definedName name="A127937810A">Data9!$DD$1:$DD$10,Data9!$DD$11:$DD$18</definedName>
    <definedName name="A127937810A_Data">Data9!$DD$11:$DD$18</definedName>
    <definedName name="A127937810A_Latest">Data9!$DD$18</definedName>
    <definedName name="A127937814K">Data9!$DE$1:$DE$10,Data9!$DE$11:$DE$18</definedName>
    <definedName name="A127937814K_Data">Data9!$DE$11:$DE$18</definedName>
    <definedName name="A127937814K_Latest">Data9!$DE$18</definedName>
    <definedName name="A127937818V">Data9!$DN$1:$DN$10,Data9!$DN$11:$DN$18</definedName>
    <definedName name="A127937818V_Data">Data9!$DN$11:$DN$18</definedName>
    <definedName name="A127937818V_Latest">Data9!$DN$18</definedName>
    <definedName name="A127937822K">Data9!$DP$1:$DP$10,Data9!$DP$11:$DP$18</definedName>
    <definedName name="A127937822K_Data">Data9!$DP$11:$DP$18</definedName>
    <definedName name="A127937822K_Latest">Data9!$DP$18</definedName>
    <definedName name="A127937826V">Data9!$CT$1:$CT$10,Data9!$CT$11:$CT$18</definedName>
    <definedName name="A127937826V_Data">Data9!$CT$11:$CT$18</definedName>
    <definedName name="A127937826V_Latest">Data9!$CT$18</definedName>
    <definedName name="A127937830K">Data9!$EG$1:$EG$10,Data9!$EG$11:$EG$18</definedName>
    <definedName name="A127937830K_Data">Data9!$EG$11:$EG$18</definedName>
    <definedName name="A127937830K_Latest">Data9!$EG$18</definedName>
    <definedName name="A127937834V">Data9!$EI$1:$EI$10,Data9!$EI$11:$EI$18</definedName>
    <definedName name="A127937834V_Data">Data9!$EI$11:$EI$18</definedName>
    <definedName name="A127937834V_Latest">Data9!$EI$18</definedName>
    <definedName name="A127937838C">Data9!$EN$1:$EN$10,Data9!$EN$11:$EN$18</definedName>
    <definedName name="A127937838C_Data">Data9!$EN$11:$EN$18</definedName>
    <definedName name="A127937838C_Latest">Data9!$EN$18</definedName>
    <definedName name="A127937842V">Data9!$ES$1:$ES$10,Data9!$ES$11:$ES$18</definedName>
    <definedName name="A127937842V_Data">Data9!$ES$11:$ES$18</definedName>
    <definedName name="A127937842V_Latest">Data9!$ES$18</definedName>
    <definedName name="A127937846C">Data9!$EF$1:$EF$10,Data9!$EF$11:$EF$18</definedName>
    <definedName name="A127937846C_Data">Data9!$EF$11:$EF$18</definedName>
    <definedName name="A127937846C_Latest">Data9!$EF$18</definedName>
    <definedName name="A127937850V">Data9!$FF$1:$FF$10,Data9!$FF$11:$FF$18</definedName>
    <definedName name="A127937850V_Data">Data9!$FF$11:$FF$18</definedName>
    <definedName name="A127937850V_Latest">Data9!$FF$18</definedName>
    <definedName name="A127937854C">Data9!$FS$1:$FS$10,Data9!$FS$11:$FS$18</definedName>
    <definedName name="A127937854C_Data">Data9!$FS$11:$FS$18</definedName>
    <definedName name="A127937854C_Latest">Data9!$FS$18</definedName>
    <definedName name="A127937858L">Data9!$FU$1:$FU$10,Data9!$FU$11:$FU$18</definedName>
    <definedName name="A127937858L_Data">Data9!$FU$11:$FU$18</definedName>
    <definedName name="A127937858L_Latest">Data9!$FU$18</definedName>
    <definedName name="A127937862C">Data9!$GC$1:$GC$10,Data9!$GC$11:$GC$18</definedName>
    <definedName name="A127937862C_Data">Data9!$GC$11:$GC$18</definedName>
    <definedName name="A127937862C_Latest">Data9!$GC$18</definedName>
    <definedName name="A127937866L">Data9!$GD$1:$GD$10,Data9!$GD$11:$GD$18</definedName>
    <definedName name="A127937866L_Data">Data9!$GD$11:$GD$18</definedName>
    <definedName name="A127937866L_Latest">Data9!$GD$18</definedName>
    <definedName name="A127937870C">Data9!$FH$1:$FH$10,Data9!$FH$11:$FH$18</definedName>
    <definedName name="A127937870C_Data">Data9!$FH$11:$FH$18</definedName>
    <definedName name="A127937870C_Latest">Data9!$FH$18</definedName>
    <definedName name="A127937874L">Data9!$FJ$1:$FJ$10,Data9!$FJ$11:$FJ$18</definedName>
    <definedName name="A127937874L_Data">Data9!$FJ$11:$FJ$18</definedName>
    <definedName name="A127937874L_Latest">Data9!$FJ$18</definedName>
    <definedName name="A127937878W">Data9!$GX$1:$GX$10,Data9!$GX$11:$GX$18</definedName>
    <definedName name="A127937878W_Data">Data9!$GX$11:$GX$18</definedName>
    <definedName name="A127937878W_Latest">Data9!$GX$18</definedName>
    <definedName name="A127937882L">Data9!$HJ$1:$HJ$10,Data9!$HJ$11:$HJ$18</definedName>
    <definedName name="A127937882L_Data">Data9!$HJ$11:$HJ$18</definedName>
    <definedName name="A127937882L_Latest">Data9!$HJ$18</definedName>
    <definedName name="A127937886W">Data9!$HK$1:$HK$10,Data9!$HK$11:$HK$18</definedName>
    <definedName name="A127937886W_Data">Data9!$HK$11:$HK$18</definedName>
    <definedName name="A127937886W_Latest">Data9!$HK$18</definedName>
    <definedName name="A127937890L">Data9!$HL$1:$HL$10,Data9!$HL$11:$HL$18</definedName>
    <definedName name="A127937890L_Data">Data9!$HL$11:$HL$18</definedName>
    <definedName name="A127937890L_Latest">Data9!$HL$18</definedName>
    <definedName name="A127937894W">Data9!$HP$1:$HP$10,Data9!$HP$11:$HP$18</definedName>
    <definedName name="A127937894W_Data">Data9!$HP$11:$HP$18</definedName>
    <definedName name="A127937894W_Latest">Data9!$HP$18</definedName>
    <definedName name="A127937902K">Data9!$GM$1:$GM$10,Data9!$GM$11:$GM$18</definedName>
    <definedName name="A127937902K_Data">Data9!$GM$11:$GM$18</definedName>
    <definedName name="A127937902K_Latest">Data9!$GM$18</definedName>
    <definedName name="A127937906V">Data9!$GQ$1:$GQ$10,Data9!$GQ$11:$GQ$18</definedName>
    <definedName name="A127937906V_Data">Data9!$GQ$11:$GQ$18</definedName>
    <definedName name="A127937906V_Latest">Data9!$GQ$18</definedName>
    <definedName name="A127937922V">Data10!$ES$1:$ES$10,Data10!$ES$11:$ES$18</definedName>
    <definedName name="A127937922V_Data">Data10!$ES$11:$ES$18</definedName>
    <definedName name="A127937922V_Latest">Data10!$ES$18</definedName>
    <definedName name="A127937926C">Data10!$ET$1:$ET$10,Data10!$ET$11:$ET$18</definedName>
    <definedName name="A127937926C_Data">Data10!$ET$11:$ET$18</definedName>
    <definedName name="A127937926C_Latest">Data10!$ET$18</definedName>
    <definedName name="A127939138A">Data10!$FO$1:$FO$10,Data10!$FO$11:$FO$18</definedName>
    <definedName name="A127939138A_Data">Data10!$FO$11:$FO$18</definedName>
    <definedName name="A127939138A_Latest">Data10!$FO$18</definedName>
    <definedName name="A127939142T">Data10!$FT$1:$FT$10,Data10!$FT$11:$FT$18</definedName>
    <definedName name="A127939142T_Data">Data10!$FT$11:$FT$18</definedName>
    <definedName name="A127939142T_Latest">Data10!$FT$18</definedName>
    <definedName name="A127939146A">Data10!$GA$1:$GA$10,Data10!$GA$11:$GA$18</definedName>
    <definedName name="A127939146A_Data">Data10!$GA$11:$GA$18</definedName>
    <definedName name="A127939146A_Latest">Data10!$GA$18</definedName>
    <definedName name="A127939150T">Data10!$FD$1:$FD$10,Data10!$FD$11:$FD$18</definedName>
    <definedName name="A127939150T_Data">Data10!$FD$11:$FD$18</definedName>
    <definedName name="A127939150T_Latest">Data10!$FD$18</definedName>
    <definedName name="A127939154A">Data10!$GV$1:$GV$10,Data10!$GV$11:$GV$18</definedName>
    <definedName name="A127939154A_Data">Data10!$GV$11:$GV$18</definedName>
    <definedName name="A127939154A_Latest">Data10!$GV$18</definedName>
    <definedName name="A127939158K">Data10!$GG$1:$GG$10,Data10!$GG$11:$GG$18</definedName>
    <definedName name="A127939158K_Data">Data10!$GG$11:$GG$18</definedName>
    <definedName name="A127939158K_Latest">Data10!$GG$18</definedName>
    <definedName name="A127939166K">Data10!$HL$1:$HL$10,Data10!$HL$11:$HL$18</definedName>
    <definedName name="A127939166K_Data">Data10!$HL$11:$HL$18</definedName>
    <definedName name="A127939166K_Latest">Data10!$HL$18</definedName>
    <definedName name="A127939170A">Data11!$IB$1:$IB$10,Data11!$IB$11:$IB$18</definedName>
    <definedName name="A127939170A_Data">Data11!$IB$11:$IB$18</definedName>
    <definedName name="A127939170A_Latest">Data11!$IB$18</definedName>
    <definedName name="A127939174K">Data11!$ID$1:$ID$10,Data11!$ID$11:$ID$18</definedName>
    <definedName name="A127939174K_Data">Data11!$ID$11:$ID$18</definedName>
    <definedName name="A127939174K_Latest">Data11!$ID$18</definedName>
    <definedName name="A127939178V">Data11!$IE$1:$IE$10,Data11!$IE$11:$IE$18</definedName>
    <definedName name="A127939178V_Data">Data11!$IE$11:$IE$18</definedName>
    <definedName name="A127939178V_Latest">Data11!$IE$18</definedName>
    <definedName name="A127939182K">Data12!$P$1:$P$10,Data12!$P$11:$P$18</definedName>
    <definedName name="A127939182K_Data">Data12!$P$11:$P$18</definedName>
    <definedName name="A127939182K_Latest">Data12!$P$18</definedName>
    <definedName name="A127939186V">Data12!$Q$1:$Q$10,Data12!$Q$11:$Q$18</definedName>
    <definedName name="A127939186V_Data">Data12!$Q$11:$Q$18</definedName>
    <definedName name="A127939186V_Latest">Data12!$Q$18</definedName>
    <definedName name="A127939190K">Data12!$T$1:$T$10,Data12!$T$11:$T$18</definedName>
    <definedName name="A127939190K_Data">Data12!$T$11:$T$18</definedName>
    <definedName name="A127939190K_Latest">Data12!$T$18</definedName>
    <definedName name="A127939194V">Data12!$W$1:$W$10,Data12!$W$11:$W$18</definedName>
    <definedName name="A127939194V_Data">Data12!$W$11:$W$18</definedName>
    <definedName name="A127939194V_Latest">Data12!$W$18</definedName>
    <definedName name="A127939202J">Data11!$II$1:$II$10,Data11!$II$11:$II$18</definedName>
    <definedName name="A127939202J_Data">Data11!$II$11:$II$18</definedName>
    <definedName name="A127939202J_Latest">Data11!$II$18</definedName>
    <definedName name="A127939206T">Data12!$Y$1:$Y$10,Data12!$Y$11:$Y$18</definedName>
    <definedName name="A127939206T_Data">Data12!$Y$11:$Y$18</definedName>
    <definedName name="A127939206T_Latest">Data12!$Y$18</definedName>
    <definedName name="A127939210J">Data12!$AR$1:$AR$10,Data12!$AR$11:$AR$18</definedName>
    <definedName name="A127939210J_Data">Data12!$AR$11:$AR$18</definedName>
    <definedName name="A127939210J_Latest">Data12!$AR$18</definedName>
    <definedName name="A127939214T">Data12!$BC$1:$BC$10,Data12!$BC$11:$BC$18</definedName>
    <definedName name="A127939214T_Data">Data12!$BC$11:$BC$18</definedName>
    <definedName name="A127939214T_Latest">Data12!$BC$18</definedName>
    <definedName name="A127939218A">Data12!$BE$1:$BE$10,Data12!$BE$11:$BE$18</definedName>
    <definedName name="A127939218A_Data">Data12!$BE$11:$BE$18</definedName>
    <definedName name="A127939218A_Latest">Data12!$BE$18</definedName>
    <definedName name="A127939222T">Data12!$AH$1:$AH$10,Data12!$AH$11:$AH$18</definedName>
    <definedName name="A127939222T_Data">Data12!$AH$11:$AH$18</definedName>
    <definedName name="A127939222T_Latest">Data12!$AH$18</definedName>
    <definedName name="A127939226A">Data12!$BJ$1:$BJ$10,Data12!$BJ$11:$BJ$18</definedName>
    <definedName name="A127939226A_Data">Data12!$BJ$11:$BJ$18</definedName>
    <definedName name="A127939226A_Latest">Data12!$BJ$18</definedName>
    <definedName name="A127939230T">Data12!$BX$1:$BX$10,Data12!$BX$11:$BX$18</definedName>
    <definedName name="A127939230T_Data">Data12!$BX$11:$BX$18</definedName>
    <definedName name="A127939230T_Latest">Data12!$BX$18</definedName>
    <definedName name="A127939234A">Data12!$BY$1:$BY$10,Data12!$BY$11:$BY$18</definedName>
    <definedName name="A127939234A_Data">Data12!$BY$11:$BY$18</definedName>
    <definedName name="A127939234A_Latest">Data12!$BY$18</definedName>
    <definedName name="A127939238K">Data12!$CD$1:$CD$10,Data12!$CD$11:$CD$18</definedName>
    <definedName name="A127939238K_Data">Data12!$CD$11:$CD$18</definedName>
    <definedName name="A127939238K_Latest">Data12!$CD$18</definedName>
    <definedName name="A127939242A">Data12!$BL$1:$BL$10,Data12!$BL$11:$BL$18</definedName>
    <definedName name="A127939242A_Data">Data12!$BL$11:$BL$18</definedName>
    <definedName name="A127939242A_Latest">Data12!$BL$18</definedName>
    <definedName name="A127939246K">Data12!$BN$1:$BN$10,Data12!$BN$11:$BN$18</definedName>
    <definedName name="A127939246K_Data">Data12!$BN$11:$BN$18</definedName>
    <definedName name="A127939246K_Latest">Data12!$BN$18</definedName>
    <definedName name="A127939254K">Data12!$CV$1:$CV$10,Data12!$CV$11:$CV$18</definedName>
    <definedName name="A127939254K_Data">Data12!$CV$11:$CV$18</definedName>
    <definedName name="A127939254K_Latest">Data12!$CV$18</definedName>
    <definedName name="A127939258V">Data10!$IJ$1:$IJ$10,Data10!$IJ$11:$IJ$18</definedName>
    <definedName name="A127939258V_Data">Data10!$IJ$11:$IJ$18</definedName>
    <definedName name="A127939258V_Latest">Data10!$IJ$18</definedName>
    <definedName name="A127939262K">Data10!$HQ$1:$HQ$10,Data10!$HQ$11:$HQ$18</definedName>
    <definedName name="A127939262K_Data">Data10!$HQ$11:$HQ$18</definedName>
    <definedName name="A127939262K_Latest">Data10!$HQ$18</definedName>
    <definedName name="A127939266V">Data10!$HT$1:$HT$10,Data10!$HT$11:$HT$18</definedName>
    <definedName name="A127939266V_Data">Data10!$HT$11:$HT$18</definedName>
    <definedName name="A127939266V_Latest">Data10!$HT$18</definedName>
    <definedName name="A127939270K">Data11!$AA$1:$AA$10,Data11!$AA$11:$AA$18</definedName>
    <definedName name="A127939270K_Data">Data11!$AA$11:$AA$18</definedName>
    <definedName name="A127939270K_Latest">Data11!$AA$18</definedName>
    <definedName name="A127939274V">Data11!$AD$1:$AD$10,Data11!$AD$11:$AD$18</definedName>
    <definedName name="A127939274V_Data">Data11!$AD$11:$AD$18</definedName>
    <definedName name="A127939274V_Latest">Data11!$AD$18</definedName>
    <definedName name="A127939278C">Data11!$AJ$1:$AJ$10,Data11!$AJ$11:$AJ$18</definedName>
    <definedName name="A127939278C_Data">Data11!$AJ$11:$AJ$18</definedName>
    <definedName name="A127939278C_Latest">Data11!$AJ$18</definedName>
    <definedName name="A127939286C">Data11!$L$1:$L$10,Data11!$L$11:$L$18</definedName>
    <definedName name="A127939286C_Data">Data11!$L$11:$L$18</definedName>
    <definedName name="A127939286C_Latest">Data11!$L$18</definedName>
    <definedName name="A127939290V">Data11!$BA$1:$BA$10,Data11!$BA$11:$BA$18</definedName>
    <definedName name="A127939290V_Data">Data11!$BA$11:$BA$18</definedName>
    <definedName name="A127939290V_Latest">Data11!$BA$18</definedName>
    <definedName name="A127939294C">Data11!$BO$1:$BO$10,Data11!$BO$11:$BO$18</definedName>
    <definedName name="A127939294C_Data">Data11!$BO$11:$BO$18</definedName>
    <definedName name="A127939294C_Latest">Data11!$BO$18</definedName>
    <definedName name="A127939298L">Data11!$CU$1:$CU$10,Data11!$CU$11:$CU$18</definedName>
    <definedName name="A127939298L_Data">Data11!$CU$11:$CU$18</definedName>
    <definedName name="A127939298L_Latest">Data11!$CU$18</definedName>
    <definedName name="A127939302T">Data11!$BX$1:$BX$10,Data11!$BX$11:$BX$18</definedName>
    <definedName name="A127939302T_Data">Data11!$BX$11:$BX$18</definedName>
    <definedName name="A127939302T_Latest">Data11!$BX$18</definedName>
    <definedName name="A127939306A">Data11!$CZ$1:$CZ$10,Data11!$CZ$11:$CZ$18</definedName>
    <definedName name="A127939306A_Data">Data11!$CZ$11:$CZ$18</definedName>
    <definedName name="A127939306A_Latest">Data11!$CZ$18</definedName>
    <definedName name="A127939310T">Data11!$DV$1:$DV$10,Data11!$DV$11:$DV$18</definedName>
    <definedName name="A127939310T_Data">Data11!$DV$11:$DV$18</definedName>
    <definedName name="A127939310T_Latest">Data11!$DV$18</definedName>
    <definedName name="A127939314A">Data11!$DW$1:$DW$10,Data11!$DW$11:$DW$18</definedName>
    <definedName name="A127939314A_Data">Data11!$DW$11:$DW$18</definedName>
    <definedName name="A127939314A_Latest">Data11!$DW$18</definedName>
    <definedName name="A127939318K">Data11!$DZ$1:$DZ$10,Data11!$DZ$11:$DZ$18</definedName>
    <definedName name="A127939318K_Data">Data11!$DZ$11:$DZ$18</definedName>
    <definedName name="A127939318K_Latest">Data11!$DZ$18</definedName>
    <definedName name="A127939322A">Data11!$EL$1:$EL$10,Data11!$EL$11:$EL$18</definedName>
    <definedName name="A127939322A_Data">Data11!$EL$11:$EL$18</definedName>
    <definedName name="A127939322A_Latest">Data11!$EL$18</definedName>
    <definedName name="A127939326K">Data11!$FB$1:$FB$10,Data11!$FB$11:$FB$18</definedName>
    <definedName name="A127939326K_Data">Data11!$FB$11:$FB$18</definedName>
    <definedName name="A127939326K_Latest">Data11!$FB$18</definedName>
    <definedName name="A127939330A">Data11!$FF$1:$FF$10,Data11!$FF$11:$FF$18</definedName>
    <definedName name="A127939330A_Data">Data11!$FF$11:$FF$18</definedName>
    <definedName name="A127939330A_Latest">Data11!$FF$18</definedName>
    <definedName name="A127939334K">Data11!$EK$1:$EK$10,Data11!$EK$11:$EK$18</definedName>
    <definedName name="A127939334K_Data">Data11!$EK$11:$EK$18</definedName>
    <definedName name="A127939334K_Latest">Data11!$EK$18</definedName>
    <definedName name="A127939338V">Data11!$FR$1:$FR$10,Data11!$FR$11:$FR$18</definedName>
    <definedName name="A127939338V_Data">Data11!$FR$11:$FR$18</definedName>
    <definedName name="A127939338V_Latest">Data11!$FR$18</definedName>
    <definedName name="A127939342K">Data11!$GH$1:$GH$10,Data11!$GH$11:$GH$18</definedName>
    <definedName name="A127939342K_Data">Data11!$GH$11:$GH$18</definedName>
    <definedName name="A127939342K_Latest">Data11!$GH$18</definedName>
    <definedName name="A127939346V">Data11!$GI$1:$GI$10,Data11!$GI$11:$GI$18</definedName>
    <definedName name="A127939346V_Data">Data11!$GI$11:$GI$18</definedName>
    <definedName name="A127939346V_Latest">Data11!$GI$18</definedName>
    <definedName name="A127939350K">Data11!$GJ$1:$GJ$10,Data11!$GJ$11:$GJ$18</definedName>
    <definedName name="A127939350K_Data">Data11!$GJ$11:$GJ$18</definedName>
    <definedName name="A127939350K_Latest">Data11!$GJ$18</definedName>
    <definedName name="A127939354V">Data11!$GK$1:$GK$10,Data11!$GK$11:$GK$18</definedName>
    <definedName name="A127939354V_Data">Data11!$GK$11:$GK$18</definedName>
    <definedName name="A127939354V_Latest">Data11!$GK$18</definedName>
    <definedName name="A127939358C">Data11!$GA$1:$GA$10,Data11!$GA$11:$GA$18</definedName>
    <definedName name="A127939358C_Data">Data11!$GA$11:$GA$18</definedName>
    <definedName name="A127939358C_Latest">Data11!$GA$18</definedName>
    <definedName name="A127939374C">Data12!$EA$1:$EA$10,Data12!$EA$11:$EA$18</definedName>
    <definedName name="A127939374C_Data">Data12!$EA$11:$EA$18</definedName>
    <definedName name="A127939374C_Latest">Data12!$EA$18</definedName>
    <definedName name="A127940682C">Data12!$EC$1:$EC$10,Data12!$EC$11:$EC$18</definedName>
    <definedName name="A127940682C_Data">Data12!$EC$11:$EC$18</definedName>
    <definedName name="A127940682C_Latest">Data12!$EC$18</definedName>
    <definedName name="A127940686L">Data12!$EL$1:$EL$10,Data12!$EL$11:$EL$18</definedName>
    <definedName name="A127940686L_Data">Data12!$EL$11:$EL$18</definedName>
    <definedName name="A127940686L_Latest">Data12!$EL$18</definedName>
    <definedName name="A127940690C">Data12!$EO$1:$EO$10,Data12!$EO$11:$EO$18</definedName>
    <definedName name="A127940690C_Data">Data12!$EO$11:$EO$18</definedName>
    <definedName name="A127940690C_Latest">Data12!$EO$18</definedName>
    <definedName name="A127940694L">Data12!$ET$1:$ET$10,Data12!$ET$11:$ET$18</definedName>
    <definedName name="A127940694L_Data">Data12!$ET$11:$ET$18</definedName>
    <definedName name="A127940694L_Latest">Data12!$ET$18</definedName>
    <definedName name="A127940698W">Data12!$EU$1:$EU$10,Data12!$EU$11:$EU$18</definedName>
    <definedName name="A127940698W_Data">Data12!$EU$11:$EU$18</definedName>
    <definedName name="A127940698W_Latest">Data12!$EU$18</definedName>
    <definedName name="A127940702A">Data12!$EW$1:$EW$10,Data12!$EW$11:$EW$18</definedName>
    <definedName name="A127940702A_Data">Data12!$EW$11:$EW$18</definedName>
    <definedName name="A127940702A_Latest">Data12!$EW$18</definedName>
    <definedName name="A127940706K">Data12!$EX$1:$EX$10,Data12!$EX$11:$EX$18</definedName>
    <definedName name="A127940706K_Data">Data12!$EX$11:$EX$18</definedName>
    <definedName name="A127940706K_Latest">Data12!$EX$18</definedName>
    <definedName name="A127940710A">Data12!$FD$1:$FD$10,Data12!$FD$11:$FD$18</definedName>
    <definedName name="A127940710A_Data">Data12!$FD$11:$FD$18</definedName>
    <definedName name="A127940710A_Latest">Data12!$FD$18</definedName>
    <definedName name="A127940714K">Data12!$EG$1:$EG$10,Data12!$EG$11:$EG$18</definedName>
    <definedName name="A127940714K_Data">Data12!$EG$11:$EG$18</definedName>
    <definedName name="A127940714K_Latest">Data12!$EG$18</definedName>
    <definedName name="A127940718V">Data12!$EJ$1:$EJ$10,Data12!$EJ$11:$EJ$18</definedName>
    <definedName name="A127940718V_Data">Data12!$EJ$11:$EJ$18</definedName>
    <definedName name="A127940718V_Latest">Data12!$EJ$18</definedName>
    <definedName name="A127940722K">Data12!$FY$1:$FY$10,Data12!$FY$11:$FY$18</definedName>
    <definedName name="A127940722K_Data">Data12!$FY$11:$FY$18</definedName>
    <definedName name="A127940722K_Latest">Data12!$FY$18</definedName>
    <definedName name="A127940726V">Data12!$GF$1:$GF$10,Data12!$GF$11:$GF$18</definedName>
    <definedName name="A127940726V_Data">Data12!$GF$11:$GF$18</definedName>
    <definedName name="A127940726V_Latest">Data12!$GF$18</definedName>
    <definedName name="A127940730K">Data12!$GN$1:$GN$10,Data12!$GN$11:$GN$18</definedName>
    <definedName name="A127940730K_Data">Data12!$GN$11:$GN$18</definedName>
    <definedName name="A127940730K_Latest">Data12!$GN$18</definedName>
    <definedName name="A127940734V">Data12!$GO$1:$GO$10,Data12!$GO$11:$GO$18</definedName>
    <definedName name="A127940734V_Data">Data12!$GO$11:$GO$18</definedName>
    <definedName name="A127940734V_Latest">Data12!$GO$18</definedName>
    <definedName name="A127940738C">Data12!$GP$1:$GP$10,Data12!$GP$11:$GP$18</definedName>
    <definedName name="A127940738C_Data">Data12!$GP$11:$GP$18</definedName>
    <definedName name="A127940738C_Latest">Data12!$GP$18</definedName>
    <definedName name="A127940742V">Data12!$FP$1:$FP$10,Data12!$FP$11:$FP$18</definedName>
    <definedName name="A127940742V_Data">Data12!$FP$11:$FP$18</definedName>
    <definedName name="A127940742V_Latest">Data12!$FP$18</definedName>
    <definedName name="A127940746C">Data13!$GW$1:$GW$10,Data13!$GW$11:$GW$18</definedName>
    <definedName name="A127940746C_Data">Data13!$GW$11:$GW$18</definedName>
    <definedName name="A127940746C_Latest">Data13!$GW$18</definedName>
    <definedName name="A127940750V">Data13!$GK$1:$GK$10,Data13!$GK$11:$GK$18</definedName>
    <definedName name="A127940750V_Data">Data13!$GK$11:$GK$18</definedName>
    <definedName name="A127940750V_Latest">Data13!$GK$18</definedName>
    <definedName name="A127940754C">Data13!$HN$1:$HN$10,Data13!$HN$11:$HN$18</definedName>
    <definedName name="A127940754C_Data">Data13!$HN$11:$HN$18</definedName>
    <definedName name="A127940754C_Latest">Data13!$HN$18</definedName>
    <definedName name="A127940758L">Data13!$GO$1:$GO$10,Data13!$GO$11:$GO$18</definedName>
    <definedName name="A127940758L_Data">Data13!$GO$11:$GO$18</definedName>
    <definedName name="A127940758L_Latest">Data13!$GO$18</definedName>
    <definedName name="A127940762C">Data13!$HQ$1:$HQ$10,Data13!$HQ$11:$HQ$18</definedName>
    <definedName name="A127940762C_Data">Data13!$HQ$11:$HQ$18</definedName>
    <definedName name="A127940762C_Latest">Data13!$HQ$18</definedName>
    <definedName name="A127940766L">Data13!$IM$1:$IM$10,Data13!$IM$11:$IM$18</definedName>
    <definedName name="A127940766L_Data">Data13!$IM$11:$IM$18</definedName>
    <definedName name="A127940766L_Latest">Data13!$IM$18</definedName>
    <definedName name="A127940770C">Data13!$IO$1:$IO$10,Data13!$IO$11:$IO$18</definedName>
    <definedName name="A127940770C_Data">Data13!$IO$11:$IO$18</definedName>
    <definedName name="A127940770C_Latest">Data13!$IO$18</definedName>
    <definedName name="A127940774L">Data13!$IQ$1:$IQ$10,Data13!$IQ$11:$IQ$18</definedName>
    <definedName name="A127940774L_Data">Data13!$IQ$11:$IQ$18</definedName>
    <definedName name="A127940774L_Latest">Data13!$IQ$18</definedName>
    <definedName name="A127940778W">Data14!$C$1:$C$10,Data14!$C$11:$C$18</definedName>
    <definedName name="A127940778W_Data">Data14!$C$11:$C$18</definedName>
    <definedName name="A127940778W_Latest">Data14!$C$18</definedName>
    <definedName name="A127940782L">Data14!$AC$1:$AC$10,Data14!$AC$11:$AC$18</definedName>
    <definedName name="A127940782L_Data">Data14!$AC$11:$AC$18</definedName>
    <definedName name="A127940782L_Latest">Data14!$AC$18</definedName>
    <definedName name="A127940786W">Data14!$AE$1:$AE$10,Data14!$AE$11:$AE$18</definedName>
    <definedName name="A127940786W_Data">Data14!$AE$11:$AE$18</definedName>
    <definedName name="A127940786W_Latest">Data14!$AE$18</definedName>
    <definedName name="A127940790L">Data14!$AF$1:$AF$10,Data14!$AF$11:$AF$18</definedName>
    <definedName name="A127940790L_Data">Data14!$AF$11:$AF$18</definedName>
    <definedName name="A127940790L_Latest">Data14!$AF$18</definedName>
    <definedName name="A127940794W">Data14!$AJ$1:$AJ$10,Data14!$AJ$11:$AJ$18</definedName>
    <definedName name="A127940794W_Data">Data14!$AJ$11:$AJ$18</definedName>
    <definedName name="A127940794W_Latest">Data14!$AJ$18</definedName>
    <definedName name="A127940798F">Data14!$BQ$1:$BQ$10,Data14!$BQ$11:$BQ$18</definedName>
    <definedName name="A127940798F_Data">Data14!$BQ$11:$BQ$18</definedName>
    <definedName name="A127940798F_Latest">Data14!$BQ$18</definedName>
    <definedName name="A127940802K">Data14!$BR$1:$BR$10,Data14!$BR$11:$BR$18</definedName>
    <definedName name="A127940802K_Data">Data14!$BR$11:$BR$18</definedName>
    <definedName name="A127940802K_Latest">Data14!$BR$18</definedName>
    <definedName name="A127940806V">Data14!$AW$1:$AW$10,Data14!$AW$11:$AW$18</definedName>
    <definedName name="A127940806V_Data">Data14!$AW$11:$AW$18</definedName>
    <definedName name="A127940806V_Latest">Data14!$AW$18</definedName>
    <definedName name="A127940810K">Data12!$HC$1:$HC$10,Data12!$HC$11:$HC$18</definedName>
    <definedName name="A127940810K_Data">Data12!$HC$11:$HC$18</definedName>
    <definedName name="A127940810K_Latest">Data12!$HC$18</definedName>
    <definedName name="A127940814V">Data12!$HY$1:$HY$10,Data12!$HY$11:$HY$18</definedName>
    <definedName name="A127940814V_Data">Data12!$HY$11:$HY$18</definedName>
    <definedName name="A127940814V_Latest">Data12!$HY$18</definedName>
    <definedName name="A127940818C">Data12!$GX$1:$GX$10,Data12!$GX$11:$GX$18</definedName>
    <definedName name="A127940818C_Data">Data12!$GX$11:$GX$18</definedName>
    <definedName name="A127940818C_Latest">Data12!$GX$18</definedName>
    <definedName name="A127940822V">Data12!$IC$1:$IC$10,Data12!$IC$11:$IC$18</definedName>
    <definedName name="A127940822V_Data">Data12!$IC$11:$IC$18</definedName>
    <definedName name="A127940822V_Latest">Data12!$IC$18</definedName>
    <definedName name="A127940826C">Data13!$F$1:$F$10,Data13!$F$11:$F$18</definedName>
    <definedName name="A127940826C_Data">Data13!$F$11:$F$18</definedName>
    <definedName name="A127940826C_Latest">Data13!$F$18</definedName>
    <definedName name="A127940830V">Data13!$N$1:$N$10,Data13!$N$11:$N$18</definedName>
    <definedName name="A127940830V_Data">Data13!$N$11:$N$18</definedName>
    <definedName name="A127940830V_Latest">Data13!$N$18</definedName>
    <definedName name="A127940834C">Data12!$IE$1:$IE$10,Data12!$IE$11:$IE$18</definedName>
    <definedName name="A127940834C_Data">Data12!$IE$11:$IE$18</definedName>
    <definedName name="A127940834C_Latest">Data12!$IE$18</definedName>
    <definedName name="A127940838L">Data13!$R$1:$R$10,Data13!$R$11:$R$18</definedName>
    <definedName name="A127940838L_Data">Data13!$R$11:$R$18</definedName>
    <definedName name="A127940838L_Latest">Data13!$R$18</definedName>
    <definedName name="A127940842C">Data12!$II$1:$II$10,Data12!$II$11:$II$18</definedName>
    <definedName name="A127940842C_Data">Data12!$II$11:$II$18</definedName>
    <definedName name="A127940842C_Latest">Data12!$II$18</definedName>
    <definedName name="A127940846L">Data13!$AC$1:$AC$10,Data13!$AC$11:$AC$18</definedName>
    <definedName name="A127940846L_Data">Data13!$AC$11:$AC$18</definedName>
    <definedName name="A127940846L_Latest">Data13!$AC$18</definedName>
    <definedName name="A127940850C">Data13!$AO$1:$AO$10,Data13!$AO$11:$AO$18</definedName>
    <definedName name="A127940850C_Data">Data13!$AO$11:$AO$18</definedName>
    <definedName name="A127940850C_Latest">Data13!$AO$18</definedName>
    <definedName name="A127940854L">Data13!$AR$1:$AR$10,Data13!$AR$11:$AR$18</definedName>
    <definedName name="A127940854L_Data">Data13!$AR$11:$AR$18</definedName>
    <definedName name="A127940854L_Latest">Data13!$AR$18</definedName>
    <definedName name="A127940858W">Data13!$AU$1:$AU$10,Data13!$AU$11:$AU$18</definedName>
    <definedName name="A127940858W_Data">Data13!$AU$11:$AU$18</definedName>
    <definedName name="A127940858W_Latest">Data13!$AU$18</definedName>
    <definedName name="A127940862L">Data13!$S$1:$S$10,Data13!$S$11:$S$18</definedName>
    <definedName name="A127940862L_Data">Data13!$S$11:$S$18</definedName>
    <definedName name="A127940862L_Latest">Data13!$S$18</definedName>
    <definedName name="A127940866W">Data13!$BO$1:$BO$10,Data13!$BO$11:$BO$18</definedName>
    <definedName name="A127940866W_Data">Data13!$BO$11:$BO$18</definedName>
    <definedName name="A127940866W_Latest">Data13!$BO$18</definedName>
    <definedName name="A127940870L">Data13!$BQ$1:$BQ$10,Data13!$BQ$11:$BQ$18</definedName>
    <definedName name="A127940870L_Data">Data13!$BQ$11:$BQ$18</definedName>
    <definedName name="A127940870L_Latest">Data13!$BQ$18</definedName>
    <definedName name="A127940874W">Data13!$BS$1:$BS$10,Data13!$BS$11:$BS$18</definedName>
    <definedName name="A127940874W_Data">Data13!$BS$11:$BS$18</definedName>
    <definedName name="A127940874W_Latest">Data13!$BS$18</definedName>
    <definedName name="A127940878F">Data13!$BC$1:$BC$10,Data13!$BC$11:$BC$18</definedName>
    <definedName name="A127940878F_Data">Data13!$BC$11:$BC$18</definedName>
    <definedName name="A127940878F_Latest">Data13!$BC$18</definedName>
    <definedName name="A127940882W">Data13!$CA$1:$CA$10,Data13!$CA$11:$CA$18</definedName>
    <definedName name="A127940882W_Data">Data13!$CA$11:$CA$18</definedName>
    <definedName name="A127940882W_Latest">Data13!$CA$18</definedName>
    <definedName name="A127940886F">Data13!$CF$1:$CF$10,Data13!$CF$11:$CF$18</definedName>
    <definedName name="A127940886F_Data">Data13!$CF$11:$CF$18</definedName>
    <definedName name="A127940886F_Latest">Data13!$CF$18</definedName>
    <definedName name="A127940894F">Data13!$DH$1:$DH$10,Data13!$DH$11:$DH$18</definedName>
    <definedName name="A127940894F_Data">Data13!$DH$11:$DH$18</definedName>
    <definedName name="A127940894F_Latest">Data13!$DH$18</definedName>
    <definedName name="A127940898R">Data13!$DI$1:$DI$10,Data13!$DI$11:$DI$18</definedName>
    <definedName name="A127940898R_Data">Data13!$DI$11:$DI$18</definedName>
    <definedName name="A127940898R_Latest">Data13!$DI$18</definedName>
    <definedName name="A127940902V">Data13!$CP$1:$CP$10,Data13!$CP$11:$CP$18</definedName>
    <definedName name="A127940902V_Data">Data13!$CP$11:$CP$18</definedName>
    <definedName name="A127940902V_Latest">Data13!$CP$18</definedName>
    <definedName name="A127940906C">Data13!$DR$1:$DR$10,Data13!$DR$11:$DR$18</definedName>
    <definedName name="A127940906C_Data">Data13!$DR$11:$DR$18</definedName>
    <definedName name="A127940906C_Latest">Data13!$DR$18</definedName>
    <definedName name="A127940910V">Data13!$EH$1:$EH$10,Data13!$EH$11:$EH$18</definedName>
    <definedName name="A127940910V_Data">Data13!$EH$11:$EH$18</definedName>
    <definedName name="A127940910V_Latest">Data13!$EH$18</definedName>
    <definedName name="A127940914C">Data13!$DV$1:$DV$10,Data13!$DV$11:$DV$18</definedName>
    <definedName name="A127940914C_Data">Data13!$DV$11:$DV$18</definedName>
    <definedName name="A127940914C_Latest">Data13!$DV$18</definedName>
    <definedName name="A127940918L">Data13!$DZ$1:$DZ$10,Data13!$DZ$11:$DZ$18</definedName>
    <definedName name="A127940918L_Data">Data13!$DZ$11:$DZ$18</definedName>
    <definedName name="A127940918L_Latest">Data13!$DZ$18</definedName>
    <definedName name="A127940922C">Data13!$FJ$1:$FJ$10,Data13!$FJ$11:$FJ$18</definedName>
    <definedName name="A127940922C_Data">Data13!$FJ$11:$FJ$18</definedName>
    <definedName name="A127940922C_Latest">Data13!$FJ$18</definedName>
    <definedName name="A127940926L">Data13!$FK$1:$FK$10,Data13!$FK$11:$FK$18</definedName>
    <definedName name="A127940926L_Data">Data13!$FK$11:$FK$18</definedName>
    <definedName name="A127940926L_Latest">Data13!$FK$18</definedName>
    <definedName name="A127940930C">Data13!$FM$1:$FM$10,Data13!$FM$11:$FM$18</definedName>
    <definedName name="A127940930C_Data">Data13!$FM$11:$FM$18</definedName>
    <definedName name="A127940930C_Latest">Data13!$FM$18</definedName>
    <definedName name="A127940934L">Data13!$FE$1:$FE$10,Data13!$FE$11:$FE$18</definedName>
    <definedName name="A127940934L_Data">Data13!$FE$11:$FE$18</definedName>
    <definedName name="A127940934L_Latest">Data13!$FE$18</definedName>
    <definedName name="A127940942L">Data14!$DE$1:$DE$10,Data14!$DE$11:$DE$18</definedName>
    <definedName name="A127940942L_Data">Data14!$DE$11:$DE$18</definedName>
    <definedName name="A127940942L_Latest">Data14!$DE$18</definedName>
    <definedName name="A127942070A">Data14!$DI$1:$DI$10,Data14!$DI$11:$DI$18</definedName>
    <definedName name="A127942070A_Data">Data14!$DI$11:$DI$18</definedName>
    <definedName name="A127942070A_Latest">Data14!$DI$18</definedName>
    <definedName name="A127942074K">Data14!$DT$1:$DT$10,Data14!$DT$11:$DT$18</definedName>
    <definedName name="A127942074K_Data">Data14!$DT$11:$DT$18</definedName>
    <definedName name="A127942074K_Latest">Data14!$DT$18</definedName>
    <definedName name="A127942078V">Data14!$DW$1:$DW$10,Data14!$DW$11:$DW$18</definedName>
    <definedName name="A127942078V_Data">Data14!$DW$11:$DW$18</definedName>
    <definedName name="A127942078V_Latest">Data14!$DW$18</definedName>
    <definedName name="A127942082K">Data14!$DY$1:$DY$10,Data14!$DY$11:$DY$18</definedName>
    <definedName name="A127942082K_Data">Data14!$DY$11:$DY$18</definedName>
    <definedName name="A127942082K_Latest">Data14!$DY$18</definedName>
    <definedName name="A127942086V">Data14!$EP$1:$EP$10,Data14!$EP$11:$EP$18</definedName>
    <definedName name="A127942086V_Data">Data14!$EP$11:$EP$18</definedName>
    <definedName name="A127942086V_Latest">Data14!$EP$18</definedName>
    <definedName name="A127942090K">Data14!$DO$1:$DO$10,Data14!$DO$11:$DO$18</definedName>
    <definedName name="A127942090K_Data">Data14!$DO$11:$DO$18</definedName>
    <definedName name="A127942090K_Latest">Data14!$DO$18</definedName>
    <definedName name="A127942094V">Data14!$FD$1:$FD$10,Data14!$FD$11:$FD$18</definedName>
    <definedName name="A127942094V_Data">Data14!$FD$11:$FD$18</definedName>
    <definedName name="A127942094V_Latest">Data14!$FD$18</definedName>
    <definedName name="A127942098C">Data14!$FG$1:$FG$10,Data14!$FG$11:$FG$18</definedName>
    <definedName name="A127942098C_Data">Data14!$FG$11:$FG$18</definedName>
    <definedName name="A127942098C_Latest">Data14!$FG$18</definedName>
    <definedName name="A127942102J">Data14!$FL$1:$FL$10,Data14!$FL$11:$FL$18</definedName>
    <definedName name="A127942102J_Data">Data14!$FL$11:$FL$18</definedName>
    <definedName name="A127942102J_Latest">Data14!$FL$18</definedName>
    <definedName name="A127942106T">Data14!$FN$1:$FN$10,Data14!$FN$11:$FN$18</definedName>
    <definedName name="A127942106T_Data">Data14!$FN$11:$FN$18</definedName>
    <definedName name="A127942106T_Latest">Data14!$FN$18</definedName>
    <definedName name="A127942110J">Data14!$EV$1:$EV$10,Data14!$EV$11:$EV$18</definedName>
    <definedName name="A127942110J_Data">Data14!$EV$11:$EV$18</definedName>
    <definedName name="A127942110J_Latest">Data14!$EV$18</definedName>
    <definedName name="A127942114T">Data14!$EW$1:$EW$10,Data14!$EW$11:$EW$18</definedName>
    <definedName name="A127942114T_Data">Data14!$EW$11:$EW$18</definedName>
    <definedName name="A127942114T_Latest">Data14!$EW$18</definedName>
    <definedName name="A127942118A">Data14!$EY$1:$EY$10,Data14!$EY$11:$EY$18</definedName>
    <definedName name="A127942118A_Data">Data14!$EY$11:$EY$18</definedName>
    <definedName name="A127942118A_Latest">Data14!$EY$18</definedName>
    <definedName name="A127942122T">Data14!$EZ$1:$EZ$10,Data14!$EZ$11:$EZ$18</definedName>
    <definedName name="A127942122T_Data">Data14!$EZ$11:$EZ$18</definedName>
    <definedName name="A127942122T_Latest">Data14!$EZ$18</definedName>
    <definedName name="A127942126A">Data15!$FN$1:$FN$10,Data15!$FN$11:$FN$18</definedName>
    <definedName name="A127942126A_Data">Data15!$FN$11:$FN$18</definedName>
    <definedName name="A127942126A_Latest">Data15!$FN$18</definedName>
    <definedName name="A127942134A">Data15!$FT$1:$FT$10,Data15!$FT$11:$FT$18</definedName>
    <definedName name="A127942134A_Data">Data15!$FT$11:$FT$18</definedName>
    <definedName name="A127942134A_Latest">Data15!$FT$18</definedName>
    <definedName name="A127942138K">Data15!$HE$1:$HE$10,Data15!$HE$11:$HE$18</definedName>
    <definedName name="A127942138K_Data">Data15!$HE$11:$HE$18</definedName>
    <definedName name="A127942138K_Latest">Data15!$HE$18</definedName>
    <definedName name="A127942142A">Data15!$HG$1:$HG$10,Data15!$HG$11:$HG$18</definedName>
    <definedName name="A127942142A_Data">Data15!$HG$11:$HG$18</definedName>
    <definedName name="A127942142A_Latest">Data15!$HG$18</definedName>
    <definedName name="A127942146K">Data15!$HH$1:$HH$10,Data15!$HH$11:$HH$18</definedName>
    <definedName name="A127942146K_Data">Data15!$HH$11:$HH$18</definedName>
    <definedName name="A127942146K_Latest">Data15!$HH$18</definedName>
    <definedName name="A127942150A">Data15!$HN$1:$HN$10,Data15!$HN$11:$HN$18</definedName>
    <definedName name="A127942150A_Data">Data15!$HN$11:$HN$18</definedName>
    <definedName name="A127942150A_Latest">Data15!$HN$18</definedName>
    <definedName name="A127942154K">Data15!$GW$1:$GW$10,Data15!$GW$11:$GW$18</definedName>
    <definedName name="A127942154K_Data">Data15!$GW$11:$GW$18</definedName>
    <definedName name="A127942154K_Latest">Data15!$GW$18</definedName>
    <definedName name="A127942158V">Data15!$HT$1:$HT$10,Data15!$HT$11:$HT$18</definedName>
    <definedName name="A127942158V_Data">Data15!$HT$11:$HT$18</definedName>
    <definedName name="A127942158V_Latest">Data15!$HT$18</definedName>
    <definedName name="A127942162K">Data15!$HU$1:$HU$10,Data15!$HU$11:$HU$18</definedName>
    <definedName name="A127942162K_Data">Data15!$HU$11:$HU$18</definedName>
    <definedName name="A127942162K_Latest">Data15!$HU$18</definedName>
    <definedName name="A127942166V">Data15!$HV$1:$HV$10,Data15!$HV$11:$HV$18</definedName>
    <definedName name="A127942166V_Data">Data15!$HV$11:$HV$18</definedName>
    <definedName name="A127942166V_Latest">Data15!$HV$18</definedName>
    <definedName name="A127942170K">Data15!$GX$1:$GX$10,Data15!$GX$11:$GX$18</definedName>
    <definedName name="A127942170K_Data">Data15!$GX$11:$GX$18</definedName>
    <definedName name="A127942170K_Latest">Data15!$GX$18</definedName>
    <definedName name="A127942174V">Data15!$GY$1:$GY$10,Data15!$GY$11:$GY$18</definedName>
    <definedName name="A127942174V_Data">Data15!$GY$11:$GY$18</definedName>
    <definedName name="A127942174V_Latest">Data15!$GY$18</definedName>
    <definedName name="A127942178C">Data16!$L$1:$L$10,Data16!$L$11:$L$18</definedName>
    <definedName name="A127942178C_Data">Data16!$L$11:$L$18</definedName>
    <definedName name="A127942178C_Latest">Data16!$L$18</definedName>
    <definedName name="A127942182V">Data16!$R$1:$R$10,Data16!$R$11:$R$18</definedName>
    <definedName name="A127942182V_Data">Data16!$R$11:$R$18</definedName>
    <definedName name="A127942182V_Latest">Data16!$R$18</definedName>
    <definedName name="A127942186C">Data16!$T$1:$T$10,Data16!$T$11:$T$18</definedName>
    <definedName name="A127942186C_Data">Data16!$T$11:$T$18</definedName>
    <definedName name="A127942186C_Latest">Data16!$T$18</definedName>
    <definedName name="A127942190V">Data16!$AN$1:$AN$10,Data16!$AN$11:$AN$18</definedName>
    <definedName name="A127942190V_Data">Data16!$AN$11:$AN$18</definedName>
    <definedName name="A127942190V_Latest">Data16!$AN$18</definedName>
    <definedName name="A127942194C">Data16!$AS$1:$AS$10,Data16!$AS$11:$AS$18</definedName>
    <definedName name="A127942194C_Data">Data16!$AS$11:$AS$18</definedName>
    <definedName name="A127942194C_Latest">Data16!$AS$18</definedName>
    <definedName name="A127942198L">Data16!$CC$1:$CC$10,Data16!$CC$11:$CC$18</definedName>
    <definedName name="A127942198L_Data">Data16!$CC$11:$CC$18</definedName>
    <definedName name="A127942198L_Latest">Data16!$CC$18</definedName>
    <definedName name="A127942202T">Data16!$BG$1:$BG$10,Data16!$BG$11:$BG$18</definedName>
    <definedName name="A127942202T_Data">Data16!$BG$11:$BG$18</definedName>
    <definedName name="A127942202T_Latest">Data16!$BG$18</definedName>
    <definedName name="A127942206A">Data16!$BJ$1:$BJ$10,Data16!$BJ$11:$BJ$18</definedName>
    <definedName name="A127942206A_Data">Data16!$BJ$11:$BJ$18</definedName>
    <definedName name="A127942206A_Latest">Data16!$BJ$18</definedName>
    <definedName name="A127942210T">Data14!$GJ$1:$GJ$10,Data14!$GJ$11:$GJ$18</definedName>
    <definedName name="A127942210T_Data">Data14!$GJ$11:$GJ$18</definedName>
    <definedName name="A127942210T_Latest">Data14!$GJ$18</definedName>
    <definedName name="A127942214A">Data14!$GP$1:$GP$10,Data14!$GP$11:$GP$18</definedName>
    <definedName name="A127942214A_Data">Data14!$GP$11:$GP$18</definedName>
    <definedName name="A127942214A_Latest">Data14!$GP$18</definedName>
    <definedName name="A127942218K">Data14!$GQ$1:$GQ$10,Data14!$GQ$11:$GQ$18</definedName>
    <definedName name="A127942218K_Data">Data14!$GQ$11:$GQ$18</definedName>
    <definedName name="A127942218K_Latest">Data14!$GQ$18</definedName>
    <definedName name="A127942222A">Data14!$GF$1:$GF$10,Data14!$GF$11:$GF$18</definedName>
    <definedName name="A127942222A_Data">Data14!$GF$11:$GF$18</definedName>
    <definedName name="A127942222A_Latest">Data14!$GF$18</definedName>
    <definedName name="A127942226K">Data14!$HS$1:$HS$10,Data14!$HS$11:$HS$18</definedName>
    <definedName name="A127942226K_Data">Data14!$HS$11:$HS$18</definedName>
    <definedName name="A127942226K_Latest">Data14!$HS$18</definedName>
    <definedName name="A127942230A">Data14!$HU$1:$HU$10,Data14!$HU$11:$HU$18</definedName>
    <definedName name="A127942230A_Data">Data14!$HU$11:$HU$18</definedName>
    <definedName name="A127942230A_Latest">Data14!$HU$18</definedName>
    <definedName name="A127942234K">Data14!$HW$1:$HW$10,Data14!$HW$11:$HW$18</definedName>
    <definedName name="A127942234K_Data">Data14!$HW$11:$HW$18</definedName>
    <definedName name="A127942234K_Latest">Data14!$HW$18</definedName>
    <definedName name="A127942238V">Data14!$IA$1:$IA$10,Data14!$IA$11:$IA$18</definedName>
    <definedName name="A127942238V_Data">Data14!$IA$11:$IA$18</definedName>
    <definedName name="A127942238V_Latest">Data14!$IA$18</definedName>
    <definedName name="A127942242K">Data14!$IJ$1:$IJ$10,Data14!$IJ$11:$IJ$18</definedName>
    <definedName name="A127942242K_Data">Data14!$IJ$11:$IJ$18</definedName>
    <definedName name="A127942242K_Latest">Data14!$IJ$18</definedName>
    <definedName name="A127942246V">Data15!$N$1:$N$10,Data15!$N$11:$N$18</definedName>
    <definedName name="A127942246V_Data">Data15!$N$11:$N$18</definedName>
    <definedName name="A127942246V_Latest">Data15!$N$18</definedName>
    <definedName name="A127942250K">Data15!$O$1:$O$10,Data15!$O$11:$O$18</definedName>
    <definedName name="A127942250K_Data">Data15!$O$11:$O$18</definedName>
    <definedName name="A127942250K_Latest">Data15!$O$18</definedName>
    <definedName name="A127942254V">Data15!$P$1:$P$10,Data15!$P$11:$P$18</definedName>
    <definedName name="A127942254V_Data">Data15!$P$11:$P$18</definedName>
    <definedName name="A127942254V_Latest">Data15!$P$18</definedName>
    <definedName name="A127942258C">Data14!$IQ$1:$IQ$10,Data14!$IQ$11:$IQ$18</definedName>
    <definedName name="A127942258C_Data">Data14!$IQ$11:$IQ$18</definedName>
    <definedName name="A127942258C_Latest">Data14!$IQ$18</definedName>
    <definedName name="A127942262V">Data15!$U$1:$U$10,Data15!$U$11:$U$18</definedName>
    <definedName name="A127942262V_Data">Data15!$U$11:$U$18</definedName>
    <definedName name="A127942262V_Latest">Data15!$U$18</definedName>
    <definedName name="A127942266C">Data15!$AA$1:$AA$10,Data15!$AA$11:$AA$18</definedName>
    <definedName name="A127942266C_Data">Data15!$AA$11:$AA$18</definedName>
    <definedName name="A127942266C_Latest">Data15!$AA$18</definedName>
    <definedName name="A127942270V">Data15!$C$1:$C$10,Data15!$C$11:$C$18</definedName>
    <definedName name="A127942270V_Data">Data15!$C$11:$C$18</definedName>
    <definedName name="A127942270V_Latest">Data15!$C$18</definedName>
    <definedName name="A127942274C">Data15!$G$1:$G$10,Data15!$G$11:$G$18</definedName>
    <definedName name="A127942274C_Data">Data15!$G$11:$G$18</definedName>
    <definedName name="A127942274C_Latest">Data15!$G$18</definedName>
    <definedName name="A127942278L">Data15!$AQ$1:$AQ$10,Data15!$AQ$11:$AQ$18</definedName>
    <definedName name="A127942278L_Data">Data15!$AQ$11:$AQ$18</definedName>
    <definedName name="A127942278L_Latest">Data15!$AQ$18</definedName>
    <definedName name="A127942282C">Data15!$AR$1:$AR$10,Data15!$AR$11:$AR$18</definedName>
    <definedName name="A127942282C_Data">Data15!$AR$11:$AR$18</definedName>
    <definedName name="A127942282C_Latest">Data15!$AR$18</definedName>
    <definedName name="A127942286L">Data15!$AY$1:$AY$10,Data15!$AY$11:$AY$18</definedName>
    <definedName name="A127942286L_Data">Data15!$AY$11:$AY$18</definedName>
    <definedName name="A127942286L_Latest">Data15!$AY$18</definedName>
    <definedName name="A127942290C">Data15!$BD$1:$BD$10,Data15!$BD$11:$BD$18</definedName>
    <definedName name="A127942290C_Data">Data15!$BD$11:$BD$18</definedName>
    <definedName name="A127942290C_Latest">Data15!$BD$18</definedName>
    <definedName name="A127942294L">Data15!$BG$1:$BG$10,Data15!$BG$11:$BG$18</definedName>
    <definedName name="A127942294L_Data">Data15!$BG$11:$BG$18</definedName>
    <definedName name="A127942294L_Latest">Data15!$BG$18</definedName>
    <definedName name="A127942298W">Data15!$BH$1:$BH$10,Data15!$BH$11:$BH$18</definedName>
    <definedName name="A127942298W_Data">Data15!$BH$11:$BH$18</definedName>
    <definedName name="A127942298W_Latest">Data15!$BH$18</definedName>
    <definedName name="A127942302A">Data15!$BK$1:$BK$10,Data15!$BK$11:$BK$18</definedName>
    <definedName name="A127942302A_Data">Data15!$BK$11:$BK$18</definedName>
    <definedName name="A127942302A_Latest">Data15!$BK$18</definedName>
    <definedName name="A127942310A">Data15!$BN$1:$BN$10,Data15!$BN$11:$BN$18</definedName>
    <definedName name="A127942310A_Data">Data15!$BN$11:$BN$18</definedName>
    <definedName name="A127942310A_Latest">Data15!$BN$18</definedName>
    <definedName name="A127942314K">Data15!$AL$1:$AL$10,Data15!$AL$11:$AL$18</definedName>
    <definedName name="A127942314K_Data">Data15!$AL$11:$AL$18</definedName>
    <definedName name="A127942314K_Latest">Data15!$AL$18</definedName>
    <definedName name="A127942318V">Data15!$AP$1:$AP$10,Data15!$AP$11:$AP$18</definedName>
    <definedName name="A127942318V_Data">Data15!$AP$11:$AP$18</definedName>
    <definedName name="A127942318V_Latest">Data15!$AP$18</definedName>
    <definedName name="A127942322K">Data15!$BY$1:$BY$10,Data15!$BY$11:$BY$18</definedName>
    <definedName name="A127942322K_Data">Data15!$BY$11:$BY$18</definedName>
    <definedName name="A127942322K_Latest">Data15!$BY$18</definedName>
    <definedName name="A127942326V">Data15!$CD$1:$CD$10,Data15!$CD$11:$CD$18</definedName>
    <definedName name="A127942326V_Data">Data15!$CD$11:$CD$18</definedName>
    <definedName name="A127942326V_Latest">Data15!$CD$18</definedName>
    <definedName name="A127942330K">Data15!$CR$1:$CR$10,Data15!$CR$11:$CR$18</definedName>
    <definedName name="A127942330K_Data">Data15!$CR$11:$CR$18</definedName>
    <definedName name="A127942330K_Latest">Data15!$CR$18</definedName>
    <definedName name="A127942334V">Data15!$CX$1:$CX$10,Data15!$CX$11:$CX$18</definedName>
    <definedName name="A127942334V_Data">Data15!$CX$11:$CX$18</definedName>
    <definedName name="A127942334V_Latest">Data15!$CX$18</definedName>
    <definedName name="A127942338C">Data15!$DG$1:$DG$10,Data15!$DG$11:$DG$18</definedName>
    <definedName name="A127942338C_Data">Data15!$DG$11:$DG$18</definedName>
    <definedName name="A127942338C_Latest">Data15!$DG$18</definedName>
    <definedName name="A127942342V">Data15!$DR$1:$DR$10,Data15!$DR$11:$DR$18</definedName>
    <definedName name="A127942342V_Data">Data15!$DR$11:$DR$18</definedName>
    <definedName name="A127942342V_Latest">Data15!$DR$18</definedName>
    <definedName name="A127942346C">Data15!$CW$1:$CW$10,Data15!$CW$11:$CW$18</definedName>
    <definedName name="A127942346C_Data">Data15!$CW$11:$CW$18</definedName>
    <definedName name="A127942346C_Latest">Data15!$CW$18</definedName>
    <definedName name="A127942350V">Data15!$FE$1:$FE$10,Data15!$FE$11:$FE$18</definedName>
    <definedName name="A127942350V_Data">Data15!$FE$11:$FE$18</definedName>
    <definedName name="A127942350V_Latest">Data15!$FE$18</definedName>
    <definedName name="A127943678T">Data16!$DE$1:$DE$10,Data16!$DE$11:$DE$18</definedName>
    <definedName name="A127943678T_Data">Data16!$DE$11:$DE$18</definedName>
    <definedName name="A127943678T_Latest">Data16!$DE$18</definedName>
    <definedName name="A127943682J">Data16!$CP$1:$CP$10,Data16!$CP$11:$CP$18</definedName>
    <definedName name="A127943682J_Data">Data16!$CP$11:$CP$18</definedName>
    <definedName name="A127943682J_Latest">Data16!$CP$18</definedName>
    <definedName name="A127943686T">Data16!$DI$1:$DI$10,Data16!$DI$11:$DI$18</definedName>
    <definedName name="A127943686T_Data">Data16!$DI$11:$DI$18</definedName>
    <definedName name="A127943686T_Latest">Data16!$DI$18</definedName>
    <definedName name="A127943690J">Data16!$DK$1:$DK$10,Data16!$DK$11:$DK$18</definedName>
    <definedName name="A127943690J_Data">Data16!$DK$11:$DK$18</definedName>
    <definedName name="A127943690J_Latest">Data16!$DK$18</definedName>
    <definedName name="A127943694T">Data16!$DT$1:$DT$10,Data16!$DT$11:$DT$18</definedName>
    <definedName name="A127943694T_Data">Data16!$DT$11:$DT$18</definedName>
    <definedName name="A127943694T_Latest">Data16!$DT$18</definedName>
    <definedName name="A127943698A">Data16!$EJ$1:$EJ$10,Data16!$EJ$11:$EJ$18</definedName>
    <definedName name="A127943698A_Data">Data16!$EJ$11:$EJ$18</definedName>
    <definedName name="A127943698A_Latest">Data16!$EJ$18</definedName>
    <definedName name="A127943702F">Data16!$EM$1:$EM$10,Data16!$EM$11:$EM$18</definedName>
    <definedName name="A127943702F_Data">Data16!$EM$11:$EM$18</definedName>
    <definedName name="A127943702F_Latest">Data16!$EM$18</definedName>
    <definedName name="A127943706R">Data16!$EN$1:$EN$10,Data16!$EN$11:$EN$18</definedName>
    <definedName name="A127943706R_Data">Data16!$EN$11:$EN$18</definedName>
    <definedName name="A127943706R_Latest">Data16!$EN$18</definedName>
    <definedName name="A127943710F">Data16!$DY$1:$DY$10,Data16!$DY$11:$DY$18</definedName>
    <definedName name="A127943710F_Data">Data16!$DY$11:$DY$18</definedName>
    <definedName name="A127943710F_Latest">Data16!$DY$18</definedName>
    <definedName name="A127943714R">Data16!$EX$1:$EX$10,Data16!$EX$11:$EX$18</definedName>
    <definedName name="A127943714R_Data">Data16!$EX$11:$EX$18</definedName>
    <definedName name="A127943714R_Latest">Data16!$EX$18</definedName>
    <definedName name="A127943718X">Data16!$EZ$1:$EZ$10,Data16!$EZ$11:$EZ$18</definedName>
    <definedName name="A127943718X_Data">Data16!$EZ$11:$EZ$18</definedName>
    <definedName name="A127943718X_Latest">Data16!$EZ$18</definedName>
    <definedName name="A127943722R">Data16!$EC$1:$EC$10,Data16!$EC$11:$EC$18</definedName>
    <definedName name="A127943722R_Data">Data16!$EC$11:$EC$18</definedName>
    <definedName name="A127943722R_Latest">Data16!$EC$18</definedName>
    <definedName name="A127943726X">Data17!$FE$1:$FE$10,Data17!$FE$11:$FE$18</definedName>
    <definedName name="A127943726X_Data">Data17!$FE$11:$FE$18</definedName>
    <definedName name="A127943726X_Latest">Data17!$FE$18</definedName>
    <definedName name="A127943730R">Data17!$FL$1:$FL$10,Data17!$FL$11:$FL$18</definedName>
    <definedName name="A127943730R_Data">Data17!$FL$11:$FL$18</definedName>
    <definedName name="A127943730R_Latest">Data17!$FL$18</definedName>
    <definedName name="A127943734X">Data17!$FV$1:$FV$10,Data17!$FV$11:$FV$18</definedName>
    <definedName name="A127943734X_Data">Data17!$FV$11:$FV$18</definedName>
    <definedName name="A127943734X_Latest">Data17!$FV$18</definedName>
    <definedName name="A127943738J">Data17!$FW$1:$FW$10,Data17!$FW$11:$FW$18</definedName>
    <definedName name="A127943738J_Data">Data17!$FW$11:$FW$18</definedName>
    <definedName name="A127943738J_Latest">Data17!$FW$18</definedName>
    <definedName name="A127943742X">Data17!$FZ$1:$FZ$10,Data17!$FZ$11:$FZ$18</definedName>
    <definedName name="A127943742X_Data">Data17!$FZ$11:$FZ$18</definedName>
    <definedName name="A127943742X_Latest">Data17!$FZ$18</definedName>
    <definedName name="A127943746J">Data17!$EX$1:$EX$10,Data17!$EX$11:$EX$18</definedName>
    <definedName name="A127943746J_Data">Data17!$EX$11:$EX$18</definedName>
    <definedName name="A127943746J_Latest">Data17!$EX$18</definedName>
    <definedName name="A127943750X">Data17!$GK$1:$GK$10,Data17!$GK$11:$GK$18</definedName>
    <definedName name="A127943750X_Data">Data17!$GK$11:$GK$18</definedName>
    <definedName name="A127943750X_Latest">Data17!$GK$18</definedName>
    <definedName name="A127943754J">Data17!$GR$1:$GR$10,Data17!$GR$11:$GR$18</definedName>
    <definedName name="A127943754J_Data">Data17!$GR$11:$GR$18</definedName>
    <definedName name="A127943754J_Latest">Data17!$GR$18</definedName>
    <definedName name="A127943758T">Data17!$GW$1:$GW$10,Data17!$GW$11:$GW$18</definedName>
    <definedName name="A127943758T_Data">Data17!$GW$11:$GW$18</definedName>
    <definedName name="A127943758T_Latest">Data17!$GW$18</definedName>
    <definedName name="A127943762J">Data17!$HB$1:$HB$10,Data17!$HB$11:$HB$18</definedName>
    <definedName name="A127943762J_Data">Data17!$HB$11:$HB$18</definedName>
    <definedName name="A127943762J_Latest">Data17!$HB$18</definedName>
    <definedName name="A127943766T">Data17!$HT$1:$HT$10,Data17!$HT$11:$HT$18</definedName>
    <definedName name="A127943766T_Data">Data17!$HT$11:$HT$18</definedName>
    <definedName name="A127943766T_Latest">Data17!$HT$18</definedName>
    <definedName name="A127943770J">Data17!$IE$1:$IE$10,Data17!$IE$11:$IE$18</definedName>
    <definedName name="A127943770J_Data">Data17!$IE$11:$IE$18</definedName>
    <definedName name="A127943770J_Latest">Data17!$IE$18</definedName>
    <definedName name="A127943778A">Data17!$HQ$1:$HQ$10,Data17!$HQ$11:$HQ$18</definedName>
    <definedName name="A127943778A_Data">Data17!$HQ$11:$HQ$18</definedName>
    <definedName name="A127943778A_Latest">Data17!$HQ$18</definedName>
    <definedName name="A127943782T">Data18!$S$1:$S$10,Data18!$S$11:$S$18</definedName>
    <definedName name="A127943782T_Data">Data18!$S$11:$S$18</definedName>
    <definedName name="A127943782T_Latest">Data18!$S$18</definedName>
    <definedName name="A127943786A">Data18!$X$1:$X$10,Data18!$X$11:$X$18</definedName>
    <definedName name="A127943786A_Data">Data18!$X$11:$X$18</definedName>
    <definedName name="A127943786A_Latest">Data18!$X$18</definedName>
    <definedName name="A127943790T">Data18!$D$1:$D$10,Data18!$D$11:$D$18</definedName>
    <definedName name="A127943790T_Data">Data18!$D$11:$D$18</definedName>
    <definedName name="A127943790T_Latest">Data18!$D$18</definedName>
    <definedName name="A127943794A">Data18!$AJ$1:$AJ$10,Data18!$AJ$11:$AJ$18</definedName>
    <definedName name="A127943794A_Data">Data18!$AJ$11:$AJ$18</definedName>
    <definedName name="A127943794A_Latest">Data18!$AJ$18</definedName>
    <definedName name="A127943798K">Data18!$AU$1:$AU$10,Data18!$AU$11:$AU$18</definedName>
    <definedName name="A127943798K_Data">Data18!$AU$11:$AU$18</definedName>
    <definedName name="A127943798K_Latest">Data18!$AU$18</definedName>
    <definedName name="A127943802R">Data18!$BI$1:$BI$10,Data18!$BI$11:$BI$18</definedName>
    <definedName name="A127943802R_Data">Data18!$BI$11:$BI$18</definedName>
    <definedName name="A127943802R_Latest">Data18!$BI$18</definedName>
    <definedName name="A127943806X">Data18!$BK$1:$BK$10,Data18!$BK$11:$BK$18</definedName>
    <definedName name="A127943806X_Data">Data18!$BK$11:$BK$18</definedName>
    <definedName name="A127943806X_Latest">Data18!$BK$18</definedName>
    <definedName name="A127943810R">Data18!$AL$1:$AL$10,Data18!$AL$11:$AL$18</definedName>
    <definedName name="A127943810R_Data">Data18!$AL$11:$AL$18</definedName>
    <definedName name="A127943810R_Latest">Data18!$AL$18</definedName>
    <definedName name="A127943814X">Data18!$BN$1:$BN$10,Data18!$BN$11:$BN$18</definedName>
    <definedName name="A127943814X_Data">Data18!$BN$11:$BN$18</definedName>
    <definedName name="A127943814X_Latest">Data18!$BN$18</definedName>
    <definedName name="A127943818J">Data18!$AP$1:$AP$10,Data18!$AP$11:$AP$18</definedName>
    <definedName name="A127943818J_Data">Data18!$AP$11:$AP$18</definedName>
    <definedName name="A127943818J_Latest">Data18!$AP$18</definedName>
    <definedName name="A127943822X">Data18!$AQ$1:$AQ$10,Data18!$AQ$11:$AQ$18</definedName>
    <definedName name="A127943822X_Data">Data18!$AQ$11:$AQ$18</definedName>
    <definedName name="A127943822X_Latest">Data18!$AQ$18</definedName>
    <definedName name="A127943826J">Data16!$FQ$1:$FQ$10,Data16!$FQ$11:$FQ$18</definedName>
    <definedName name="A127943826J_Data">Data16!$FQ$11:$FQ$18</definedName>
    <definedName name="A127943826J_Latest">Data16!$FQ$18</definedName>
    <definedName name="A127943830X">Data16!$GA$1:$GA$10,Data16!$GA$11:$GA$18</definedName>
    <definedName name="A127943830X_Data">Data16!$GA$11:$GA$18</definedName>
    <definedName name="A127943830X_Latest">Data16!$GA$18</definedName>
    <definedName name="A127943834J">Data16!$GH$1:$GH$10,Data16!$GH$11:$GH$18</definedName>
    <definedName name="A127943834J_Data">Data16!$GH$11:$GH$18</definedName>
    <definedName name="A127943834J_Latest">Data16!$GH$18</definedName>
    <definedName name="A127943838T">Data16!$GN$1:$GN$10,Data16!$GN$11:$GN$18</definedName>
    <definedName name="A127943838T_Data">Data16!$GN$11:$GN$18</definedName>
    <definedName name="A127943838T_Latest">Data16!$GN$18</definedName>
    <definedName name="A127943842J">Data16!$GW$1:$GW$10,Data16!$GW$11:$GW$18</definedName>
    <definedName name="A127943842J_Data">Data16!$GW$11:$GW$18</definedName>
    <definedName name="A127943842J_Latest">Data16!$GW$18</definedName>
    <definedName name="A127943846T">Data16!$HF$1:$HF$10,Data16!$HF$11:$HF$18</definedName>
    <definedName name="A127943846T_Data">Data16!$HF$11:$HF$18</definedName>
    <definedName name="A127943846T_Latest">Data16!$HF$18</definedName>
    <definedName name="A127943850J">Data16!$HP$1:$HP$10,Data16!$HP$11:$HP$18</definedName>
    <definedName name="A127943850J_Data">Data16!$HP$11:$HP$18</definedName>
    <definedName name="A127943850J_Latest">Data16!$HP$18</definedName>
    <definedName name="A127943854T">Data16!$GP$1:$GP$10,Data16!$GP$11:$GP$18</definedName>
    <definedName name="A127943854T_Data">Data16!$GP$11:$GP$18</definedName>
    <definedName name="A127943854T_Latest">Data16!$GP$18</definedName>
    <definedName name="A127943858A">Data16!$GU$1:$GU$10,Data16!$GU$11:$GU$18</definedName>
    <definedName name="A127943858A_Data">Data16!$GU$11:$GU$18</definedName>
    <definedName name="A127943858A_Latest">Data16!$GU$18</definedName>
    <definedName name="A127943862T">Data17!$J$1:$J$10,Data17!$J$11:$J$18</definedName>
    <definedName name="A127943862T_Data">Data17!$J$11:$J$18</definedName>
    <definedName name="A127943862T_Latest">Data17!$J$18</definedName>
    <definedName name="A127943866A">Data17!$X$1:$X$10,Data17!$X$11:$X$18</definedName>
    <definedName name="A127943866A_Data">Data17!$X$11:$X$18</definedName>
    <definedName name="A127943866A_Latest">Data17!$X$18</definedName>
    <definedName name="A127943870T">Data17!$AB$1:$AB$10,Data17!$AB$11:$AB$18</definedName>
    <definedName name="A127943870T_Data">Data17!$AB$11:$AB$18</definedName>
    <definedName name="A127943870T_Latest">Data17!$AB$18</definedName>
    <definedName name="A127943874A">Data17!$AE$1:$AE$10,Data17!$AE$11:$AE$18</definedName>
    <definedName name="A127943874A_Data">Data17!$AE$11:$AE$18</definedName>
    <definedName name="A127943874A_Latest">Data17!$AE$18</definedName>
    <definedName name="A127943878K">Data17!$O$1:$O$10,Data17!$O$11:$O$18</definedName>
    <definedName name="A127943878K_Data">Data17!$O$11:$O$18</definedName>
    <definedName name="A127943878K_Latest">Data17!$O$18</definedName>
    <definedName name="A127943882A">Data17!$AH$1:$AH$10,Data17!$AH$11:$AH$18</definedName>
    <definedName name="A127943882A_Data">Data17!$AH$11:$AH$18</definedName>
    <definedName name="A127943882A_Latest">Data17!$AH$18</definedName>
    <definedName name="A127943890A">Data17!$T$1:$T$10,Data17!$T$11:$T$18</definedName>
    <definedName name="A127943890A_Data">Data17!$T$11:$T$18</definedName>
    <definedName name="A127943890A_Latest">Data17!$T$18</definedName>
    <definedName name="A127943894K">Data17!$BY$1:$BY$10,Data17!$BY$11:$BY$18</definedName>
    <definedName name="A127943894K_Data">Data17!$BY$11:$BY$18</definedName>
    <definedName name="A127943894K_Latest">Data17!$BY$18</definedName>
    <definedName name="A127943898V">Data17!$AY$1:$AY$10,Data17!$AY$11:$AY$18</definedName>
    <definedName name="A127943898V_Data">Data17!$AY$11:$AY$18</definedName>
    <definedName name="A127943898V_Latest">Data17!$AY$18</definedName>
    <definedName name="A127943902X">Data17!$CD$1:$CD$10,Data17!$CD$11:$CD$18</definedName>
    <definedName name="A127943902X_Data">Data17!$CD$11:$CD$18</definedName>
    <definedName name="A127943902X_Latest">Data17!$CD$18</definedName>
    <definedName name="A127943906J">Data17!$CR$1:$CR$10,Data17!$CR$11:$CR$18</definedName>
    <definedName name="A127943906J_Data">Data17!$CR$11:$CR$18</definedName>
    <definedName name="A127943906J_Latest">Data17!$CR$18</definedName>
    <definedName name="A127943910X">Data17!$DB$1:$DB$10,Data17!$DB$11:$DB$18</definedName>
    <definedName name="A127943910X_Data">Data17!$DB$11:$DB$18</definedName>
    <definedName name="A127943910X_Latest">Data17!$DB$18</definedName>
    <definedName name="A127943914J">Data17!$DC$1:$DC$10,Data17!$DC$11:$DC$18</definedName>
    <definedName name="A127943914J_Data">Data17!$DC$11:$DC$18</definedName>
    <definedName name="A127943914J_Latest">Data17!$DC$18</definedName>
    <definedName name="A127943918T">Data17!$CC$1:$CC$10,Data17!$CC$11:$CC$18</definedName>
    <definedName name="A127943918T_Data">Data17!$CC$11:$CC$18</definedName>
    <definedName name="A127943918T_Latest">Data17!$CC$18</definedName>
    <definedName name="A127943922J">Data17!$ED$1:$ED$10,Data17!$ED$11:$ED$18</definedName>
    <definedName name="A127943922J_Data">Data17!$ED$11:$ED$18</definedName>
    <definedName name="A127943922J_Latest">Data17!$ED$18</definedName>
    <definedName name="A127943926T">Data17!$DO$1:$DO$10,Data17!$DO$11:$DO$18</definedName>
    <definedName name="A127943926T_Data">Data17!$DO$11:$DO$18</definedName>
    <definedName name="A127943926T_Latest">Data17!$DO$18</definedName>
    <definedName name="A127943930J">Data17!$EQ$1:$EQ$10,Data17!$EQ$11:$EQ$18</definedName>
    <definedName name="A127943930J_Data">Data17!$EQ$11:$EQ$18</definedName>
    <definedName name="A127943930J_Latest">Data17!$EQ$18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6" i="22" l="1" a="1"/>
  <c r="E56" i="22" s="1"/>
  <c r="E55" i="22" a="1"/>
  <c r="E55" i="22" s="1"/>
  <c r="E54" i="22" a="1"/>
  <c r="E54" i="22" s="1"/>
  <c r="EH176" i="22"/>
  <c r="EH176" i="22" a="1"/>
  <c r="EG176" i="22"/>
  <c r="EG176" i="22" a="1"/>
  <c r="EF176" i="22"/>
  <c r="EF176" i="22" a="1"/>
  <c r="EE176" i="22"/>
  <c r="EE176" i="22" a="1"/>
  <c r="ED176" i="22"/>
  <c r="ED176" i="22" a="1"/>
  <c r="EC176" i="22"/>
  <c r="EC176" i="22" a="1"/>
  <c r="EB176" i="22"/>
  <c r="EB176" i="22" a="1"/>
  <c r="EA176" i="22"/>
  <c r="EA176" i="22" a="1"/>
  <c r="DZ176" i="22"/>
  <c r="DZ176" i="22" a="1"/>
  <c r="DY176" i="22"/>
  <c r="DY176" i="22" a="1"/>
  <c r="DX176" i="22"/>
  <c r="DX176" i="22" a="1"/>
  <c r="DW176" i="22"/>
  <c r="DW176" i="22" a="1"/>
  <c r="DV176" i="22"/>
  <c r="DV176" i="22" a="1"/>
  <c r="DU176" i="22"/>
  <c r="DU176" i="22" a="1"/>
  <c r="DT176" i="22"/>
  <c r="DT176" i="22" a="1"/>
  <c r="DS176" i="22"/>
  <c r="DS176" i="22" a="1"/>
  <c r="DR176" i="22"/>
  <c r="DR176" i="22" a="1"/>
  <c r="DQ176" i="22"/>
  <c r="DQ176" i="22" a="1"/>
  <c r="DP176" i="22"/>
  <c r="DP176" i="22" a="1"/>
  <c r="DO176" i="22"/>
  <c r="DO176" i="22" a="1"/>
  <c r="DN176" i="22"/>
  <c r="DN176" i="22" a="1"/>
  <c r="DM176" i="22"/>
  <c r="DM176" i="22" a="1"/>
  <c r="DL176" i="22"/>
  <c r="DL176" i="22" a="1"/>
  <c r="DK176" i="22"/>
  <c r="DK176" i="22" a="1"/>
  <c r="DJ176" i="22"/>
  <c r="DJ176" i="22" a="1"/>
  <c r="DI176" i="22"/>
  <c r="DI176" i="22" a="1"/>
  <c r="DH176" i="22"/>
  <c r="DH176" i="22" a="1"/>
  <c r="DG176" i="22"/>
  <c r="DG176" i="22" a="1"/>
  <c r="DF176" i="22" a="1"/>
  <c r="DF176" i="22" s="1"/>
  <c r="DE176" i="22"/>
  <c r="DE176" i="22" a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 a="1"/>
  <c r="BA176" i="22" s="1"/>
  <c r="AZ176" i="22" a="1"/>
  <c r="AZ176" i="22" s="1"/>
  <c r="AY176" i="22" a="1"/>
  <c r="AY176" i="22" s="1"/>
  <c r="AX176" i="22" a="1"/>
  <c r="AX176" i="22" s="1"/>
  <c r="AW176" i="22" a="1"/>
  <c r="AW176" i="22" s="1"/>
  <c r="AV176" i="22" a="1"/>
  <c r="AV176" i="22" s="1"/>
  <c r="AU176" i="22" a="1"/>
  <c r="AU176" i="22" s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 a="1"/>
  <c r="CY175" i="22" s="1"/>
  <c r="CX175" i="22" a="1"/>
  <c r="CX175" i="22" s="1"/>
  <c r="CW175" i="22" a="1"/>
  <c r="CW175" i="22" s="1"/>
  <c r="CV175" i="22" a="1"/>
  <c r="CV175" i="22" s="1"/>
  <c r="CU175" i="22" a="1"/>
  <c r="CU175" i="22" s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/>
  <c r="BV175" i="22" a="1"/>
  <c r="BU175" i="22"/>
  <c r="BU175" i="22" a="1"/>
  <c r="BT175" i="22"/>
  <c r="BT175" i="22" a="1"/>
  <c r="BS175" i="22"/>
  <c r="BS175" i="22" a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 a="1"/>
  <c r="AE175" i="22" s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 a="1"/>
  <c r="W175" i="22" s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 a="1"/>
  <c r="ED174" i="22" s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 a="1"/>
  <c r="DV174" i="22" s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 a="1"/>
  <c r="DN174" i="22" s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 a="1"/>
  <c r="DF174" i="22" s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 a="1"/>
  <c r="CX174" i="22" s="1"/>
  <c r="CW174" i="22" a="1"/>
  <c r="CW174" i="22" s="1"/>
  <c r="CV174" i="22" a="1"/>
  <c r="CV174" i="22" s="1"/>
  <c r="CU174" i="22" a="1"/>
  <c r="CU174" i="22" s="1"/>
  <c r="CT174" i="22" a="1"/>
  <c r="CT174" i="22" s="1"/>
  <c r="CS174" i="22" a="1"/>
  <c r="CS174" i="22" s="1"/>
  <c r="CR174" i="22" a="1"/>
  <c r="CR174" i="22" s="1"/>
  <c r="CQ174" i="22" a="1"/>
  <c r="CQ174" i="22" s="1"/>
  <c r="CP174" i="22" a="1"/>
  <c r="CP174" i="22" s="1"/>
  <c r="CO174" i="22" a="1"/>
  <c r="CO174" i="22" s="1"/>
  <c r="CN174" i="22" a="1"/>
  <c r="CN174" i="22" s="1"/>
  <c r="CM174" i="22" a="1"/>
  <c r="CM174" i="22" s="1"/>
  <c r="CL174" i="22" a="1"/>
  <c r="CL174" i="22" s="1"/>
  <c r="CK174" i="22" a="1"/>
  <c r="CK174" i="22" s="1"/>
  <c r="CJ174" i="22" a="1"/>
  <c r="CJ174" i="22" s="1"/>
  <c r="CI174" i="22" a="1"/>
  <c r="CI174" i="22" s="1"/>
  <c r="CH174" i="22" a="1"/>
  <c r="CH174" i="22" s="1"/>
  <c r="CG174" i="22" a="1"/>
  <c r="CG174" i="22" s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 a="1"/>
  <c r="BZ174" i="22" s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 a="1"/>
  <c r="BP174" i="22" s="1"/>
  <c r="BO174" i="22" a="1"/>
  <c r="BO174" i="22" s="1"/>
  <c r="BN174" i="22" a="1"/>
  <c r="BN174" i="22" s="1"/>
  <c r="BM174" i="22" a="1"/>
  <c r="BM174" i="22" s="1"/>
  <c r="BL174" i="22" a="1"/>
  <c r="BL174" i="22" s="1"/>
  <c r="BK174" i="22" a="1"/>
  <c r="BK174" i="22" s="1"/>
  <c r="BJ174" i="22" a="1"/>
  <c r="BJ174" i="22" s="1"/>
  <c r="BI174" i="22" a="1"/>
  <c r="BI174" i="22" s="1"/>
  <c r="BH174" i="22" a="1"/>
  <c r="BH174" i="22" s="1"/>
  <c r="BG174" i="22" a="1"/>
  <c r="BG174" i="22" s="1"/>
  <c r="BF174" i="22" a="1"/>
  <c r="BF174" i="22" s="1"/>
  <c r="BE174" i="22" a="1"/>
  <c r="BE174" i="22" s="1"/>
  <c r="BD174" i="22" a="1"/>
  <c r="BD174" i="22" s="1"/>
  <c r="BC174" i="22" a="1"/>
  <c r="BC174" i="22" s="1"/>
  <c r="BB174" i="22" a="1"/>
  <c r="BB174" i="22" s="1"/>
  <c r="BA174" i="22" a="1"/>
  <c r="BA174" i="22" s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 a="1"/>
  <c r="AR174" i="22" s="1"/>
  <c r="AQ174" i="22" a="1"/>
  <c r="AQ174" i="22" s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 a="1"/>
  <c r="AJ174" i="22" s="1"/>
  <c r="AI174" i="22"/>
  <c r="AI174" i="22" a="1"/>
  <c r="AH174" i="22"/>
  <c r="AH174" i="22" a="1"/>
  <c r="AG174" i="22"/>
  <c r="AG174" i="22" a="1"/>
  <c r="AF174" i="22"/>
  <c r="AF174" i="22" a="1"/>
  <c r="AE174" i="22"/>
  <c r="AE174" i="22" a="1"/>
  <c r="AD174" i="22"/>
  <c r="AD174" i="22" a="1"/>
  <c r="AC174" i="22"/>
  <c r="AC174" i="22" a="1"/>
  <c r="AB174" i="22"/>
  <c r="AB174" i="22" a="1"/>
  <c r="AA174" i="22"/>
  <c r="AA174" i="22" a="1"/>
  <c r="Z174" i="22"/>
  <c r="Z174" i="22" a="1"/>
  <c r="Y174" i="22"/>
  <c r="Y174" i="22" a="1"/>
  <c r="X174" i="22"/>
  <c r="X174" i="22" a="1"/>
  <c r="W174" i="22"/>
  <c r="W174" i="22" a="1"/>
  <c r="V174" i="22"/>
  <c r="V174" i="22" a="1"/>
  <c r="U174" i="22"/>
  <c r="U174" i="22" a="1"/>
  <c r="T174" i="22"/>
  <c r="T174" i="22" a="1"/>
  <c r="S174" i="22"/>
  <c r="S174" i="22" a="1"/>
  <c r="R174" i="22"/>
  <c r="R174" i="22" a="1"/>
  <c r="Q174" i="22"/>
  <c r="Q174" i="22" a="1"/>
  <c r="P174" i="22"/>
  <c r="P174" i="22" a="1"/>
  <c r="O174" i="22"/>
  <c r="O174" i="22" a="1"/>
  <c r="N174" i="22"/>
  <c r="N174" i="22" a="1"/>
  <c r="M174" i="22"/>
  <c r="M174" i="22" a="1"/>
  <c r="L174" i="22"/>
  <c r="L174" i="22" a="1"/>
  <c r="K174" i="22"/>
  <c r="K174" i="22" a="1"/>
  <c r="J174" i="22"/>
  <c r="J174" i="22" a="1"/>
  <c r="I174" i="22"/>
  <c r="I174" i="22" a="1"/>
  <c r="H174" i="22"/>
  <c r="H174" i="22" a="1"/>
  <c r="G174" i="22"/>
  <c r="G174" i="22" a="1"/>
  <c r="F174" i="22"/>
  <c r="F174" i="22" a="1"/>
  <c r="E174" i="22"/>
  <c r="E174" i="22" a="1"/>
  <c r="D174" i="22"/>
  <c r="D174" i="22" a="1"/>
  <c r="EH172" i="22"/>
  <c r="EH172" i="22" a="1"/>
  <c r="EG172" i="22"/>
  <c r="EG172" i="22" a="1"/>
  <c r="EF172" i="22"/>
  <c r="EF172" i="22" a="1"/>
  <c r="EE172" i="22"/>
  <c r="EE172" i="22" a="1"/>
  <c r="ED172" i="22"/>
  <c r="ED172" i="22" a="1"/>
  <c r="EC172" i="22"/>
  <c r="EC172" i="22" a="1"/>
  <c r="EB172" i="22"/>
  <c r="EB172" i="22" a="1"/>
  <c r="EA172" i="22"/>
  <c r="EA172" i="22" a="1"/>
  <c r="DZ172" i="22"/>
  <c r="DZ172" i="22" a="1"/>
  <c r="DY172" i="22"/>
  <c r="DY172" i="22" a="1"/>
  <c r="DX172" i="22"/>
  <c r="DX172" i="22" a="1"/>
  <c r="DW172" i="22"/>
  <c r="DW172" i="22" a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 a="1"/>
  <c r="CE169" i="22" s="1"/>
  <c r="CD169" i="22" a="1"/>
  <c r="CD169" i="22" s="1"/>
  <c r="CC169" i="22" a="1"/>
  <c r="CC169" i="22" s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 a="1"/>
  <c r="BK169" i="22" s="1"/>
  <c r="BJ169" i="22" a="1"/>
  <c r="BJ169" i="22" s="1"/>
  <c r="BI169" i="22" a="1"/>
  <c r="BI169" i="22" s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 a="1"/>
  <c r="AU169" i="22" s="1"/>
  <c r="AT169" i="22" a="1"/>
  <c r="AT169" i="22" s="1"/>
  <c r="AS169" i="22" a="1"/>
  <c r="AS169" i="22" s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EH165" i="22" a="1"/>
  <c r="EH165" i="22" s="1"/>
  <c r="EG165" i="22" a="1"/>
  <c r="EG165" i="22" s="1"/>
  <c r="EF165" i="22" a="1"/>
  <c r="EF165" i="22" s="1"/>
  <c r="EE165" i="22" a="1"/>
  <c r="EE165" i="22" s="1"/>
  <c r="ED165" i="22" a="1"/>
  <c r="ED165" i="22" s="1"/>
  <c r="EC165" i="22" a="1"/>
  <c r="EC165" i="22" s="1"/>
  <c r="EB165" i="22" a="1"/>
  <c r="EB165" i="22" s="1"/>
  <c r="EA165" i="22" a="1"/>
  <c r="EA165" i="22" s="1"/>
  <c r="DZ165" i="22" a="1"/>
  <c r="DZ165" i="22" s="1"/>
  <c r="DY165" i="22" a="1"/>
  <c r="DY165" i="22" s="1"/>
  <c r="DX165" i="22" a="1"/>
  <c r="DX165" i="22" s="1"/>
  <c r="DW165" i="22" a="1"/>
  <c r="DW165" i="22" s="1"/>
  <c r="DV165" i="22" a="1"/>
  <c r="DV165" i="22" s="1"/>
  <c r="DU165" i="22" a="1"/>
  <c r="DU165" i="22" s="1"/>
  <c r="DT165" i="22" a="1"/>
  <c r="DT165" i="22" s="1"/>
  <c r="DS165" i="22" a="1"/>
  <c r="DS165" i="22" s="1"/>
  <c r="DR165" i="22" a="1"/>
  <c r="DR165" i="22" s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 a="1"/>
  <c r="DB165" i="22" s="1"/>
  <c r="DA165" i="22" a="1"/>
  <c r="DA165" i="22" s="1"/>
  <c r="CZ165" i="22" a="1"/>
  <c r="CZ165" i="22" s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 a="1"/>
  <c r="CT165" i="22" s="1"/>
  <c r="CS165" i="22" a="1"/>
  <c r="CS165" i="22" s="1"/>
  <c r="CR165" i="22" a="1"/>
  <c r="CR165" i="22" s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 a="1"/>
  <c r="CL165" i="22" s="1"/>
  <c r="CK165" i="22" a="1"/>
  <c r="CK165" i="22" s="1"/>
  <c r="CJ165" i="22" a="1"/>
  <c r="CJ165" i="22" s="1"/>
  <c r="CI165" i="22" a="1"/>
  <c r="CI165" i="22" s="1"/>
  <c r="CH165" i="22" a="1"/>
  <c r="CH165" i="22" s="1"/>
  <c r="CG165" i="22" a="1"/>
  <c r="CG165" i="22" s="1"/>
  <c r="CF165" i="22"/>
  <c r="CF165" i="22" a="1"/>
  <c r="CE165" i="22"/>
  <c r="CE165" i="22" a="1"/>
  <c r="CD165" i="22"/>
  <c r="CD165" i="22" a="1"/>
  <c r="CC165" i="22"/>
  <c r="CC165" i="22" a="1"/>
  <c r="CB165" i="22"/>
  <c r="CB165" i="22" a="1"/>
  <c r="CA165" i="22"/>
  <c r="CA165" i="22" a="1"/>
  <c r="BZ165" i="22"/>
  <c r="BZ165" i="22" a="1"/>
  <c r="BY165" i="22"/>
  <c r="BY165" i="22" a="1"/>
  <c r="BX165" i="22"/>
  <c r="BX165" i="22" a="1"/>
  <c r="BW165" i="22"/>
  <c r="BW165" i="22" a="1"/>
  <c r="BV165" i="22"/>
  <c r="BV165" i="22" a="1"/>
  <c r="BU165" i="22"/>
  <c r="BU165" i="22" a="1"/>
  <c r="BT165" i="22"/>
  <c r="BT165" i="22" a="1"/>
  <c r="BS165" i="22"/>
  <c r="BS165" i="22" a="1"/>
  <c r="BR165" i="22"/>
  <c r="BR165" i="22" a="1"/>
  <c r="BQ165" i="22"/>
  <c r="BQ165" i="22" a="1"/>
  <c r="BP165" i="22"/>
  <c r="BP165" i="22" a="1"/>
  <c r="BO165" i="22"/>
  <c r="BO165" i="22" a="1"/>
  <c r="BN165" i="22"/>
  <c r="BN165" i="22" a="1"/>
  <c r="BM165" i="22"/>
  <c r="BM165" i="22" a="1"/>
  <c r="BL165" i="22"/>
  <c r="BL165" i="22" a="1"/>
  <c r="BK165" i="22"/>
  <c r="BK165" i="22" a="1"/>
  <c r="BJ165" i="22"/>
  <c r="BJ165" i="22" a="1"/>
  <c r="BI165" i="22"/>
  <c r="BI165" i="22" a="1"/>
  <c r="BH165" i="22"/>
  <c r="BH165" i="22" a="1"/>
  <c r="BG165" i="22"/>
  <c r="BG165" i="22" a="1"/>
  <c r="BF165" i="22"/>
  <c r="BF165" i="22" a="1"/>
  <c r="BE165" i="22"/>
  <c r="BE165" i="22" a="1"/>
  <c r="BD165" i="22"/>
  <c r="BD165" i="22" a="1"/>
  <c r="BC165" i="22" a="1"/>
  <c r="BC165" i="22" s="1"/>
  <c r="BB165" i="22" a="1"/>
  <c r="BB165" i="22" s="1"/>
  <c r="BA165" i="22" a="1"/>
  <c r="BA165" i="22" s="1"/>
  <c r="AZ165" i="22" a="1"/>
  <c r="AZ165" i="22" s="1"/>
  <c r="AY165" i="22" a="1"/>
  <c r="AY165" i="22" s="1"/>
  <c r="AX165" i="22" a="1"/>
  <c r="AX165" i="22" s="1"/>
  <c r="AW165" i="22" a="1"/>
  <c r="AW165" i="22" s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 a="1"/>
  <c r="DG157" i="22" s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 a="1"/>
  <c r="DA157" i="22" s="1"/>
  <c r="CZ157" i="22" a="1"/>
  <c r="CZ157" i="22" s="1"/>
  <c r="CY157" i="22" a="1"/>
  <c r="CY157" i="22" s="1"/>
  <c r="CX157" i="22" a="1"/>
  <c r="CX157" i="22" s="1"/>
  <c r="CW157" i="22" a="1"/>
  <c r="CW157" i="22" s="1"/>
  <c r="CV157" i="22" a="1"/>
  <c r="CV157" i="22" s="1"/>
  <c r="CU157" i="22" a="1"/>
  <c r="CU157" i="22" s="1"/>
  <c r="CT157" i="22" a="1"/>
  <c r="CT157" i="22" s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 a="1"/>
  <c r="BL131" i="22" s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 a="1"/>
  <c r="BF131" i="22" s="1"/>
  <c r="BE131" i="22" a="1"/>
  <c r="BE131" i="22" s="1"/>
  <c r="BD131" i="22" a="1"/>
  <c r="BD131" i="22" s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 a="1"/>
  <c r="AX131" i="22" s="1"/>
  <c r="AW131" i="22" a="1"/>
  <c r="AW131" i="22" s="1"/>
  <c r="AV131" i="22" a="1"/>
  <c r="AV131" i="22" s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 a="1"/>
  <c r="AP131" i="22" s="1"/>
  <c r="AO131" i="22" a="1"/>
  <c r="AO131" i="22" s="1"/>
  <c r="AN131" i="22" a="1"/>
  <c r="AN131" i="22" s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 a="1"/>
  <c r="AH131" i="22" s="1"/>
  <c r="AG131" i="22" a="1"/>
  <c r="AG131" i="22" s="1"/>
  <c r="AF131" i="22" a="1"/>
  <c r="AF131" i="22" s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 a="1"/>
  <c r="Z131" i="22" s="1"/>
  <c r="Y131" i="22" a="1"/>
  <c r="Y131" i="22" s="1"/>
  <c r="X131" i="22" a="1"/>
  <c r="X131" i="22" s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 a="1"/>
  <c r="EG128" i="22" s="1"/>
  <c r="EF128" i="22" a="1"/>
  <c r="EF128" i="22" s="1"/>
  <c r="EE128" i="22" a="1"/>
  <c r="EE128" i="22" s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 a="1"/>
  <c r="DY128" i="22" s="1"/>
  <c r="DX128" i="22" a="1"/>
  <c r="DX128" i="22" s="1"/>
  <c r="DW128" i="22" a="1"/>
  <c r="DW128" i="22" s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 a="1"/>
  <c r="DQ128" i="22" s="1"/>
  <c r="DP128" i="22" a="1"/>
  <c r="DP128" i="22" s="1"/>
  <c r="DO128" i="22" a="1"/>
  <c r="DO128" i="22" s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 a="1"/>
  <c r="DI128" i="22" s="1"/>
  <c r="DH128" i="22" a="1"/>
  <c r="DH128" i="22" s="1"/>
  <c r="DG128" i="22" a="1"/>
  <c r="DG128" i="22" s="1"/>
  <c r="DF128" i="22" a="1"/>
  <c r="DF128" i="22" s="1"/>
  <c r="DE128" i="22" a="1"/>
  <c r="DE128" i="22" s="1"/>
  <c r="DD128" i="22" a="1"/>
  <c r="DD128" i="22" s="1"/>
  <c r="DC128" i="22" a="1"/>
  <c r="DC128" i="22" s="1"/>
  <c r="DB128" i="22" a="1"/>
  <c r="DB128" i="22" s="1"/>
  <c r="DA128" i="22" a="1"/>
  <c r="DA128" i="22" s="1"/>
  <c r="CZ128" i="22" a="1"/>
  <c r="CZ128" i="22" s="1"/>
  <c r="CY128" i="22" a="1"/>
  <c r="CY128" i="22" s="1"/>
  <c r="CX128" i="22" a="1"/>
  <c r="CX128" i="22" s="1"/>
  <c r="CW128" i="22" a="1"/>
  <c r="CW128" i="22" s="1"/>
  <c r="CV128" i="22" a="1"/>
  <c r="CV128" i="22" s="1"/>
  <c r="CU128" i="22" a="1"/>
  <c r="CU128" i="22" s="1"/>
  <c r="CT128" i="22" a="1"/>
  <c r="CT128" i="22" s="1"/>
  <c r="CS128" i="22" a="1"/>
  <c r="CS128" i="22" s="1"/>
  <c r="CR128" i="22" a="1"/>
  <c r="CR128" i="22" s="1"/>
  <c r="CQ128" i="22" a="1"/>
  <c r="CQ128" i="22" s="1"/>
  <c r="CP128" i="22" a="1"/>
  <c r="CP128" i="22" s="1"/>
  <c r="CO128" i="22" a="1"/>
  <c r="CO128" i="22" s="1"/>
  <c r="CN128" i="22" a="1"/>
  <c r="CN128" i="22" s="1"/>
  <c r="CM128" i="22" a="1"/>
  <c r="CM128" i="22" s="1"/>
  <c r="CL128" i="22" a="1"/>
  <c r="CL128" i="22" s="1"/>
  <c r="CK128" i="22" a="1"/>
  <c r="CK128" i="22" s="1"/>
  <c r="CJ128" i="22" a="1"/>
  <c r="CJ128" i="22" s="1"/>
  <c r="CI128" i="22" a="1"/>
  <c r="CI128" i="22" s="1"/>
  <c r="CH128" i="22" a="1"/>
  <c r="CH128" i="22" s="1"/>
  <c r="CG128" i="22" a="1"/>
  <c r="CG128" i="22" s="1"/>
  <c r="CF128" i="22" a="1"/>
  <c r="CF128" i="22" s="1"/>
  <c r="CE128" i="22" a="1"/>
  <c r="CE128" i="22" s="1"/>
  <c r="CD128" i="22" a="1"/>
  <c r="CD128" i="22" s="1"/>
  <c r="CC128" i="22" a="1"/>
  <c r="CC128" i="22" s="1"/>
  <c r="CB128" i="22" a="1"/>
  <c r="CB128" i="22" s="1"/>
  <c r="CA128" i="22" a="1"/>
  <c r="CA128" i="22" s="1"/>
  <c r="BZ128" i="22" a="1"/>
  <c r="BZ128" i="22" s="1"/>
  <c r="BY128" i="22" a="1"/>
  <c r="BY128" i="22" s="1"/>
  <c r="BX128" i="22" a="1"/>
  <c r="BX128" i="22" s="1"/>
  <c r="BW128" i="22" a="1"/>
  <c r="BW128" i="22" s="1"/>
  <c r="BV128" i="22" a="1"/>
  <c r="BV128" i="22" s="1"/>
  <c r="BU128" i="22" a="1"/>
  <c r="BU128" i="22" s="1"/>
  <c r="BT128" i="22" a="1"/>
  <c r="BT128" i="22" s="1"/>
  <c r="BS128" i="22" a="1"/>
  <c r="BS128" i="22" s="1"/>
  <c r="BR128" i="22" a="1"/>
  <c r="BR128" i="22" s="1"/>
  <c r="BQ128" i="22" a="1"/>
  <c r="BQ128" i="22" s="1"/>
  <c r="BP128" i="22" a="1"/>
  <c r="BP128" i="22" s="1"/>
  <c r="BO128" i="22" a="1"/>
  <c r="BO128" i="22" s="1"/>
  <c r="BN128" i="22" a="1"/>
  <c r="BN128" i="22" s="1"/>
  <c r="BM128" i="22" a="1"/>
  <c r="BM128" i="22" s="1"/>
  <c r="BL128" i="22" a="1"/>
  <c r="BL128" i="22" s="1"/>
  <c r="BK128" i="22" a="1"/>
  <c r="BK128" i="22" s="1"/>
  <c r="BJ128" i="22" a="1"/>
  <c r="BJ128" i="22" s="1"/>
  <c r="BI128" i="22" a="1"/>
  <c r="BI128" i="22" s="1"/>
  <c r="BH128" i="22" a="1"/>
  <c r="BH128" i="22" s="1"/>
  <c r="BG128" i="22" a="1"/>
  <c r="BG128" i="22" s="1"/>
  <c r="BF128" i="22" a="1"/>
  <c r="BF128" i="22" s="1"/>
  <c r="BE128" i="22" a="1"/>
  <c r="BE128" i="22" s="1"/>
  <c r="BD128" i="22" a="1"/>
  <c r="BD128" i="22" s="1"/>
  <c r="BC128" i="22" a="1"/>
  <c r="BC128" i="22" s="1"/>
  <c r="BB128" i="22" a="1"/>
  <c r="BB128" i="22" s="1"/>
  <c r="BA128" i="22" a="1"/>
  <c r="BA128" i="22" s="1"/>
  <c r="AZ128" i="22" a="1"/>
  <c r="AZ128" i="22" s="1"/>
  <c r="AY128" i="22" a="1"/>
  <c r="AY128" i="22" s="1"/>
  <c r="AX128" i="22" a="1"/>
  <c r="AX128" i="22" s="1"/>
  <c r="AW128" i="22" a="1"/>
  <c r="AW128" i="22" s="1"/>
  <c r="AV128" i="22" a="1"/>
  <c r="AV128" i="22" s="1"/>
  <c r="AU128" i="22" a="1"/>
  <c r="AU128" i="22" s="1"/>
  <c r="AT128" i="22" a="1"/>
  <c r="AT128" i="22" s="1"/>
  <c r="AS128" i="22" a="1"/>
  <c r="AS128" i="22" s="1"/>
  <c r="AR128" i="22" a="1"/>
  <c r="AR128" i="22" s="1"/>
  <c r="AQ128" i="22" a="1"/>
  <c r="AQ128" i="22" s="1"/>
  <c r="AP128" i="22" a="1"/>
  <c r="AP128" i="22" s="1"/>
  <c r="AO128" i="22" a="1"/>
  <c r="AO128" i="22" s="1"/>
  <c r="AN128" i="22" a="1"/>
  <c r="AN128" i="22" s="1"/>
  <c r="AM128" i="22" a="1"/>
  <c r="AM128" i="22" s="1"/>
  <c r="AL128" i="22" a="1"/>
  <c r="AL128" i="22" s="1"/>
  <c r="AK128" i="22" a="1"/>
  <c r="AK128" i="22" s="1"/>
  <c r="AJ128" i="22" a="1"/>
  <c r="AJ128" i="22" s="1"/>
  <c r="AI128" i="22" a="1"/>
  <c r="AI128" i="22" s="1"/>
  <c r="AH128" i="22" a="1"/>
  <c r="AH128" i="22" s="1"/>
  <c r="AG128" i="22" a="1"/>
  <c r="AG128" i="22" s="1"/>
  <c r="AF128" i="22" a="1"/>
  <c r="AF128" i="22" s="1"/>
  <c r="AE128" i="22" a="1"/>
  <c r="AE128" i="22" s="1"/>
  <c r="AD128" i="22" a="1"/>
  <c r="AD128" i="22" s="1"/>
  <c r="AC128" i="22" a="1"/>
  <c r="AC128" i="22" s="1"/>
  <c r="AB128" i="22" a="1"/>
  <c r="AB128" i="22" s="1"/>
  <c r="AA128" i="22" a="1"/>
  <c r="AA128" i="22" s="1"/>
  <c r="Z128" i="22" a="1"/>
  <c r="Z128" i="22" s="1"/>
  <c r="Y128" i="22" a="1"/>
  <c r="Y128" i="22" s="1"/>
  <c r="X128" i="22" a="1"/>
  <c r="X128" i="22" s="1"/>
  <c r="W128" i="22" a="1"/>
  <c r="W128" i="22" s="1"/>
  <c r="V128" i="22" a="1"/>
  <c r="V128" i="22" s="1"/>
  <c r="U128" i="22" a="1"/>
  <c r="U128" i="22" s="1"/>
  <c r="T128" i="22" a="1"/>
  <c r="T128" i="22" s="1"/>
  <c r="S128" i="22" a="1"/>
  <c r="S128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EH127" i="22" a="1"/>
  <c r="EH127" i="22" s="1"/>
  <c r="EG127" i="22" a="1"/>
  <c r="EG127" i="22" s="1"/>
  <c r="EF127" i="22" a="1"/>
  <c r="EF127" i="22" s="1"/>
  <c r="EE127" i="22" a="1"/>
  <c r="EE127" i="22" s="1"/>
  <c r="ED127" i="22" a="1"/>
  <c r="ED127" i="22" s="1"/>
  <c r="EC127" i="22" a="1"/>
  <c r="EC127" i="22" s="1"/>
  <c r="EB127" i="22" a="1"/>
  <c r="EB127" i="22" s="1"/>
  <c r="EA127" i="22" a="1"/>
  <c r="EA127" i="22" s="1"/>
  <c r="DZ127" i="22" a="1"/>
  <c r="DZ127" i="22" s="1"/>
  <c r="DY127" i="22" a="1"/>
  <c r="DY127" i="22" s="1"/>
  <c r="DX127" i="22" a="1"/>
  <c r="DX127" i="22" s="1"/>
  <c r="DW127" i="22" a="1"/>
  <c r="DW127" i="22" s="1"/>
  <c r="DV127" i="22" a="1"/>
  <c r="DV127" i="22" s="1"/>
  <c r="DU127" i="22" a="1"/>
  <c r="DU127" i="22" s="1"/>
  <c r="DT127" i="22" a="1"/>
  <c r="DT127" i="22" s="1"/>
  <c r="DS127" i="22" a="1"/>
  <c r="DS127" i="22" s="1"/>
  <c r="DR127" i="22" a="1"/>
  <c r="DR127" i="22" s="1"/>
  <c r="DQ127" i="22" a="1"/>
  <c r="DQ127" i="22" s="1"/>
  <c r="DP127" i="22" a="1"/>
  <c r="DP127" i="22" s="1"/>
  <c r="DO127" i="22" a="1"/>
  <c r="DO127" i="22" s="1"/>
  <c r="DN127" i="22" a="1"/>
  <c r="DN127" i="22" s="1"/>
  <c r="DM127" i="22" a="1"/>
  <c r="DM127" i="22" s="1"/>
  <c r="DL127" i="22" a="1"/>
  <c r="DL127" i="22" s="1"/>
  <c r="DK127" i="22" a="1"/>
  <c r="DK127" i="22" s="1"/>
  <c r="DJ127" i="22" a="1"/>
  <c r="DJ127" i="22" s="1"/>
  <c r="DI127" i="22" a="1"/>
  <c r="DI127" i="22" s="1"/>
  <c r="DH127" i="22" a="1"/>
  <c r="DH127" i="22" s="1"/>
  <c r="DG127" i="22" a="1"/>
  <c r="DG127" i="22" s="1"/>
  <c r="DF127" i="22" a="1"/>
  <c r="DF127" i="22" s="1"/>
  <c r="DE127" i="22" a="1"/>
  <c r="DE127" i="22" s="1"/>
  <c r="DD127" i="22" a="1"/>
  <c r="DD127" i="22" s="1"/>
  <c r="DC127" i="22" a="1"/>
  <c r="DC127" i="22" s="1"/>
  <c r="DB127" i="22" a="1"/>
  <c r="DB127" i="22" s="1"/>
  <c r="DA127" i="22" a="1"/>
  <c r="DA127" i="22" s="1"/>
  <c r="CZ127" i="22" a="1"/>
  <c r="CZ127" i="22" s="1"/>
  <c r="CY127" i="22" a="1"/>
  <c r="CY127" i="22" s="1"/>
  <c r="CX127" i="22" a="1"/>
  <c r="CX127" i="22" s="1"/>
  <c r="CW127" i="22" a="1"/>
  <c r="CW127" i="22" s="1"/>
  <c r="CV127" i="22" a="1"/>
  <c r="CV127" i="22" s="1"/>
  <c r="CU127" i="22" a="1"/>
  <c r="CU127" i="22" s="1"/>
  <c r="CT127" i="22" a="1"/>
  <c r="CT127" i="22" s="1"/>
  <c r="CS127" i="22" a="1"/>
  <c r="CS127" i="22" s="1"/>
  <c r="CR127" i="22" a="1"/>
  <c r="CR127" i="22" s="1"/>
  <c r="CQ127" i="22" a="1"/>
  <c r="CQ127" i="22" s="1"/>
  <c r="CP127" i="22" a="1"/>
  <c r="CP127" i="22" s="1"/>
  <c r="CO127" i="22" a="1"/>
  <c r="CO127" i="22" s="1"/>
  <c r="CN127" i="22" a="1"/>
  <c r="CN127" i="22" s="1"/>
  <c r="CM127" i="22" a="1"/>
  <c r="CM127" i="22" s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 a="1"/>
  <c r="CG127" i="22" s="1"/>
  <c r="CF127" i="22" a="1"/>
  <c r="CF127" i="22" s="1"/>
  <c r="CE127" i="22" a="1"/>
  <c r="CE127" i="22" s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 a="1"/>
  <c r="BY127" i="22" s="1"/>
  <c r="BX127" i="22" a="1"/>
  <c r="BX127" i="22" s="1"/>
  <c r="BW127" i="22" a="1"/>
  <c r="BW127" i="22" s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 a="1"/>
  <c r="BQ127" i="22" s="1"/>
  <c r="BP127" i="22" a="1"/>
  <c r="BP127" i="22" s="1"/>
  <c r="BO127" i="22" a="1"/>
  <c r="BO127" i="22" s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 a="1"/>
  <c r="BI127" i="22" s="1"/>
  <c r="BH127" i="22" a="1"/>
  <c r="BH127" i="22" s="1"/>
  <c r="BG127" i="22" a="1"/>
  <c r="BG127" i="22" s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 a="1"/>
  <c r="BA127" i="22" s="1"/>
  <c r="AZ127" i="22" a="1"/>
  <c r="AZ127" i="22" s="1"/>
  <c r="AY127" i="22" a="1"/>
  <c r="AY127" i="22" s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 a="1"/>
  <c r="AS127" i="22" s="1"/>
  <c r="AR127" i="22" a="1"/>
  <c r="AR127" i="22" s="1"/>
  <c r="AQ127" i="22" a="1"/>
  <c r="AQ127" i="22" s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 a="1"/>
  <c r="AK127" i="22" s="1"/>
  <c r="AJ127" i="22" a="1"/>
  <c r="AJ127" i="22" s="1"/>
  <c r="AI127" i="22" a="1"/>
  <c r="AI127" i="22" s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 a="1"/>
  <c r="AC127" i="22" s="1"/>
  <c r="AB127" i="22" a="1"/>
  <c r="AB127" i="22" s="1"/>
  <c r="AA127" i="22" a="1"/>
  <c r="AA127" i="22" s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 a="1"/>
  <c r="U127" i="22" s="1"/>
  <c r="T127" i="22" a="1"/>
  <c r="T127" i="22" s="1"/>
  <c r="S127" i="22" a="1"/>
  <c r="S127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EH126" i="22" a="1"/>
  <c r="EH126" i="22" s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 a="1"/>
  <c r="EB126" i="22" s="1"/>
  <c r="EA126" i="22" a="1"/>
  <c r="EA126" i="22" s="1"/>
  <c r="DZ126" i="22" a="1"/>
  <c r="DZ126" i="22" s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 a="1"/>
  <c r="DT126" i="22" s="1"/>
  <c r="DS126" i="22" a="1"/>
  <c r="DS126" i="22" s="1"/>
  <c r="DR126" i="22" a="1"/>
  <c r="DR126" i="22" s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 a="1"/>
  <c r="DJ126" i="22" s="1"/>
  <c r="DI126" i="22" a="1"/>
  <c r="DI126" i="22" s="1"/>
  <c r="DH126" i="22" a="1"/>
  <c r="DH126" i="22" s="1"/>
  <c r="DG126" i="22" a="1"/>
  <c r="DG126" i="22" s="1"/>
  <c r="DF126" i="22" a="1"/>
  <c r="DF126" i="22" s="1"/>
  <c r="DE126" i="22" a="1"/>
  <c r="DE126" i="22" s="1"/>
  <c r="DD126" i="22" a="1"/>
  <c r="DD126" i="22" s="1"/>
  <c r="DC126" i="22" a="1"/>
  <c r="DC126" i="22" s="1"/>
  <c r="DB126" i="22" a="1"/>
  <c r="DB126" i="22" s="1"/>
  <c r="DA126" i="22" a="1"/>
  <c r="DA126" i="22" s="1"/>
  <c r="CZ126" i="22" a="1"/>
  <c r="CZ126" i="22" s="1"/>
  <c r="CY126" i="22" a="1"/>
  <c r="CY126" i="22" s="1"/>
  <c r="CX126" i="22" a="1"/>
  <c r="CX126" i="22" s="1"/>
  <c r="CW126" i="22" a="1"/>
  <c r="CW126" i="22" s="1"/>
  <c r="CV126" i="22" a="1"/>
  <c r="CV126" i="22" s="1"/>
  <c r="CU126" i="22" a="1"/>
  <c r="CU126" i="22" s="1"/>
  <c r="CT126" i="22" a="1"/>
  <c r="CT126" i="22" s="1"/>
  <c r="CS126" i="22" a="1"/>
  <c r="CS126" i="22" s="1"/>
  <c r="CR126" i="22" a="1"/>
  <c r="CR126" i="22" s="1"/>
  <c r="CQ126" i="22" a="1"/>
  <c r="CQ126" i="22" s="1"/>
  <c r="CP126" i="22" a="1"/>
  <c r="CP126" i="22" s="1"/>
  <c r="CO126" i="22" a="1"/>
  <c r="CO126" i="22" s="1"/>
  <c r="CN126" i="22" a="1"/>
  <c r="CN126" i="22" s="1"/>
  <c r="CM126" i="22" a="1"/>
  <c r="CM126" i="22" s="1"/>
  <c r="CL126" i="22" a="1"/>
  <c r="CL126" i="22" s="1"/>
  <c r="CK126" i="22" a="1"/>
  <c r="CK126" i="22" s="1"/>
  <c r="CJ126" i="22" a="1"/>
  <c r="CJ126" i="22" s="1"/>
  <c r="CI126" i="22" a="1"/>
  <c r="CI126" i="22" s="1"/>
  <c r="CH126" i="22" a="1"/>
  <c r="CH126" i="22" s="1"/>
  <c r="CG126" i="22" a="1"/>
  <c r="CG126" i="22" s="1"/>
  <c r="CF126" i="22" a="1"/>
  <c r="CF126" i="22" s="1"/>
  <c r="CE126" i="22" a="1"/>
  <c r="CE126" i="22" s="1"/>
  <c r="CD126" i="22" a="1"/>
  <c r="CD126" i="22" s="1"/>
  <c r="CC126" i="22" a="1"/>
  <c r="CC126" i="22" s="1"/>
  <c r="CB126" i="22" a="1"/>
  <c r="CB126" i="22" s="1"/>
  <c r="CA126" i="22" a="1"/>
  <c r="CA126" i="22" s="1"/>
  <c r="BZ126" i="22" a="1"/>
  <c r="BZ126" i="22" s="1"/>
  <c r="BY126" i="22" a="1"/>
  <c r="BY126" i="22" s="1"/>
  <c r="BX126" i="22" a="1"/>
  <c r="BX126" i="22" s="1"/>
  <c r="BW126" i="22" a="1"/>
  <c r="BW126" i="22" s="1"/>
  <c r="BV126" i="22" a="1"/>
  <c r="BV126" i="22" s="1"/>
  <c r="BU126" i="22" a="1"/>
  <c r="BU126" i="22" s="1"/>
  <c r="BT126" i="22" a="1"/>
  <c r="BT126" i="22" s="1"/>
  <c r="BS126" i="22" a="1"/>
  <c r="BS126" i="22" s="1"/>
  <c r="BR126" i="22" a="1"/>
  <c r="BR126" i="22" s="1"/>
  <c r="BQ126" i="22" a="1"/>
  <c r="BQ126" i="22" s="1"/>
  <c r="BP126" i="22" a="1"/>
  <c r="BP126" i="22" s="1"/>
  <c r="BO126" i="22" a="1"/>
  <c r="BO126" i="22" s="1"/>
  <c r="BN126" i="22" a="1"/>
  <c r="BN126" i="22" s="1"/>
  <c r="BM126" i="22" a="1"/>
  <c r="BM126" i="22" s="1"/>
  <c r="BL126" i="22" a="1"/>
  <c r="BL126" i="22" s="1"/>
  <c r="BK126" i="22" a="1"/>
  <c r="BK126" i="22" s="1"/>
  <c r="BJ126" i="22" a="1"/>
  <c r="BJ126" i="22" s="1"/>
  <c r="BI126" i="22" a="1"/>
  <c r="BI126" i="22" s="1"/>
  <c r="BH126" i="22" a="1"/>
  <c r="BH126" i="22" s="1"/>
  <c r="BG126" i="22" a="1"/>
  <c r="BG126" i="22" s="1"/>
  <c r="BF126" i="22" a="1"/>
  <c r="BF126" i="22" s="1"/>
  <c r="BE126" i="22" a="1"/>
  <c r="BE126" i="22" s="1"/>
  <c r="BD126" i="22" a="1"/>
  <c r="BD126" i="22" s="1"/>
  <c r="BC126" i="22" a="1"/>
  <c r="BC126" i="22" s="1"/>
  <c r="BB126" i="22" a="1"/>
  <c r="BB126" i="22" s="1"/>
  <c r="BA126" i="22" a="1"/>
  <c r="BA126" i="22" s="1"/>
  <c r="AZ126" i="22" a="1"/>
  <c r="AZ126" i="22" s="1"/>
  <c r="AY126" i="22" a="1"/>
  <c r="AY126" i="22" s="1"/>
  <c r="AX126" i="22" a="1"/>
  <c r="AX126" i="22" s="1"/>
  <c r="AW126" i="22" a="1"/>
  <c r="AW126" i="22" s="1"/>
  <c r="AV126" i="22" a="1"/>
  <c r="AV126" i="22" s="1"/>
  <c r="AU126" i="22" a="1"/>
  <c r="AU126" i="22" s="1"/>
  <c r="AT126" i="22" a="1"/>
  <c r="AT126" i="22" s="1"/>
  <c r="AS126" i="22" a="1"/>
  <c r="AS126" i="22" s="1"/>
  <c r="AR126" i="22" a="1"/>
  <c r="AR126" i="22" s="1"/>
  <c r="AQ126" i="22" a="1"/>
  <c r="AQ126" i="22" s="1"/>
  <c r="AP126" i="22" a="1"/>
  <c r="AP126" i="22" s="1"/>
  <c r="AO126" i="22" a="1"/>
  <c r="AO126" i="22" s="1"/>
  <c r="AN126" i="22" a="1"/>
  <c r="AN126" i="22" s="1"/>
  <c r="AM126" i="22" a="1"/>
  <c r="AM126" i="22" s="1"/>
  <c r="AL126" i="22" a="1"/>
  <c r="AL126" i="22" s="1"/>
  <c r="AK126" i="22" a="1"/>
  <c r="AK126" i="22" s="1"/>
  <c r="AJ126" i="22" a="1"/>
  <c r="AJ126" i="22" s="1"/>
  <c r="AI126" i="22" a="1"/>
  <c r="AI126" i="22" s="1"/>
  <c r="AH126" i="22" a="1"/>
  <c r="AH126" i="22" s="1"/>
  <c r="AG126" i="22" a="1"/>
  <c r="AG126" i="22" s="1"/>
  <c r="AF126" i="22" a="1"/>
  <c r="AF126" i="22" s="1"/>
  <c r="AE126" i="22" a="1"/>
  <c r="AE126" i="22" s="1"/>
  <c r="AD126" i="22" a="1"/>
  <c r="AD126" i="22" s="1"/>
  <c r="AC126" i="22" a="1"/>
  <c r="AC126" i="22" s="1"/>
  <c r="AB126" i="22" a="1"/>
  <c r="AB126" i="22" s="1"/>
  <c r="AA126" i="22" a="1"/>
  <c r="AA126" i="22" s="1"/>
  <c r="Z126" i="22" a="1"/>
  <c r="Z126" i="22" s="1"/>
  <c r="Y126" i="22" a="1"/>
  <c r="Y126" i="22" s="1"/>
  <c r="X126" i="22" a="1"/>
  <c r="X126" i="22" s="1"/>
  <c r="W126" i="22" a="1"/>
  <c r="W126" i="22" s="1"/>
  <c r="V126" i="22" a="1"/>
  <c r="V126" i="22" s="1"/>
  <c r="U126" i="22" a="1"/>
  <c r="U126" i="22" s="1"/>
  <c r="T126" i="22" a="1"/>
  <c r="T126" i="22" s="1"/>
  <c r="S126" i="22" a="1"/>
  <c r="S126" i="22" s="1"/>
  <c r="R126" i="22" a="1"/>
  <c r="R126" i="22" s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 a="1"/>
  <c r="J126" i="22" s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EH123" i="22" a="1"/>
  <c r="EH123" i="22" s="1"/>
  <c r="EG123" i="22" a="1"/>
  <c r="EG123" i="22" s="1"/>
  <c r="EF123" i="22" a="1"/>
  <c r="EF123" i="22" s="1"/>
  <c r="EE123" i="22" a="1"/>
  <c r="EE123" i="22" s="1"/>
  <c r="ED123" i="22" a="1"/>
  <c r="ED123" i="22" s="1"/>
  <c r="EC123" i="22" a="1"/>
  <c r="EC123" i="22" s="1"/>
  <c r="EB123" i="22" a="1"/>
  <c r="EB123" i="22" s="1"/>
  <c r="EA123" i="22" a="1"/>
  <c r="EA123" i="22" s="1"/>
  <c r="DZ123" i="22" a="1"/>
  <c r="DZ123" i="22" s="1"/>
  <c r="DY123" i="22" a="1"/>
  <c r="DY123" i="22" s="1"/>
  <c r="DX123" i="22" a="1"/>
  <c r="DX123" i="22" s="1"/>
  <c r="DW123" i="22" a="1"/>
  <c r="DW123" i="22" s="1"/>
  <c r="DV123" i="22" a="1"/>
  <c r="DV123" i="22" s="1"/>
  <c r="DU123" i="22" a="1"/>
  <c r="DU123" i="22" s="1"/>
  <c r="DT123" i="22" a="1"/>
  <c r="DT123" i="22" s="1"/>
  <c r="DS123" i="22" a="1"/>
  <c r="DS123" i="22" s="1"/>
  <c r="DR123" i="22" a="1"/>
  <c r="DR123" i="22" s="1"/>
  <c r="DQ123" i="22" a="1"/>
  <c r="DQ123" i="22" s="1"/>
  <c r="DP123" i="22" a="1"/>
  <c r="DP123" i="22" s="1"/>
  <c r="DO123" i="22" a="1"/>
  <c r="DO123" i="22" s="1"/>
  <c r="DN123" i="22" a="1"/>
  <c r="DN123" i="22" s="1"/>
  <c r="DM123" i="22" a="1"/>
  <c r="DM123" i="22" s="1"/>
  <c r="DL123" i="22" a="1"/>
  <c r="DL123" i="22" s="1"/>
  <c r="DK123" i="22" a="1"/>
  <c r="DK123" i="22" s="1"/>
  <c r="DJ123" i="22" a="1"/>
  <c r="DJ123" i="22" s="1"/>
  <c r="DI123" i="22" a="1"/>
  <c r="DI123" i="22" s="1"/>
  <c r="DH123" i="22" a="1"/>
  <c r="DH123" i="22" s="1"/>
  <c r="DG123" i="22" a="1"/>
  <c r="DG123" i="22" s="1"/>
  <c r="DF123" i="22" a="1"/>
  <c r="DF123" i="22" s="1"/>
  <c r="DE123" i="22" a="1"/>
  <c r="DE123" i="22" s="1"/>
  <c r="DD123" i="22" a="1"/>
  <c r="DD123" i="22" s="1"/>
  <c r="DC123" i="22" a="1"/>
  <c r="DC123" i="22" s="1"/>
  <c r="DB123" i="22" a="1"/>
  <c r="DB123" i="22" s="1"/>
  <c r="DA123" i="22" a="1"/>
  <c r="DA123" i="22" s="1"/>
  <c r="CZ123" i="22" a="1"/>
  <c r="CZ123" i="22" s="1"/>
  <c r="CY123" i="22" a="1"/>
  <c r="CY123" i="22" s="1"/>
  <c r="CX123" i="22" a="1"/>
  <c r="CX123" i="22" s="1"/>
  <c r="CW123" i="22" a="1"/>
  <c r="CW123" i="22" s="1"/>
  <c r="CV123" i="22" a="1"/>
  <c r="CV123" i="22" s="1"/>
  <c r="CU123" i="22" a="1"/>
  <c r="CU123" i="22" s="1"/>
  <c r="CT123" i="22" a="1"/>
  <c r="CT123" i="22" s="1"/>
  <c r="CS123" i="22" a="1"/>
  <c r="CS123" i="22" s="1"/>
  <c r="CR123" i="22" a="1"/>
  <c r="CR123" i="22" s="1"/>
  <c r="CQ123" i="22" a="1"/>
  <c r="CQ123" i="22" s="1"/>
  <c r="CP123" i="22" a="1"/>
  <c r="CP123" i="22" s="1"/>
  <c r="CO123" i="22" a="1"/>
  <c r="CO123" i="22" s="1"/>
  <c r="CN123" i="22" a="1"/>
  <c r="CN123" i="22" s="1"/>
  <c r="CM123" i="22" a="1"/>
  <c r="CM123" i="22" s="1"/>
  <c r="CL123" i="22" a="1"/>
  <c r="CL123" i="22" s="1"/>
  <c r="CK123" i="22" a="1"/>
  <c r="CK123" i="22" s="1"/>
  <c r="CJ123" i="22" a="1"/>
  <c r="CJ123" i="22" s="1"/>
  <c r="CI123" i="22" a="1"/>
  <c r="CI123" i="22" s="1"/>
  <c r="CH123" i="22" a="1"/>
  <c r="CH123" i="22" s="1"/>
  <c r="CG123" i="22" a="1"/>
  <c r="CG123" i="22" s="1"/>
  <c r="CF123" i="22" a="1"/>
  <c r="CF123" i="22" s="1"/>
  <c r="CE123" i="22" a="1"/>
  <c r="CE123" i="22" s="1"/>
  <c r="CD123" i="22" a="1"/>
  <c r="CD123" i="22" s="1"/>
  <c r="CC123" i="22" a="1"/>
  <c r="CC123" i="22" s="1"/>
  <c r="CB123" i="22" a="1"/>
  <c r="CB123" i="22" s="1"/>
  <c r="CA123" i="22" a="1"/>
  <c r="CA123" i="22" s="1"/>
  <c r="BZ123" i="22" a="1"/>
  <c r="BZ123" i="22" s="1"/>
  <c r="BY123" i="22" a="1"/>
  <c r="BY123" i="22" s="1"/>
  <c r="BX123" i="22" a="1"/>
  <c r="BX123" i="22" s="1"/>
  <c r="BW123" i="22" a="1"/>
  <c r="BW123" i="22" s="1"/>
  <c r="BV123" i="22" a="1"/>
  <c r="BV123" i="22" s="1"/>
  <c r="BU123" i="22" a="1"/>
  <c r="BU123" i="22" s="1"/>
  <c r="BT123" i="22" a="1"/>
  <c r="BT123" i="22" s="1"/>
  <c r="BS123" i="22" a="1"/>
  <c r="BS123" i="22" s="1"/>
  <c r="BR123" i="22" a="1"/>
  <c r="BR123" i="22" s="1"/>
  <c r="BQ123" i="22" a="1"/>
  <c r="BQ123" i="22" s="1"/>
  <c r="BP123" i="22" a="1"/>
  <c r="BP123" i="22" s="1"/>
  <c r="BO123" i="22" a="1"/>
  <c r="BO123" i="22" s="1"/>
  <c r="BN123" i="22" a="1"/>
  <c r="BN123" i="22" s="1"/>
  <c r="BM123" i="22" a="1"/>
  <c r="BM123" i="22" s="1"/>
  <c r="BL123" i="22" a="1"/>
  <c r="BL123" i="22" s="1"/>
  <c r="BK123" i="22" a="1"/>
  <c r="BK123" i="22" s="1"/>
  <c r="BJ123" i="22" a="1"/>
  <c r="BJ123" i="22" s="1"/>
  <c r="BI123" i="22" a="1"/>
  <c r="BI123" i="22" s="1"/>
  <c r="BH123" i="22" a="1"/>
  <c r="BH123" i="22" s="1"/>
  <c r="BG123" i="22" a="1"/>
  <c r="BG123" i="22" s="1"/>
  <c r="BF123" i="22" a="1"/>
  <c r="BF123" i="22" s="1"/>
  <c r="BE123" i="22" a="1"/>
  <c r="BE123" i="22" s="1"/>
  <c r="BD123" i="22" a="1"/>
  <c r="BD123" i="22" s="1"/>
  <c r="BC123" i="22" a="1"/>
  <c r="BC123" i="22" s="1"/>
  <c r="BB123" i="22" a="1"/>
  <c r="BB123" i="22" s="1"/>
  <c r="BA123" i="22" a="1"/>
  <c r="BA123" i="22" s="1"/>
  <c r="AZ123" i="22" a="1"/>
  <c r="AZ123" i="22" s="1"/>
  <c r="AY123" i="22" a="1"/>
  <c r="AY123" i="22" s="1"/>
  <c r="AX123" i="22" a="1"/>
  <c r="AX123" i="22" s="1"/>
  <c r="AW123" i="22" a="1"/>
  <c r="AW123" i="22" s="1"/>
  <c r="AV123" i="22" a="1"/>
  <c r="AV123" i="22" s="1"/>
  <c r="AU123" i="22" a="1"/>
  <c r="AU123" i="22" s="1"/>
  <c r="AT123" i="22" a="1"/>
  <c r="AT123" i="22" s="1"/>
  <c r="AS123" i="22" a="1"/>
  <c r="AS123" i="22" s="1"/>
  <c r="AR123" i="22" a="1"/>
  <c r="AR123" i="22" s="1"/>
  <c r="AQ123" i="22" a="1"/>
  <c r="AQ123" i="22" s="1"/>
  <c r="AP123" i="22" a="1"/>
  <c r="AP123" i="22" s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 a="1"/>
  <c r="BH119" i="22" s="1"/>
  <c r="BG119" i="22" a="1"/>
  <c r="BG119" i="22" s="1"/>
  <c r="BF119" i="22" a="1"/>
  <c r="BF119" i="22" s="1"/>
  <c r="BE119" i="22" a="1"/>
  <c r="BE119" i="22" s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/>
  <c r="K119" i="22" a="1"/>
  <c r="J119" i="22"/>
  <c r="J119" i="22" a="1"/>
  <c r="I119" i="22"/>
  <c r="I119" i="22" a="1"/>
  <c r="H119" i="22"/>
  <c r="H119" i="22" a="1"/>
  <c r="G119" i="22"/>
  <c r="G119" i="22" a="1"/>
  <c r="F119" i="22"/>
  <c r="F119" i="22" a="1"/>
  <c r="E119" i="22"/>
  <c r="E119" i="22" a="1"/>
  <c r="D119" i="22"/>
  <c r="D119" i="22" a="1"/>
  <c r="EH118" i="22"/>
  <c r="EH118" i="22" a="1"/>
  <c r="EG118" i="22"/>
  <c r="EG118" i="22" a="1"/>
  <c r="EF118" i="22"/>
  <c r="EF118" i="22" a="1"/>
  <c r="EE118" i="22"/>
  <c r="EE118" i="22" a="1"/>
  <c r="ED118" i="22"/>
  <c r="ED118" i="22" a="1"/>
  <c r="EC118" i="22"/>
  <c r="EC118" i="22" a="1"/>
  <c r="EB118" i="22"/>
  <c r="EB118" i="22" a="1"/>
  <c r="EA118" i="22"/>
  <c r="EA118" i="22" a="1"/>
  <c r="DZ118" i="22"/>
  <c r="DZ118" i="22" a="1"/>
  <c r="DY118" i="22"/>
  <c r="DY118" i="22" a="1"/>
  <c r="DX118" i="22"/>
  <c r="DX118" i="22" a="1"/>
  <c r="DW118" i="22"/>
  <c r="DW118" i="22" a="1"/>
  <c r="DV118" i="22"/>
  <c r="DV118" i="22" a="1"/>
  <c r="DU118" i="22"/>
  <c r="DU118" i="22" a="1"/>
  <c r="DT118" i="22"/>
  <c r="DT118" i="22" a="1"/>
  <c r="DS118" i="22"/>
  <c r="DS118" i="22" a="1"/>
  <c r="DR118" i="22"/>
  <c r="DR118" i="22" a="1"/>
  <c r="DQ118" i="22"/>
  <c r="DQ118" i="22" a="1"/>
  <c r="DP118" i="22"/>
  <c r="DP118" i="22" a="1"/>
  <c r="DO118" i="22"/>
  <c r="DO118" i="22" a="1"/>
  <c r="DN118" i="22"/>
  <c r="DN118" i="22" a="1"/>
  <c r="DM118" i="22"/>
  <c r="DM118" i="22" a="1"/>
  <c r="DL118" i="22"/>
  <c r="DL118" i="22" a="1"/>
  <c r="DK118" i="22"/>
  <c r="DK118" i="22" a="1"/>
  <c r="DJ118" i="22"/>
  <c r="DJ118" i="22" a="1"/>
  <c r="DI118" i="22"/>
  <c r="DI118" i="22" a="1"/>
  <c r="DH118" i="22"/>
  <c r="DH118" i="22" a="1"/>
  <c r="DG118" i="22"/>
  <c r="DG118" i="22" a="1"/>
  <c r="DF118" i="22"/>
  <c r="DF118" i="22" a="1"/>
  <c r="DE118" i="22"/>
  <c r="DE118" i="22" a="1"/>
  <c r="DD118" i="22"/>
  <c r="DD118" i="22" a="1"/>
  <c r="DC118" i="22"/>
  <c r="DC118" i="22" a="1"/>
  <c r="DB118" i="22"/>
  <c r="DB118" i="22" a="1"/>
  <c r="DA118" i="22"/>
  <c r="DA118" i="22" a="1"/>
  <c r="CZ118" i="22"/>
  <c r="CZ118" i="22" a="1"/>
  <c r="CY118" i="22"/>
  <c r="CY118" i="22" a="1"/>
  <c r="CX118" i="22"/>
  <c r="CX118" i="22" a="1"/>
  <c r="CW118" i="22"/>
  <c r="CW118" i="22" a="1"/>
  <c r="CV118" i="22"/>
  <c r="CV118" i="22" a="1"/>
  <c r="CU118" i="22"/>
  <c r="CU118" i="22" a="1"/>
  <c r="CT118" i="22"/>
  <c r="CT118" i="22" a="1"/>
  <c r="CS118" i="22"/>
  <c r="CS118" i="22" a="1"/>
  <c r="CR118" i="22"/>
  <c r="CR118" i="22" a="1"/>
  <c r="CQ118" i="22"/>
  <c r="CQ118" i="22" a="1"/>
  <c r="CP118" i="22"/>
  <c r="CP118" i="22" a="1"/>
  <c r="CO118" i="22"/>
  <c r="CO118" i="22" a="1"/>
  <c r="CN118" i="22"/>
  <c r="CN118" i="22" a="1"/>
  <c r="CM118" i="22"/>
  <c r="CM118" i="22" a="1"/>
  <c r="CL118" i="22"/>
  <c r="CL118" i="22" a="1"/>
  <c r="CK118" i="22"/>
  <c r="CK118" i="22" a="1"/>
  <c r="CJ118" i="22"/>
  <c r="CJ118" i="22" a="1"/>
  <c r="CI118" i="22"/>
  <c r="CI118" i="22" a="1"/>
  <c r="CH118" i="22"/>
  <c r="CH118" i="22" a="1"/>
  <c r="CG118" i="22"/>
  <c r="CG118" i="22" a="1"/>
  <c r="CF118" i="22"/>
  <c r="CF118" i="22" a="1"/>
  <c r="CE118" i="22"/>
  <c r="CE118" i="22" a="1"/>
  <c r="CD118" i="22"/>
  <c r="CD118" i="22" a="1"/>
  <c r="CC118" i="22"/>
  <c r="CC118" i="22" a="1"/>
  <c r="CB118" i="22"/>
  <c r="CB118" i="22" a="1"/>
  <c r="CA118" i="22"/>
  <c r="CA118" i="22" a="1"/>
  <c r="BZ118" i="22"/>
  <c r="BZ118" i="22" a="1"/>
  <c r="BY118" i="22"/>
  <c r="BY118" i="22" a="1"/>
  <c r="BX118" i="22"/>
  <c r="BX118" i="22" a="1"/>
  <c r="BW118" i="22"/>
  <c r="BW118" i="22" a="1"/>
  <c r="BV118" i="22"/>
  <c r="BV118" i="22" a="1"/>
  <c r="BU118" i="22"/>
  <c r="BU118" i="22" a="1"/>
  <c r="BT118" i="22"/>
  <c r="BT118" i="22" a="1"/>
  <c r="BS118" i="22"/>
  <c r="BS118" i="22" a="1"/>
  <c r="BR118" i="22"/>
  <c r="BR118" i="22" a="1"/>
  <c r="BQ118" i="22"/>
  <c r="BQ118" i="22" a="1"/>
  <c r="BP118" i="22"/>
  <c r="BP118" i="22" a="1"/>
  <c r="BO118" i="22"/>
  <c r="BO118" i="22" a="1"/>
  <c r="BN118" i="22"/>
  <c r="BN118" i="22" a="1"/>
  <c r="BM118" i="22"/>
  <c r="BM118" i="22" a="1"/>
  <c r="BL118" i="22"/>
  <c r="BL118" i="22" a="1"/>
  <c r="BK118" i="22"/>
  <c r="BK118" i="22" a="1"/>
  <c r="BJ118" i="22"/>
  <c r="BJ118" i="22" a="1"/>
  <c r="BI118" i="22"/>
  <c r="BI118" i="22" a="1"/>
  <c r="BH118" i="22"/>
  <c r="BH118" i="22" a="1"/>
  <c r="BG118" i="22"/>
  <c r="BG118" i="22" a="1"/>
  <c r="BF118" i="22"/>
  <c r="BF118" i="22" a="1"/>
  <c r="BE118" i="22"/>
  <c r="BE118" i="22" a="1"/>
  <c r="BD118" i="22"/>
  <c r="BD118" i="22" a="1"/>
  <c r="BC118" i="22"/>
  <c r="BC118" i="22" a="1"/>
  <c r="BB118" i="22"/>
  <c r="BB118" i="22" a="1"/>
  <c r="BA118" i="22"/>
  <c r="BA118" i="22" a="1"/>
  <c r="AZ118" i="22"/>
  <c r="AZ118" i="22" a="1"/>
  <c r="AY118" i="22"/>
  <c r="AY118" i="22" a="1"/>
  <c r="AX118" i="22"/>
  <c r="AX118" i="22" a="1"/>
  <c r="AW118" i="22"/>
  <c r="AW118" i="22" a="1"/>
  <c r="AV118" i="22"/>
  <c r="AV118" i="22" a="1"/>
  <c r="AU118" i="22"/>
  <c r="AU118" i="22" a="1"/>
  <c r="AT118" i="22"/>
  <c r="AT118" i="22" a="1"/>
  <c r="AS118" i="22"/>
  <c r="AS118" i="22" a="1"/>
  <c r="AR118" i="22"/>
  <c r="AR118" i="22" a="1"/>
  <c r="AQ118" i="22"/>
  <c r="AQ118" i="22" a="1"/>
  <c r="AP118" i="22"/>
  <c r="AP118" i="22" a="1"/>
  <c r="AO118" i="22"/>
  <c r="AO118" i="22" a="1"/>
  <c r="AN118" i="22"/>
  <c r="AN118" i="22" a="1"/>
  <c r="AM118" i="22"/>
  <c r="AM118" i="22" a="1"/>
  <c r="AL118" i="22"/>
  <c r="AL118" i="22" a="1"/>
  <c r="AK118" i="22"/>
  <c r="AK118" i="22" a="1"/>
  <c r="AJ118" i="22"/>
  <c r="AJ118" i="22" a="1"/>
  <c r="AI118" i="22"/>
  <c r="AI118" i="22" a="1"/>
  <c r="AH118" i="22"/>
  <c r="AH118" i="22" a="1"/>
  <c r="AG118" i="22"/>
  <c r="AG118" i="22" a="1"/>
  <c r="AF118" i="22"/>
  <c r="AF118" i="22" a="1"/>
  <c r="AE118" i="22"/>
  <c r="AE118" i="22" a="1"/>
  <c r="AD118" i="22"/>
  <c r="AD118" i="22" a="1"/>
  <c r="AC118" i="22"/>
  <c r="AC118" i="22" a="1"/>
  <c r="AB118" i="22"/>
  <c r="AB118" i="22" a="1"/>
  <c r="AA118" i="22"/>
  <c r="AA118" i="22" a="1"/>
  <c r="Z118" i="22"/>
  <c r="Z118" i="22" a="1"/>
  <c r="Y118" i="22"/>
  <c r="Y118" i="22" a="1"/>
  <c r="X118" i="22"/>
  <c r="X118" i="22" a="1"/>
  <c r="W118" i="22"/>
  <c r="W118" i="22" a="1"/>
  <c r="V118" i="22"/>
  <c r="V118" i="22" a="1"/>
  <c r="U118" i="22"/>
  <c r="U118" i="22" a="1"/>
  <c r="T118" i="22"/>
  <c r="T118" i="22" a="1"/>
  <c r="S118" i="22"/>
  <c r="S118" i="22" a="1"/>
  <c r="R118" i="22"/>
  <c r="R118" i="22" a="1"/>
  <c r="Q118" i="22"/>
  <c r="Q118" i="22" a="1"/>
  <c r="P118" i="22"/>
  <c r="P118" i="22" a="1"/>
  <c r="O118" i="22"/>
  <c r="O118" i="22" a="1"/>
  <c r="N118" i="22"/>
  <c r="N118" i="22" a="1"/>
  <c r="M118" i="22"/>
  <c r="M118" i="22" a="1"/>
  <c r="L118" i="22"/>
  <c r="L118" i="22" a="1"/>
  <c r="K118" i="22"/>
  <c r="K118" i="22" a="1"/>
  <c r="J118" i="22"/>
  <c r="J118" i="22" a="1"/>
  <c r="I118" i="22"/>
  <c r="I118" i="22" a="1"/>
  <c r="H118" i="22"/>
  <c r="H118" i="22" a="1"/>
  <c r="G118" i="22"/>
  <c r="G118" i="22" a="1"/>
  <c r="F118" i="22"/>
  <c r="F118" i="22" a="1"/>
  <c r="E118" i="22"/>
  <c r="E118" i="22" a="1"/>
  <c r="D118" i="22"/>
  <c r="D118" i="22" a="1"/>
  <c r="E108" i="22"/>
  <c r="G75" i="22" s="1" a="1"/>
  <c r="G75" i="22" s="1"/>
  <c r="D108" i="22"/>
  <c r="C91" i="22"/>
  <c r="D91" i="22" s="1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81" i="22"/>
  <c r="C82" i="22" s="1"/>
  <c r="C83" i="22" s="1"/>
  <c r="C84" i="22" s="1"/>
  <c r="C85" i="22" s="1"/>
  <c r="C86" i="22" s="1"/>
  <c r="C87" i="22" s="1"/>
  <c r="C88" i="22" s="1"/>
  <c r="G13" i="22"/>
  <c r="C13" i="22"/>
  <c r="A8" i="22"/>
  <c r="B7" i="22"/>
  <c r="B6" i="22"/>
  <c r="B5" i="22"/>
  <c r="B26" i="21"/>
  <c r="A78" i="22" s="1"/>
  <c r="F108" i="22" l="1"/>
  <c r="Q91" i="22"/>
  <c r="G108" i="22" s="1"/>
  <c r="C17" i="22" a="1"/>
  <c r="C17" i="22" s="1"/>
  <c r="G17" i="22" a="1"/>
  <c r="G17" i="22" s="1"/>
  <c r="C18" i="22" a="1"/>
  <c r="C18" i="22" s="1"/>
  <c r="G18" i="22" a="1"/>
  <c r="G18" i="22" s="1"/>
  <c r="C20" i="22" a="1"/>
  <c r="C20" i="22" s="1"/>
  <c r="G20" i="22" a="1"/>
  <c r="G20" i="22" s="1"/>
  <c r="C22" i="22" a="1"/>
  <c r="C22" i="22" s="1"/>
  <c r="G22" i="22" a="1"/>
  <c r="G22" i="22" s="1"/>
  <c r="C25" i="22" a="1"/>
  <c r="C25" i="22" s="1"/>
  <c r="G25" i="22" a="1"/>
  <c r="G25" i="22" s="1"/>
  <c r="C26" i="22" a="1"/>
  <c r="C26" i="22" s="1"/>
  <c r="G26" i="22" a="1"/>
  <c r="G26" i="22" s="1"/>
  <c r="C27" i="22" a="1"/>
  <c r="C27" i="22" s="1"/>
  <c r="G27" i="22" a="1"/>
  <c r="G27" i="22" s="1"/>
  <c r="C30" i="22" a="1"/>
  <c r="C30" i="22" s="1"/>
  <c r="G30" i="22" a="1"/>
  <c r="G30" i="22" s="1"/>
  <c r="C31" i="22" a="1"/>
  <c r="C31" i="22" s="1"/>
  <c r="G31" i="22" a="1"/>
  <c r="G31" i="22" s="1"/>
  <c r="C32" i="22" a="1"/>
  <c r="C32" i="22" s="1"/>
  <c r="G32" i="22" a="1"/>
  <c r="G32" i="22" s="1"/>
  <c r="C35" i="22" a="1"/>
  <c r="C35" i="22" s="1"/>
  <c r="G35" i="22" a="1"/>
  <c r="G35" i="22" s="1"/>
  <c r="C36" i="22" a="1"/>
  <c r="C36" i="22" s="1"/>
  <c r="G36" i="22" a="1"/>
  <c r="G36" i="22" s="1"/>
  <c r="C38" i="22" a="1"/>
  <c r="C38" i="22" s="1"/>
  <c r="G38" i="22" a="1"/>
  <c r="G38" i="22" s="1"/>
  <c r="C39" i="22" a="1"/>
  <c r="C39" i="22" s="1"/>
  <c r="G39" i="22" a="1"/>
  <c r="G39" i="22" s="1"/>
  <c r="C41" i="22" a="1"/>
  <c r="C41" i="22" s="1"/>
  <c r="G41" i="22" a="1"/>
  <c r="G41" i="22" s="1"/>
  <c r="C42" i="22" a="1"/>
  <c r="C42" i="22" s="1"/>
  <c r="G42" i="22" a="1"/>
  <c r="G42" i="22" s="1"/>
  <c r="C43" i="22" a="1"/>
  <c r="C43" i="22" s="1"/>
  <c r="G43" i="22" a="1"/>
  <c r="G43" i="22" s="1"/>
  <c r="C45" i="22" a="1"/>
  <c r="C45" i="22" s="1"/>
  <c r="G45" i="22" a="1"/>
  <c r="G45" i="22" s="1"/>
  <c r="C46" i="22" a="1"/>
  <c r="C46" i="22" s="1"/>
  <c r="G46" i="22" a="1"/>
  <c r="G46" i="22" s="1"/>
  <c r="C47" i="22" a="1"/>
  <c r="C47" i="22" s="1"/>
  <c r="G47" i="22" a="1"/>
  <c r="G47" i="22" s="1"/>
  <c r="C49" i="22" a="1"/>
  <c r="C49" i="22" s="1"/>
  <c r="G49" i="22" a="1"/>
  <c r="G49" i="22" s="1"/>
  <c r="C50" i="22" a="1"/>
  <c r="C50" i="22" s="1"/>
  <c r="G50" i="22" a="1"/>
  <c r="G50" i="22" s="1"/>
  <c r="C51" i="22" a="1"/>
  <c r="C51" i="22" s="1"/>
  <c r="G51" i="22" a="1"/>
  <c r="G51" i="22" s="1"/>
  <c r="C54" i="22" a="1"/>
  <c r="C54" i="22" s="1"/>
  <c r="G54" i="22" a="1"/>
  <c r="G54" i="22" s="1"/>
  <c r="C55" i="22" a="1"/>
  <c r="C55" i="22" s="1"/>
  <c r="G55" i="22" a="1"/>
  <c r="G55" i="22" s="1"/>
  <c r="C56" i="22" a="1"/>
  <c r="C56" i="22" s="1"/>
  <c r="G56" i="22" a="1"/>
  <c r="G56" i="22" s="1"/>
  <c r="C59" i="22" a="1"/>
  <c r="C59" i="22" s="1"/>
  <c r="G59" i="22" a="1"/>
  <c r="G59" i="22" s="1"/>
  <c r="C60" i="22" a="1"/>
  <c r="C60" i="22" s="1"/>
  <c r="G60" i="22" a="1"/>
  <c r="G60" i="22" s="1"/>
  <c r="C61" i="22" a="1"/>
  <c r="C61" i="22" s="1"/>
  <c r="G61" i="22" a="1"/>
  <c r="G61" i="22" s="1"/>
  <c r="C63" i="22" a="1"/>
  <c r="C63" i="22" s="1"/>
  <c r="G63" i="22" a="1"/>
  <c r="G63" i="22" s="1"/>
  <c r="C64" i="22" a="1"/>
  <c r="C64" i="22" s="1"/>
  <c r="G64" i="22" a="1"/>
  <c r="G64" i="22" s="1"/>
  <c r="C65" i="22" a="1"/>
  <c r="C65" i="22" s="1"/>
  <c r="G65" i="22" a="1"/>
  <c r="G65" i="22" s="1"/>
  <c r="C66" i="22" a="1"/>
  <c r="C66" i="22" s="1"/>
  <c r="G66" i="22" a="1"/>
  <c r="G66" i="22" s="1"/>
  <c r="C68" i="22" a="1"/>
  <c r="C68" i="22" s="1"/>
  <c r="G68" i="22" a="1"/>
  <c r="G68" i="22" s="1"/>
  <c r="C69" i="22" a="1"/>
  <c r="C69" i="22" s="1"/>
  <c r="G69" i="22" a="1"/>
  <c r="G69" i="22" s="1"/>
  <c r="C70" i="22" a="1"/>
  <c r="C70" i="22" s="1"/>
  <c r="G70" i="22" a="1"/>
  <c r="G70" i="22" s="1"/>
  <c r="C71" i="22" a="1"/>
  <c r="C71" i="22" s="1"/>
  <c r="G71" i="22" a="1"/>
  <c r="G71" i="22" s="1"/>
  <c r="C73" i="22" a="1"/>
  <c r="C73" i="22" s="1"/>
  <c r="G73" i="22" a="1"/>
  <c r="G73" i="22" s="1"/>
  <c r="C74" i="22" a="1"/>
  <c r="C74" i="22" s="1"/>
  <c r="G74" i="22" a="1"/>
  <c r="G74" i="22" s="1"/>
  <c r="C75" i="22" a="1"/>
  <c r="C75" i="22" s="1"/>
  <c r="I75" i="22" l="1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I55" i="22" a="1"/>
  <c r="I55" i="22" s="1"/>
  <c r="I54" i="22" a="1"/>
  <c r="I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E32" i="22" a="1"/>
  <c r="E32" i="22" s="1"/>
  <c r="I31" i="22" a="1"/>
  <c r="I31" i="22" s="1"/>
  <c r="E31" i="22" a="1"/>
  <c r="E31" i="22" s="1"/>
  <c r="I30" i="22" a="1"/>
  <c r="I30" i="22" s="1"/>
  <c r="E30" i="22" a="1"/>
  <c r="E30" i="22" s="1"/>
  <c r="I27" i="22" a="1"/>
  <c r="I27" i="22" s="1"/>
  <c r="E27" i="22" a="1"/>
  <c r="E27" i="22" s="1"/>
  <c r="I26" i="22" a="1"/>
  <c r="I26" i="22" s="1"/>
  <c r="E26" i="22" a="1"/>
  <c r="E26" i="22" s="1"/>
  <c r="I25" i="22" a="1"/>
  <c r="I25" i="22" s="1"/>
  <c r="E25" i="22" a="1"/>
  <c r="E25" i="22" s="1"/>
  <c r="I22" i="22" a="1"/>
  <c r="I22" i="22" s="1"/>
  <c r="E22" i="22" a="1"/>
  <c r="E22" i="22" s="1"/>
  <c r="I21" i="22" a="1"/>
  <c r="I21" i="22" s="1"/>
  <c r="E21" i="22" a="1"/>
  <c r="E21" i="22" s="1"/>
  <c r="I20" i="22" a="1"/>
  <c r="I20" i="22" s="1"/>
  <c r="E20" i="22" a="1"/>
  <c r="E20" i="22" s="1"/>
  <c r="I18" i="22" a="1"/>
  <c r="I18" i="22" s="1"/>
  <c r="E18" i="22" a="1"/>
  <c r="E18" i="22" s="1"/>
  <c r="I17" i="22" a="1"/>
  <c r="I17" i="22" s="1"/>
  <c r="E17" i="22" a="1"/>
  <c r="E17" i="22" s="1"/>
  <c r="H22" i="22" a="1"/>
  <c r="H22" i="22" s="1"/>
  <c r="D22" i="22" a="1"/>
  <c r="D22" i="22" s="1"/>
  <c r="H21" i="22" a="1"/>
  <c r="H21" i="22" s="1"/>
  <c r="D21" i="22" a="1"/>
  <c r="D21" i="22" s="1"/>
  <c r="H18" i="22" a="1"/>
  <c r="H18" i="22" s="1"/>
  <c r="D18" i="22" a="1"/>
  <c r="D18" i="22" s="1"/>
  <c r="H17" i="22" a="1"/>
  <c r="H17" i="22" s="1"/>
  <c r="D17" i="22" a="1"/>
  <c r="D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9308B665-DAB0-4BB6-9646-C8C163AF773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36837ED6-C2D7-4418-8AD8-DFB8CBF9657D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4D981AB7-78CF-46A0-BD4E-97E53A3D6EA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D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D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D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D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D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D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D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D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D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D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D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D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D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D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F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F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F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F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F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F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F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F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F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F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F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F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F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F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F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F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F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F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F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F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F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F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F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F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F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F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F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F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F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F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F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F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F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F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F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F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F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F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F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F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F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F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F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F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F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F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F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F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F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F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F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F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F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F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F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F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F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F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F00-0000B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F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F00-0000C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F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F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F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F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F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F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F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F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F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D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F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F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F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1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1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1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1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1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1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1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1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1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1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1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1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1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1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1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1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1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1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1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1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1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1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1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1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1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1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1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1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1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1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1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1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1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1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1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1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1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1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1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1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1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1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1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1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1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1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1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1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1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1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1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1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1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1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1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1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1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1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1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1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1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1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1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1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1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1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U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<sst xmlns="http://schemas.openxmlformats.org/spreadsheetml/2006/main" count="58463" uniqueCount="9176">
  <si>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</si>
  <si>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</si>
  <si>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</si>
  <si>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</si>
  <si>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</si>
  <si>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</si>
  <si>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</si>
  <si>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</si>
  <si>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</si>
  <si>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</si>
  <si>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</si>
  <si>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</si>
  <si>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</si>
  <si>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</si>
  <si>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</si>
  <si>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</si>
  <si>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</si>
  <si>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</si>
  <si>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</si>
  <si>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</si>
  <si>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</si>
  <si>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</si>
  <si>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</si>
  <si>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</si>
  <si>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</si>
  <si>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</si>
  <si>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</si>
  <si>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</si>
  <si>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</si>
  <si>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</si>
  <si>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</si>
  <si>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</si>
  <si>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</si>
  <si>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</si>
  <si>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</si>
  <si>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current main job: Managers ;  Employed at some time during the last 12 months ;</t>
  </si>
  <si>
    <t>Occupation of current main job: Managers ;  &gt; Currently employed ;</t>
  </si>
  <si>
    <t>Occupation of current main job: Managers ;  &gt;&gt; Less than 12 months in current main job ;</t>
  </si>
  <si>
    <t>Occupation of current main job: Managers ;  &gt;&gt;&gt; Changed jobs in last 12 months ;</t>
  </si>
  <si>
    <t>Occupation of current main job: Managers ;  &gt;&gt;&gt;&gt; Working in the same industry division as 12 months ago ;</t>
  </si>
  <si>
    <t>Occupation of current main job: Managers ;  &gt;&gt;&gt;&gt; Working in a different industry division than 12 months ago ;</t>
  </si>
  <si>
    <t>Occupation of current main job: Managers ;  &gt;&gt;&gt;&gt; Working in the same major occupation group as 12 months ago ;</t>
  </si>
  <si>
    <t>Occupation of current main job: Managers ;  &gt;&gt;&gt;&gt; Working in a different major occupation group than 12 months ago ;</t>
  </si>
  <si>
    <t>Occupation of current main job: Managers ;  &gt;&gt;&gt;&gt; Working in an occupation at the same skill level as 12 months ago ;</t>
  </si>
  <si>
    <t>Occupation of current main job: Managers ;  &gt;&gt;&gt;&gt; Working in an occupation with a higher skill level than 12 months ago ;</t>
  </si>
  <si>
    <t>Occupation of current main job: Managers ;  &gt;&gt;&gt;&gt; Working in an occupation with a lower skill level than 12 months ago ;</t>
  </si>
  <si>
    <t>Occupation of current main job: Managers ;  &gt;&gt;&gt;&gt; Working in a job with the same usual hours as 12 months ago ;</t>
  </si>
  <si>
    <t>Occupation of current main job: Managers ;  &gt;&gt;&gt;&gt; Working in a job with more usual hours than 12 months ago ;</t>
  </si>
  <si>
    <t>Occupation of current main job: Managers ;  &gt;&gt;&gt;&gt; Working in a job with fewer usual hours than 12 months ago ;</t>
  </si>
  <si>
    <t>Occupation of current main job: Managers ;  &gt;&gt;&gt;&gt; Working in a job with the same status in employment as 12 months ago ;</t>
  </si>
  <si>
    <t>Occupation of current main job: Managers ;  &gt;&gt;&gt;&gt; Working in a job with a different status in employment than 12 months ago ;</t>
  </si>
  <si>
    <t>Occupation of current main job: Managers ;  &gt;&gt;&gt; Did not change jobs in last 12 months ;</t>
  </si>
  <si>
    <t>Occupation of current main job: Managers ;  &gt;&gt; 12 months or more in current main job ;</t>
  </si>
  <si>
    <t>Occupation of current main job: Managers ;  &gt;&gt;&gt; Employee in current main job ;</t>
  </si>
  <si>
    <t>Occupation of current main job: Managers ;  &gt;&gt;&gt;&gt; No change in occupation with current employer last year ;</t>
  </si>
  <si>
    <t>Occupation of current main job: Managers ;  &gt;&gt;&gt;&gt; Changed occupations with current employer in the same major group last year ;</t>
  </si>
  <si>
    <t>Occupation of current main job: Managers ;  &gt;&gt;&gt;&gt; Changed occupations with current employer into a different major group last year ;</t>
  </si>
  <si>
    <t>Occupation of current main job: Managers ;  &gt;&gt;&gt;&gt; Changed occupations with current employer at the same skill level ;</t>
  </si>
  <si>
    <t>Occupation of current main job: Managers ;  &gt;&gt;&gt;&gt; Changed occupations with current employer to a higher skill level ;</t>
  </si>
  <si>
    <t>Occupation of current main job: Managers ;  &gt;&gt;&gt;&gt; Changed occupations with current employer to a lower skill level ;</t>
  </si>
  <si>
    <t>Occupation of current main job: Managers ;  &gt;&gt;&gt;&gt; No change in usual weekly hours with current employer last year ;</t>
  </si>
  <si>
    <t>Occupation of current main job: Managers ;  &gt;&gt;&gt;&gt; Usual weekly hours increased with current employer last year ;</t>
  </si>
  <si>
    <t>Occupation of current main job: Managers ;  &gt;&gt;&gt;&gt; Usual weekly hours decreased with current employer last year ;</t>
  </si>
  <si>
    <t>Occupation of current main job: Managers ;  &gt;&gt;&gt;&gt; Did not know or usual weekly hours varied last year ;</t>
  </si>
  <si>
    <t>Occupation of current main job: Managers ;  &gt;&gt;&gt;&gt; Promoted or transferred last year ;</t>
  </si>
  <si>
    <t>Occupation of current main job: Managers ;  &gt;&gt;&gt;&gt; Was not promoted or transferred last year ;</t>
  </si>
  <si>
    <t>Occupation of current main job: Managers ;  &gt;&gt;&gt; Owner manager or contributing family worker in current main job ;</t>
  </si>
  <si>
    <t>Occupation of current main job: Managers ;  &gt; Employed 12 months ago ;</t>
  </si>
  <si>
    <t>Occupation of current main job: Managers ;  &gt; Not employed 12 months ago ;</t>
  </si>
  <si>
    <t>Occupation of current main job: Professionals ;  Employed at some time during the last 12 months ;</t>
  </si>
  <si>
    <t>Occupation of current main job: Professionals ;  &gt; Currently employed ;</t>
  </si>
  <si>
    <t>Occupation of current main job: Professionals ;  &gt;&gt; Less than 12 months in current main job ;</t>
  </si>
  <si>
    <t>Occupation of current main job: Professionals ;  &gt;&gt;&gt; Changed jobs in last 12 months ;</t>
  </si>
  <si>
    <t>Occupation of current main job: Professionals ;  &gt;&gt;&gt;&gt; Working in the same industry division as 12 months ago ;</t>
  </si>
  <si>
    <t>Occupation of current main job: Professionals ;  &gt;&gt;&gt;&gt; Working in a different industry division than 12 months ago ;</t>
  </si>
  <si>
    <t>Occupation of current main job: Professionals ;  &gt;&gt;&gt;&gt; Working in the same major occupation group as 12 months ago ;</t>
  </si>
  <si>
    <t>Occupation of current main job: Professionals ;  &gt;&gt;&gt;&gt; Working in a different major occupation group than 12 months ago ;</t>
  </si>
  <si>
    <t>Occupation of current main job: Professionals ;  &gt;&gt;&gt;&gt; Working in an occupation at the same skill level as 12 months ago ;</t>
  </si>
  <si>
    <t>Occupation of current main job: Professionals ;  &gt;&gt;&gt;&gt; Working in an occupation with a higher skill level than 12 months ago ;</t>
  </si>
  <si>
    <t>Occupation of current main job: Professionals ;  &gt;&gt;&gt;&gt; Working in an occupation with a lower skill level than 12 months ago ;</t>
  </si>
  <si>
    <t>Occupation of current main job: Professionals ;  &gt;&gt;&gt;&gt; Working in a job with the same usual hours as 12 months ago ;</t>
  </si>
  <si>
    <t>Occupation of current main job: Professionals ;  &gt;&gt;&gt;&gt; Working in a job with more usual hours than 12 months ago ;</t>
  </si>
  <si>
    <t>Occupation of current main job: Professionals ;  &gt;&gt;&gt;&gt; Working in a job with fewer usual hours than 12 months ago ;</t>
  </si>
  <si>
    <t>Occupation of current main job: Professionals ;  &gt;&gt;&gt;&gt; Working in a job with the same status in employment as 12 months ago ;</t>
  </si>
  <si>
    <t>Occupation of current main job: Professionals ;  &gt;&gt;&gt;&gt; Working in a job with a different status in employment than 12 months ago ;</t>
  </si>
  <si>
    <t>Occupation of current main job: Professionals ;  &gt;&gt;&gt; Did not change jobs in last 12 months ;</t>
  </si>
  <si>
    <t>Occupation of current main job: Professionals ;  &gt;&gt; 12 months or more in current main job ;</t>
  </si>
  <si>
    <t>Occupation of current main job: Professionals ;  &gt;&gt;&gt; Employee in current main job ;</t>
  </si>
  <si>
    <t>Occupation of current main job: Professionals ;  &gt;&gt;&gt;&gt; No change in occupation with current employer last year ;</t>
  </si>
  <si>
    <t>Occupation of current main job: Professionals ;  &gt;&gt;&gt;&gt; Changed occupations with current employer in the same major group last year ;</t>
  </si>
  <si>
    <t>Occupation of current main job: Professionals ;  &gt;&gt;&gt;&gt; Changed occupations with current employer into a different major group last year ;</t>
  </si>
  <si>
    <t>Occupation of current main job: Professionals ;  &gt;&gt;&gt;&gt; Changed occupations with current employer at the same skill level ;</t>
  </si>
  <si>
    <t>Occupation of current main job: Professionals ;  &gt;&gt;&gt;&gt; Changed occupations with current employer to a higher skill level ;</t>
  </si>
  <si>
    <t>Occupation of current main job: Professionals ;  &gt;&gt;&gt;&gt; Changed occupations with current employer to a lower skill level ;</t>
  </si>
  <si>
    <t>Occupation of current main job: Professionals ;  &gt;&gt;&gt;&gt; No change in usual weekly hours with current employer last year ;</t>
  </si>
  <si>
    <t>Occupation of current main job: Professionals ;  &gt;&gt;&gt;&gt; Usual weekly hours increased with current employer last year ;</t>
  </si>
  <si>
    <t>Occupation of current main job: Professionals ;  &gt;&gt;&gt;&gt; Usual weekly hours decreased with current employer last year ;</t>
  </si>
  <si>
    <t>Occupation of current main job: Professionals ;  &gt;&gt;&gt;&gt; Did not know or usual weekly hours varied last year ;</t>
  </si>
  <si>
    <t>Occupation of current main job: Professionals ;  &gt;&gt;&gt;&gt; Promoted or transferred last year ;</t>
  </si>
  <si>
    <t>Occupation of current main job: Professionals ;  &gt;&gt;&gt;&gt; Was not promoted or transferred last year ;</t>
  </si>
  <si>
    <t>Occupation of current main job: Professionals ;  &gt;&gt;&gt; Owner manager or contributing family worker in current main job ;</t>
  </si>
  <si>
    <t>Occupation of current main job: Professionals ;  &gt; Employed 12 months ago ;</t>
  </si>
  <si>
    <t>Occupation of current main job: Professionals ;  &gt; Not employed 12 months ago ;</t>
  </si>
  <si>
    <t>Occupation of current main job: Technicians and trades workers ;  Employed at some time during the last 12 months ;</t>
  </si>
  <si>
    <t>Occupation of current main job: Technicians and trades workers ;  &gt; Currently employed ;</t>
  </si>
  <si>
    <t>Occupation of current main job: Technicians and trades workers ;  &gt;&gt; Less than 12 months in current main job ;</t>
  </si>
  <si>
    <t>Occupation of current main job: Technicians and trades workers ;  &gt;&gt;&gt; Changed jobs in last 12 months ;</t>
  </si>
  <si>
    <t>Occupation of current main job: Technicians and trades workers ;  &gt;&gt;&gt;&gt; Working in the same industry division as 12 months ago ;</t>
  </si>
  <si>
    <t>Occupation of current main job: Technicians and trades workers ;  &gt;&gt;&gt;&gt; Working in a different industry division than 12 months ago ;</t>
  </si>
  <si>
    <t>Occupation of current main job: Technicians and trades workers ;  &gt;&gt;&gt;&gt; Working in the same major occupation group as 12 months ago ;</t>
  </si>
  <si>
    <t>Occupation of current main job: Technicians and trades workers ;  &gt;&gt;&gt;&gt; Working in a different major occupation group than 12 months ago ;</t>
  </si>
  <si>
    <t>Occupation of current main job: Technicians and trades workers ;  &gt;&gt;&gt;&gt; Working in an occupation at the same skill level as 12 months ago ;</t>
  </si>
  <si>
    <t>Occupation of current main job: Technicians and trades workers ;  &gt;&gt;&gt;&gt; Working in an occupation with a higher skill level than 12 months ago ;</t>
  </si>
  <si>
    <t>Occupation of current main job: Technicians and trades workers ;  &gt;&gt;&gt;&gt; Working in an occupation with a lower skill level than 12 months ago ;</t>
  </si>
  <si>
    <t>Occupation of current main job: Technicians and trades workers ;  &gt;&gt;&gt;&gt; Working in a job with the same usual hours as 12 months ago ;</t>
  </si>
  <si>
    <t>Occupation of current main job: Technicians and trades workers ;  &gt;&gt;&gt;&gt; Working in a job with more usual hours than 12 months ago ;</t>
  </si>
  <si>
    <t>Occupation of current main job: Technicians and trades workers ;  &gt;&gt;&gt;&gt; Working in a job with fewer usual hours than 12 months ago ;</t>
  </si>
  <si>
    <t>Occupation of current main job: Technicians and trades workers ;  &gt;&gt;&gt;&gt; Working in a job with the same status in employment as 12 months ago ;</t>
  </si>
  <si>
    <t>Occupation of current main job: Technicians and trades workers ;  &gt;&gt;&gt;&gt; Working in a job with a different status in employment than 12 months ago ;</t>
  </si>
  <si>
    <t>Occupation of current main job: Technicians and trades workers ;  &gt;&gt;&gt; Did not change jobs in last 12 months ;</t>
  </si>
  <si>
    <t>Occupation of current main job: Technicians and trades workers ;  &gt;&gt; 12 months or more in current main job ;</t>
  </si>
  <si>
    <t>Occupation of current main job: Technicians and trades workers ;  &gt;&gt;&gt; Employee in current main job ;</t>
  </si>
  <si>
    <t>Occupation of current main job: Technicians and trades workers ;  &gt;&gt;&gt;&gt; No change in occupation with current employer last year ;</t>
  </si>
  <si>
    <t>Occupation of current main job: Technicians and trades workers ;  &gt;&gt;&gt;&gt; Changed occupations with current employer in the same major group last year ;</t>
  </si>
  <si>
    <t>Occupation of current main job: Technicians and trades workers ;  &gt;&gt;&gt;&gt; Changed occupations with current employer into a different major group last year ;</t>
  </si>
  <si>
    <t>Occupation of current main job: Technicians and trades workers ;  &gt;&gt;&gt;&gt; Changed occupations with current employer at the same skill level ;</t>
  </si>
  <si>
    <t>Occupation of current main job: Technicians and trades workers ;  &gt;&gt;&gt;&gt; Changed occupations with current employer to a higher skill level ;</t>
  </si>
  <si>
    <t>Occupation of current main job: Technicians and trades workers ;  &gt;&gt;&gt;&gt; Changed occupations with current employer to a lower skill level ;</t>
  </si>
  <si>
    <t>Occupation of current main job: Technicians and trades workers ;  &gt;&gt;&gt;&gt; No change in usual weekly hours with current employer last year ;</t>
  </si>
  <si>
    <t>Occupation of current main job: Technicians and trades workers ;  &gt;&gt;&gt;&gt; Usual weekly hours increased with current employer last year ;</t>
  </si>
  <si>
    <t>Occupation of current main job: Technicians and trades workers ;  &gt;&gt;&gt;&gt; Usual weekly hours decreased with current employer last year ;</t>
  </si>
  <si>
    <t>Occupation of current main job: Technicians and trades workers ;  &gt;&gt;&gt;&gt; Did not know or usual weekly hours varied last year ;</t>
  </si>
  <si>
    <t>Occupation of current main job: Technicians and trades workers ;  &gt;&gt;&gt;&gt; Promoted or transferred last year ;</t>
  </si>
  <si>
    <t>Occupation of current main job: Technicians and trades workers ;  &gt;&gt;&gt;&gt; Was not promoted or transferred last year ;</t>
  </si>
  <si>
    <t>Occupation of current main job: Technicians and trades workers ;  &gt;&gt;&gt; Owner manager or contributing family worker in current main job ;</t>
  </si>
  <si>
    <t>Occupation of current main job: Technicians and trades workers ;  &gt; Employed 12 months ago ;</t>
  </si>
  <si>
    <t>Occupation of current main job: Technicians and trades workers ;  &gt; Not employed 12 months ago ;</t>
  </si>
  <si>
    <t>Occupation of current main job: Community and personal service workers ;  Employed at some time during the last 12 months ;</t>
  </si>
  <si>
    <t>Occupation of current main job: Community and personal service workers ;  &gt; Currently employed ;</t>
  </si>
  <si>
    <t>Occupation of current main job: Community and personal service workers ;  &gt;&gt; Less than 12 months in current main job ;</t>
  </si>
  <si>
    <t>Occupation of current main job: Community and personal service workers ;  &gt;&gt;&gt; Changed jobs in last 12 months ;</t>
  </si>
  <si>
    <t>Occupation of current main job: Community and personal service workers ;  &gt;&gt;&gt;&gt; Working in the same industry division as 12 months ago ;</t>
  </si>
  <si>
    <t>Occupation of current main job: Community and personal service workers ;  &gt;&gt;&gt;&gt; Working in a different industry division than 12 months ago ;</t>
  </si>
  <si>
    <t>Occupation of current main job: Community and personal service workers ;  &gt;&gt;&gt;&gt; Working in the same major occupation group as 12 months ago ;</t>
  </si>
  <si>
    <t>Occupation of current main job: Community and personal service workers ;  &gt;&gt;&gt;&gt; Working in a different major occupation group than 12 months ago ;</t>
  </si>
  <si>
    <t>Occupation of current main job: Community and personal service workers ;  &gt;&gt;&gt;&gt; Working in an occupation at the same skill level as 12 months ago ;</t>
  </si>
  <si>
    <t>Occupation of current main job: Community and personal service workers ;  &gt;&gt;&gt;&gt; Working in an occupation with a higher skill level than 12 months ago ;</t>
  </si>
  <si>
    <t>Occupation of current main job: Community and personal service workers ;  &gt;&gt;&gt;&gt; Working in an occupation with a lower skill level than 12 months ago ;</t>
  </si>
  <si>
    <t>Occupation of current main job: Community and personal service workers ;  &gt;&gt;&gt;&gt; Working in a job with the same usual hours as 12 months ago ;</t>
  </si>
  <si>
    <t>Occupation of current main job: Community and personal service workers ;  &gt;&gt;&gt;&gt; Working in a job with more usual hours than 12 months ago ;</t>
  </si>
  <si>
    <t>Occupation of current main job: Community and personal service workers ;  &gt;&gt;&gt;&gt; Working in a job with fewer usual hours than 12 months ago ;</t>
  </si>
  <si>
    <t>Occupation of current main job: Community and personal service workers ;  &gt;&gt;&gt;&gt; Working in a job with the same status in employment as 12 months ago ;</t>
  </si>
  <si>
    <t>Occupation of current main job: Community and personal service workers ;  &gt;&gt;&gt;&gt; Working in a job with a different status in employment than 12 months ago ;</t>
  </si>
  <si>
    <t>Occupation of current main job: Community and personal service workers ;  &gt;&gt;&gt; Did not change jobs in last 12 months ;</t>
  </si>
  <si>
    <t>Occupation of current main job: Community and personal service workers ;  &gt;&gt; 12 months or more in current main job ;</t>
  </si>
  <si>
    <t>Occupation of current main job: Community and personal service workers ;  &gt;&gt;&gt; Employee in current main job ;</t>
  </si>
  <si>
    <t>Occupation of current main job: Community and personal service workers ;  &gt;&gt;&gt;&gt; No change in occupation with current employer last year ;</t>
  </si>
  <si>
    <t>Occupation of current main job: Community and personal service workers ;  &gt;&gt;&gt;&gt; Changed occupations with current employer in the same major group last year ;</t>
  </si>
  <si>
    <t>Occupation of current main job: Community and personal service workers ;  &gt;&gt;&gt;&gt; Changed occupations with current employer into a different major group last year ;</t>
  </si>
  <si>
    <t>Occupation of current main job: Community and personal service workers ;  &gt;&gt;&gt;&gt; Changed occupations with current employer at the same skill level ;</t>
  </si>
  <si>
    <t>Occupation of current main job: Community and personal service workers ;  &gt;&gt;&gt;&gt; Changed occupations with current employer to a higher skill level ;</t>
  </si>
  <si>
    <t>Occupation of current main job: Community and personal service workers ;  &gt;&gt;&gt;&gt; Changed occupations with current employer to a lower skill level ;</t>
  </si>
  <si>
    <t>Occupation of current main job: Community and personal service workers ;  &gt;&gt;&gt;&gt; No change in usual weekly hours with current employer last year ;</t>
  </si>
  <si>
    <t>Occupation of current main job: Community and personal service workers ;  &gt;&gt;&gt;&gt; Usual weekly hours increased with current employer last year ;</t>
  </si>
  <si>
    <t>Occupation of current main job: Community and personal service workers ;  &gt;&gt;&gt;&gt; Usual weekly hours decreased with current employer last year ;</t>
  </si>
  <si>
    <t>Occupation of current main job: Community and personal service workers ;  &gt;&gt;&gt;&gt; Did not know or usual weekly hours varied last year ;</t>
  </si>
  <si>
    <t>Occupation of current main job: Community and personal service workers ;  &gt;&gt;&gt;&gt; Promoted or transferred last year ;</t>
  </si>
  <si>
    <t>Occupation of current main job: Community and personal service workers ;  &gt;&gt;&gt;&gt; Was not promoted or transferred last year ;</t>
  </si>
  <si>
    <t>Occupation of current main job: Community and personal service workers ;  &gt;&gt;&gt; Owner manager or contributing family worker in current main job ;</t>
  </si>
  <si>
    <t>Occupation of current main job: Community and personal service workers ;  &gt; Employed 12 months ago ;</t>
  </si>
  <si>
    <t>Occupation of current main job: Community and personal service workers ;  &gt; Not employed 12 months ago ;</t>
  </si>
  <si>
    <t>Occupation of current main job: Clerical and administrative workers ;  Employed at some time during the last 12 months ;</t>
  </si>
  <si>
    <t>Occupation of current main job: Clerical and administrative workers ;  &gt; Currently employed ;</t>
  </si>
  <si>
    <t>Occupation of current main job: Clerical and administrative workers ;  &gt;&gt; Less than 12 months in current main job ;</t>
  </si>
  <si>
    <t>Occupation of current main job: Clerical and administrative workers ;  &gt;&gt;&gt; Changed jobs in last 12 months ;</t>
  </si>
  <si>
    <t>Occupation of current main job: Clerical and administrative workers ;  &gt;&gt;&gt;&gt; Working in the same industry division as 12 months ago ;</t>
  </si>
  <si>
    <t>Occupation of current main job: Clerical and administrative workers ;  &gt;&gt;&gt;&gt; Working in a different industry division than 12 months ago ;</t>
  </si>
  <si>
    <t>Occupation of current main job: Clerical and administrative workers ;  &gt;&gt;&gt;&gt; Working in the same major occupation group as 12 months ago ;</t>
  </si>
  <si>
    <t>Occupation of current main job: Clerical and administrative workers ;  &gt;&gt;&gt;&gt; Working in a different major occupation group than 12 months ago ;</t>
  </si>
  <si>
    <t>Occupation of current main job: Clerical and administrative workers ;  &gt;&gt;&gt;&gt; Working in an occupation at the same skill level as 12 months ago ;</t>
  </si>
  <si>
    <t>Occupation of current main job: Clerical and administrative workers ;  &gt;&gt;&gt;&gt; Working in an occupation with a higher skill level than 12 months ago ;</t>
  </si>
  <si>
    <t>Occupation of current main job: Clerical and administrative workers ;  &gt;&gt;&gt;&gt; Working in an occupation with a lower skill level than 12 months ago ;</t>
  </si>
  <si>
    <t>Occupation of current main job: Clerical and administrative workers ;  &gt;&gt;&gt;&gt; Working in a job with the same usual hours as 12 months ago ;</t>
  </si>
  <si>
    <t>Occupation of current main job: Clerical and administrative workers ;  &gt;&gt;&gt;&gt; Working in a job with more usual hours than 12 months ago ;</t>
  </si>
  <si>
    <t>Occupation of current main job: Clerical and administrative workers ;  &gt;&gt;&gt;&gt; Working in a job with fewer usual hours than 12 months ago ;</t>
  </si>
  <si>
    <t>Occupation of current main job: Clerical and administrative workers ;  &gt;&gt;&gt;&gt; Working in a job with the same status in employment as 12 months ago ;</t>
  </si>
  <si>
    <t>Occupation of current main job: Clerical and administrative workers ;  &gt;&gt;&gt;&gt; Working in a job with a different status in employment than 12 months ago ;</t>
  </si>
  <si>
    <t>Occupation of current main job: Clerical and administrative workers ;  &gt;&gt;&gt; Did not change jobs in last 12 months ;</t>
  </si>
  <si>
    <t>Occupation of current main job: Clerical and administrative workers ;  &gt;&gt; 12 months or more in current main job ;</t>
  </si>
  <si>
    <t>Occupation of current main job: Clerical and administrative workers ;  &gt;&gt;&gt; Employee in current main job ;</t>
  </si>
  <si>
    <t>Occupation of current main job: Clerical and administrative workers ;  &gt;&gt;&gt;&gt; No change in occupation with current employer last year ;</t>
  </si>
  <si>
    <t>Occupation of current main job: Clerical and administrative workers ;  &gt;&gt;&gt;&gt; Changed occupations with current employer in the same major group last year ;</t>
  </si>
  <si>
    <t>Occupation of current main job: Clerical and administrative workers ;  &gt;&gt;&gt;&gt; Changed occupations with current employer into a different major group last year ;</t>
  </si>
  <si>
    <t>Occupation of current main job: Clerical and administrative workers ;  &gt;&gt;&gt;&gt; Changed occupations with current employer at the same skill level ;</t>
  </si>
  <si>
    <t>Occupation of current main job: Clerical and administrative workers ;  &gt;&gt;&gt;&gt; Changed occupations with current employer to a higher skill level ;</t>
  </si>
  <si>
    <t>Occupation of current main job: Clerical and administrative workers ;  &gt;&gt;&gt;&gt; Changed occupations with current employer to a lower skill level ;</t>
  </si>
  <si>
    <t>Occupation of current main job: Clerical and administrative workers ;  &gt;&gt;&gt;&gt; No change in usual weekly hours with current employer last year ;</t>
  </si>
  <si>
    <t>Occupation of current main job: Clerical and administrative workers ;  &gt;&gt;&gt;&gt; Usual weekly hours increased with current employer last year ;</t>
  </si>
  <si>
    <t>Occupation of current main job: Clerical and administrative workers ;  &gt;&gt;&gt;&gt; Usual weekly hours decreased with current employer last year ;</t>
  </si>
  <si>
    <t>Occupation of current main job: Clerical and administrative workers ;  &gt;&gt;&gt;&gt; Did not know or usual weekly hours varied last year ;</t>
  </si>
  <si>
    <t>Occupation of current main job: Clerical and administrative workers ;  &gt;&gt;&gt;&gt; Promoted or transferred last year ;</t>
  </si>
  <si>
    <t>Occupation of current main job: Clerical and administrative workers ;  &gt;&gt;&gt;&gt; Was not promoted or transferred last year ;</t>
  </si>
  <si>
    <t>Occupation of current main job: Clerical and administrative workers ;  &gt;&gt;&gt; Owner manager or contributing family worker in current main job ;</t>
  </si>
  <si>
    <t>Occupation of current main job: Clerical and administrative workers ;  &gt; Employed 12 months ago ;</t>
  </si>
  <si>
    <t>Occupation of current main job: Clerical and administrative workers ;  &gt; Not employed 12 months ago ;</t>
  </si>
  <si>
    <t>Occupation of current main job: Sales workers ;  Employed at some time during the last 12 months ;</t>
  </si>
  <si>
    <t>Occupation of current main job: Sales workers ;  &gt; Currently employed ;</t>
  </si>
  <si>
    <t>Occupation of current main job: Sales workers ;  &gt;&gt; Less than 12 months in current main job ;</t>
  </si>
  <si>
    <t>Occupation of current main job: Sales workers ;  &gt;&gt;&gt; Changed jobs in last 12 months ;</t>
  </si>
  <si>
    <t>Occupation of current main job: Sales workers ;  &gt;&gt;&gt;&gt; Working in the same industry division as 12 months ago ;</t>
  </si>
  <si>
    <t>Occupation of current main job: Sales workers ;  &gt;&gt;&gt;&gt; Working in a different industry division than 12 months ago ;</t>
  </si>
  <si>
    <t>Occupation of current main job: Sales workers ;  &gt;&gt;&gt;&gt; Working in the same major occupation group as 12 months ago ;</t>
  </si>
  <si>
    <t>Occupation of current main job: Sales workers ;  &gt;&gt;&gt;&gt; Working in a different major occupation group than 12 months ago ;</t>
  </si>
  <si>
    <t>Occupation of current main job: Sales workers ;  &gt;&gt;&gt;&gt; Working in an occupation at the same skill level as 12 months ago ;</t>
  </si>
  <si>
    <t>Occupation of current main job: Sales workers ;  &gt;&gt;&gt;&gt; Working in an occupation with a higher skill level than 12 months ago ;</t>
  </si>
  <si>
    <t>Occupation of current main job: Sales workers ;  &gt;&gt;&gt;&gt; Working in an occupation with a lower skill level than 12 months ago ;</t>
  </si>
  <si>
    <t>Occupation of current main job: Sales workers ;  &gt;&gt;&gt;&gt; Working in a job with the same usual hours as 12 months ago ;</t>
  </si>
  <si>
    <t>Occupation of current main job: Sales workers ;  &gt;&gt;&gt;&gt; Working in a job with more usual hours than 12 months ago ;</t>
  </si>
  <si>
    <t>Occupation of current main job: Sales workers ;  &gt;&gt;&gt;&gt; Working in a job with fewer usual hours than 12 months ago ;</t>
  </si>
  <si>
    <t>Occupation of current main job: Sales workers ;  &gt;&gt;&gt;&gt; Working in a job with the same status in employment as 12 months ago ;</t>
  </si>
  <si>
    <t>Occupation of current main job: Sales workers ;  &gt;&gt;&gt;&gt; Working in a job with a different status in employment than 12 months ago ;</t>
  </si>
  <si>
    <t>Occupation of current main job: Sales workers ;  &gt;&gt;&gt; Did not change jobs in last 12 months ;</t>
  </si>
  <si>
    <t>Occupation of current main job: Sales workers ;  &gt;&gt; 12 months or more in current main job ;</t>
  </si>
  <si>
    <t>Occupation of current main job: Sales workers ;  &gt;&gt;&gt; Employee in current main job ;</t>
  </si>
  <si>
    <t>Occupation of current main job: Sales workers ;  &gt;&gt;&gt;&gt; No change in occupation with current employer last year ;</t>
  </si>
  <si>
    <t>Occupation of current main job: Sales workers ;  &gt;&gt;&gt;&gt; Changed occupations with current employer in the same major group last year ;</t>
  </si>
  <si>
    <t>Occupation of current main job: Sales workers ;  &gt;&gt;&gt;&gt; Changed occupations with current employer into a different major group last year ;</t>
  </si>
  <si>
    <t>Occupation of current main job: Sales workers ;  &gt;&gt;&gt;&gt; Changed occupations with current employer at the same skill level ;</t>
  </si>
  <si>
    <t>Occupation of current main job: Sales workers ;  &gt;&gt;&gt;&gt; Changed occupations with current employer to a higher skill level ;</t>
  </si>
  <si>
    <t>Occupation of current main job: Sales workers ;  &gt;&gt;&gt;&gt; Changed occupations with current employer to a lower skill level ;</t>
  </si>
  <si>
    <t>Occupation of current main job: Sales workers ;  &gt;&gt;&gt;&gt; No change in usual weekly hours with current employer last year ;</t>
  </si>
  <si>
    <t>Occupation of current main job: Sales workers ;  &gt;&gt;&gt;&gt; Usual weekly hours increased with current employer last year ;</t>
  </si>
  <si>
    <t>Occupation of current main job: Sales workers ;  &gt;&gt;&gt;&gt; Usual weekly hours decreased with current employer last year ;</t>
  </si>
  <si>
    <t>Occupation of current main job: Sales workers ;  &gt;&gt;&gt;&gt; Did not know or usual weekly hours varied last year ;</t>
  </si>
  <si>
    <t>Occupation of current main job: Sales workers ;  &gt;&gt;&gt;&gt; Promoted or transferred last year ;</t>
  </si>
  <si>
    <t>Occupation of current main job: Sales workers ;  &gt;&gt;&gt;&gt; Was not promoted or transferred last year ;</t>
  </si>
  <si>
    <t>Occupation of current main job: Sales workers ;  &gt;&gt;&gt; Owner manager or contributing family worker in current main job ;</t>
  </si>
  <si>
    <t>Occupation of current main job: Sales workers ;  &gt; Employed 12 months ago ;</t>
  </si>
  <si>
    <t>Occupation of current main job: Sales workers ;  &gt; Not employed 12 months ago ;</t>
  </si>
  <si>
    <t>Occupation of current main job: Machinery operators and drivers ;  Employed at some time during the last 12 months ;</t>
  </si>
  <si>
    <t>Occupation of current main job: Machinery operators and drivers ;  &gt; Currently employed ;</t>
  </si>
  <si>
    <t>Occupation of current main job: Machinery operators and drivers ;  &gt;&gt; Less than 12 months in current main job ;</t>
  </si>
  <si>
    <t>Occupation of current main job: Machinery operators and drivers ;  &gt;&gt;&gt; Changed jobs in last 12 months ;</t>
  </si>
  <si>
    <t>Occupation of current main job: Machinery operators and drivers ;  &gt;&gt;&gt;&gt; Working in the same industry division as 12 months ago ;</t>
  </si>
  <si>
    <t>Occupation of current main job: Machinery operators and drivers ;  &gt;&gt;&gt;&gt; Working in a different industry division than 12 months ago ;</t>
  </si>
  <si>
    <t>Occupation of current main job: Machinery operators and drivers ;  &gt;&gt;&gt;&gt; Working in the same major occupation group as 12 months ago ;</t>
  </si>
  <si>
    <t>Occupation of current main job: Machinery operators and drivers ;  &gt;&gt;&gt;&gt; Working in a different major occupation group than 12 months ago ;</t>
  </si>
  <si>
    <t>Occupation of current main job: Machinery operators and drivers ;  &gt;&gt;&gt;&gt; Working in an occupation at the same skill level as 12 months ago ;</t>
  </si>
  <si>
    <t>Occupation of current main job: Machinery operators and drivers ;  &gt;&gt;&gt;&gt; Working in an occupation with a higher skill level than 12 months ago ;</t>
  </si>
  <si>
    <t>Occupation of current main job: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</si>
  <si>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</si>
  <si>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</si>
  <si>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</si>
  <si>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</si>
  <si>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</si>
  <si>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</si>
  <si>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</si>
  <si>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</si>
  <si>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</si>
  <si>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</si>
  <si>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</si>
  <si>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</si>
  <si>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</si>
  <si>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</si>
  <si>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</si>
  <si>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</si>
  <si>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</si>
  <si>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</si>
  <si>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</si>
  <si>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</si>
  <si>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</si>
  <si>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</si>
  <si>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</si>
  <si>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</si>
  <si>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</si>
  <si>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</si>
  <si>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</si>
  <si>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</si>
  <si>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</si>
  <si>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</si>
  <si>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</si>
  <si>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</si>
  <si>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</si>
  <si>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</si>
  <si>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</si>
  <si>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</si>
  <si>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</si>
  <si>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</si>
  <si>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</si>
  <si>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</si>
  <si>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</si>
  <si>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</si>
  <si>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</si>
  <si>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</si>
  <si>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</si>
  <si>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</si>
  <si>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</si>
  <si>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A127904162A</t>
  </si>
  <si>
    <t>A127917790F</t>
  </si>
  <si>
    <t>A127862950X</t>
  </si>
  <si>
    <t>A127862958T</t>
  </si>
  <si>
    <t>A127904166K</t>
  </si>
  <si>
    <t>A127931578K</t>
  </si>
  <si>
    <t>A127890246T</t>
  </si>
  <si>
    <t>A127917806L</t>
  </si>
  <si>
    <t>A127904170A</t>
  </si>
  <si>
    <t>A127917810C</t>
  </si>
  <si>
    <t>A127849342X</t>
  </si>
  <si>
    <t>A127917794R</t>
  </si>
  <si>
    <t>A127904146A</t>
  </si>
  <si>
    <t>A127849346J</t>
  </si>
  <si>
    <t>A127904150T</t>
  </si>
  <si>
    <t>A127904154A</t>
  </si>
  <si>
    <t>A127835598V</t>
  </si>
  <si>
    <t>A127835602X</t>
  </si>
  <si>
    <t>A127849350X</t>
  </si>
  <si>
    <t>A127835606J</t>
  </si>
  <si>
    <t>A127931570T</t>
  </si>
  <si>
    <t>A127876726R</t>
  </si>
  <si>
    <t>A127890234J</t>
  </si>
  <si>
    <t>A127849354J</t>
  </si>
  <si>
    <t>A127890238T</t>
  </si>
  <si>
    <t>A127904158K</t>
  </si>
  <si>
    <t>A127849358T</t>
  </si>
  <si>
    <t>A127917798X</t>
  </si>
  <si>
    <t>A127862954J</t>
  </si>
  <si>
    <t>A127917802C</t>
  </si>
  <si>
    <t>A127931574A</t>
  </si>
  <si>
    <t>A127862962J</t>
  </si>
  <si>
    <t>A127890242J</t>
  </si>
  <si>
    <t>A127849366T</t>
  </si>
  <si>
    <t>A127890366K</t>
  </si>
  <si>
    <t>A127890354A</t>
  </si>
  <si>
    <t>A127904298L</t>
  </si>
  <si>
    <t>A127849470T</t>
  </si>
  <si>
    <t>A127890370A</t>
  </si>
  <si>
    <t>A127931662A</t>
  </si>
  <si>
    <t>A127835698C</t>
  </si>
  <si>
    <t>A127904306A</t>
  </si>
  <si>
    <t>A127931666K</t>
  </si>
  <si>
    <t>A127863042K</t>
  </si>
  <si>
    <t>A127890358K</t>
  </si>
  <si>
    <t>A127849462T</t>
  </si>
  <si>
    <t>A127835670A</t>
  </si>
  <si>
    <t>A127904290V</t>
  </si>
  <si>
    <t>A127876806R</t>
  </si>
  <si>
    <t>A127876810F</t>
  </si>
  <si>
    <t>A127876814R</t>
  </si>
  <si>
    <t>A127904294C</t>
  </si>
  <si>
    <t>A127890362A</t>
  </si>
  <si>
    <t>A127863030A</t>
  </si>
  <si>
    <t>A127931654A</t>
  </si>
  <si>
    <t>A127849466A</t>
  </si>
  <si>
    <t>A127917930W</t>
  </si>
  <si>
    <t>A127904302T</t>
  </si>
  <si>
    <t>A127917934F</t>
  </si>
  <si>
    <t>A127835674K</t>
  </si>
  <si>
    <t>A127835678V</t>
  </si>
  <si>
    <t>A127835682K</t>
  </si>
  <si>
    <t>A127917938R</t>
  </si>
  <si>
    <t>A127835686V</t>
  </si>
  <si>
    <t>A127835690K</t>
  </si>
  <si>
    <t>A127863034K</t>
  </si>
  <si>
    <t>A127863038V</t>
  </si>
  <si>
    <t>A127931658K</t>
  </si>
  <si>
    <t>A127890386V</t>
  </si>
  <si>
    <t>A127931670A</t>
  </si>
  <si>
    <t>A127931682K</t>
  </si>
  <si>
    <t>A127931694V</t>
  </si>
  <si>
    <t>A127835718A</t>
  </si>
  <si>
    <t>A127931702J</t>
  </si>
  <si>
    <t>A127876830R</t>
  </si>
  <si>
    <t>A127849478K</t>
  </si>
  <si>
    <t>A127863062V</t>
  </si>
  <si>
    <t>A127876834X</t>
  </si>
  <si>
    <t>A127876818X</t>
  </si>
  <si>
    <t>A127876822R</t>
  </si>
  <si>
    <t>A127835702J</t>
  </si>
  <si>
    <t>A127890374K</t>
  </si>
  <si>
    <t>A127835706T</t>
  </si>
  <si>
    <t>A127863046V</t>
  </si>
  <si>
    <t>A127931674K</t>
  </si>
  <si>
    <t>A127917942F</t>
  </si>
  <si>
    <t>A127931678V</t>
  </si>
  <si>
    <t>A127863050K</t>
  </si>
  <si>
    <t>A127849474A</t>
  </si>
  <si>
    <t>A127931686V</t>
  </si>
  <si>
    <t>A127917946R</t>
  </si>
  <si>
    <t>A127835710J</t>
  </si>
  <si>
    <t>A127863054V</t>
  </si>
  <si>
    <t>A127863058C</t>
  </si>
  <si>
    <t>A127876826X</t>
  </si>
  <si>
    <t>A127890378V</t>
  </si>
  <si>
    <t>A127931690K</t>
  </si>
  <si>
    <t>A127904310T</t>
  </si>
  <si>
    <t>A127835714T</t>
  </si>
  <si>
    <t>A127931698C</t>
  </si>
  <si>
    <t>A127917950F</t>
  </si>
  <si>
    <t>A127917954R</t>
  </si>
  <si>
    <t>A127931726A</t>
  </si>
  <si>
    <t>A127876838J</t>
  </si>
  <si>
    <t>A127876842X</t>
  </si>
  <si>
    <t>A127890394V</t>
  </si>
  <si>
    <t>A127863070V</t>
  </si>
  <si>
    <t>A127849502X</t>
  </si>
  <si>
    <t>A127890402J</t>
  </si>
  <si>
    <t>A127863074C</t>
  </si>
  <si>
    <t>A127931730T</t>
  </si>
  <si>
    <t>A127904330A</t>
  </si>
  <si>
    <t>A127849482A</t>
  </si>
  <si>
    <t>A127890390K</t>
  </si>
  <si>
    <t>A127931706T</t>
  </si>
  <si>
    <t>A127904314A</t>
  </si>
  <si>
    <t>A127931710J</t>
  </si>
  <si>
    <t>A127849486K</t>
  </si>
  <si>
    <t>A127863066C</t>
  </si>
  <si>
    <t>A127835722T</t>
  </si>
  <si>
    <t>A127931714T</t>
  </si>
  <si>
    <t>A127835726A</t>
  </si>
  <si>
    <t>A127931718A</t>
  </si>
  <si>
    <t>A127849490A</t>
  </si>
  <si>
    <t>A127835730T</t>
  </si>
  <si>
    <t>A127931722T</t>
  </si>
  <si>
    <t>A127904318K</t>
  </si>
  <si>
    <t>A127835734A</t>
  </si>
  <si>
    <t>A127917958X</t>
  </si>
  <si>
    <t>A127835738K</t>
  </si>
  <si>
    <t>A127876846J</t>
  </si>
  <si>
    <t>A127904322A</t>
  </si>
  <si>
    <t>A127904326K</t>
  </si>
  <si>
    <t>A127849494K</t>
  </si>
  <si>
    <t>A127849498V</t>
  </si>
  <si>
    <t>A127835742A</t>
  </si>
  <si>
    <t>A127849534T</t>
  </si>
  <si>
    <t>A127904334K</t>
  </si>
  <si>
    <t>A127931738K</t>
  </si>
  <si>
    <t>A127876854J</t>
  </si>
  <si>
    <t>A127904350K</t>
  </si>
  <si>
    <t>A127890418A</t>
  </si>
  <si>
    <t>A127849538A</t>
  </si>
  <si>
    <t>A127835754K</t>
  </si>
  <si>
    <t>A127917962R</t>
  </si>
  <si>
    <t>A127917966X</t>
  </si>
  <si>
    <t>A127876850X</t>
  </si>
  <si>
    <t>A127904338V</t>
  </si>
  <si>
    <t>A127849506J</t>
  </si>
  <si>
    <t>A127890406T</t>
  </si>
  <si>
    <t>A127890410J</t>
  </si>
  <si>
    <t>A127931734A</t>
  </si>
  <si>
    <t>A127863078L</t>
  </si>
  <si>
    <t>A127849510X</t>
  </si>
  <si>
    <t>A127904342K</t>
  </si>
  <si>
    <t>A127835746K</t>
  </si>
  <si>
    <t>A127835750A</t>
  </si>
  <si>
    <t>A127931742A</t>
  </si>
  <si>
    <t>A127849514J</t>
  </si>
  <si>
    <t>A127904346V</t>
  </si>
  <si>
    <t>A127849518T</t>
  </si>
  <si>
    <t>A127849522J</t>
  </si>
  <si>
    <t>A127890414T</t>
  </si>
  <si>
    <t>A127931746K</t>
  </si>
  <si>
    <t>A127863082C</t>
  </si>
  <si>
    <t>A127931750A</t>
  </si>
  <si>
    <t>A127849526T</t>
  </si>
  <si>
    <t>A127849530J</t>
  </si>
  <si>
    <t>A127863086L</t>
  </si>
  <si>
    <t>A127863090C</t>
  </si>
  <si>
    <t>A127917982X</t>
  </si>
  <si>
    <t>A127904354V</t>
  </si>
  <si>
    <t>A127904362V</t>
  </si>
  <si>
    <t>A127876870J</t>
  </si>
  <si>
    <t>A127917986J</t>
  </si>
  <si>
    <t>A127904366C</t>
  </si>
  <si>
    <t>A127876878A</t>
  </si>
  <si>
    <t>A127863106K</t>
  </si>
  <si>
    <t>A127849550T</t>
  </si>
  <si>
    <t>A127849554A</t>
  </si>
  <si>
    <t>A127890422T</t>
  </si>
  <si>
    <t>A127917970R</t>
  </si>
  <si>
    <t>A127931758V</t>
  </si>
  <si>
    <t>A127890426A</t>
  </si>
  <si>
    <t>A127863094L</t>
  </si>
  <si>
    <t>A127904358C</t>
  </si>
  <si>
    <t>A127917974X</t>
  </si>
  <si>
    <t>A127863098W</t>
  </si>
  <si>
    <t>A127931762K</t>
  </si>
  <si>
    <t>A127876858T</t>
  </si>
  <si>
    <t>A127835758V</t>
  </si>
  <si>
    <t>A127890430T</t>
  </si>
  <si>
    <t>A127863102A</t>
  </si>
  <si>
    <t>A127876862J</t>
  </si>
  <si>
    <t>A127876866T</t>
  </si>
  <si>
    <t>A127890434A</t>
  </si>
  <si>
    <t>A127835762K</t>
  </si>
  <si>
    <t>A127890438K</t>
  </si>
  <si>
    <t>A127849542T</t>
  </si>
  <si>
    <t>A127835766V</t>
  </si>
  <si>
    <t>A127876874T</t>
  </si>
  <si>
    <t>A127931766V</t>
  </si>
  <si>
    <t>A127849546A</t>
  </si>
  <si>
    <t>A127931770K</t>
  </si>
  <si>
    <t>A127835782V</t>
  </si>
  <si>
    <t>A127917990X</t>
  </si>
  <si>
    <t>A127863122K</t>
  </si>
  <si>
    <t>A127890442A</t>
  </si>
  <si>
    <t>A127835786C</t>
  </si>
  <si>
    <t>A127931794C</t>
  </si>
  <si>
    <t>A127931798L</t>
  </si>
  <si>
    <t>A127876898K</t>
  </si>
  <si>
    <t>A127849570A</t>
  </si>
  <si>
    <t>A127918014J</t>
  </si>
  <si>
    <t>A127876882T</t>
  </si>
  <si>
    <t>Occupation of current main job: Machinery operators and drivers ;  &gt;&gt;&gt;&gt; Working in a job with the same usual hours as 12 months ago ;</t>
  </si>
  <si>
    <t>Occupation of current main job: Machinery operators and drivers ;  &gt;&gt;&gt;&gt; Working in a job with more usual hours than 12 months ago ;</t>
  </si>
  <si>
    <t>Occupation of current main job: Machinery operators and drivers ;  &gt;&gt;&gt;&gt; Working in a job with fewer usual hours than 12 months ago ;</t>
  </si>
  <si>
    <t>Occupation of current main job: Machinery operators and drivers ;  &gt;&gt;&gt;&gt; Working in a job with the same status in employment as 12 months ago ;</t>
  </si>
  <si>
    <t>Occupation of current main job: Machinery operators and drivers ;  &gt;&gt;&gt;&gt; Working in a job with a different status in employment than 12 months ago ;</t>
  </si>
  <si>
    <t>Occupation of current main job: Machinery operators and drivers ;  &gt;&gt;&gt; Did not change jobs in last 12 months ;</t>
  </si>
  <si>
    <t>Occupation of current main job: Machinery operators and drivers ;  &gt;&gt; 12 months or more in current main job ;</t>
  </si>
  <si>
    <t>Occupation of current main job: Machinery operators and drivers ;  &gt;&gt;&gt; Employee in current main job ;</t>
  </si>
  <si>
    <t>Occupation of current main job: Machinery operators and drivers ;  &gt;&gt;&gt;&gt; No change in occupation with current employer last year ;</t>
  </si>
  <si>
    <t>Occupation of current main job: Machinery operators and drivers ;  &gt;&gt;&gt;&gt; Changed occupations with current employer in the same major group last year ;</t>
  </si>
  <si>
    <t>Occupation of current main job: Machinery operators and drivers ;  &gt;&gt;&gt;&gt; Changed occupations with current employer into a different major group last year ;</t>
  </si>
  <si>
    <t>Occupation of current main job: Machinery operators and drivers ;  &gt;&gt;&gt;&gt; Changed occupations with current employer at the same skill level ;</t>
  </si>
  <si>
    <t>Occupation of current main job: Machinery operators and drivers ;  &gt;&gt;&gt;&gt; Changed occupations with current employer to a higher skill level ;</t>
  </si>
  <si>
    <t>Occupation of current main job: Machinery operators and drivers ;  &gt;&gt;&gt;&gt; Changed occupations with current employer to a lower skill level ;</t>
  </si>
  <si>
    <t>Occupation of current main job: Machinery operators and drivers ;  &gt;&gt;&gt;&gt; No change in usual weekly hours with current employer last year ;</t>
  </si>
  <si>
    <t>Occupation of current main job: Machinery operators and drivers ;  &gt;&gt;&gt;&gt; Usual weekly hours increased with current employer last year ;</t>
  </si>
  <si>
    <t>Occupation of current main job: Machinery operators and drivers ;  &gt;&gt;&gt;&gt; Usual weekly hours decreased with current employer last year ;</t>
  </si>
  <si>
    <t>Occupation of current main job: Machinery operators and drivers ;  &gt;&gt;&gt;&gt; Did not know or usual weekly hours varied last year ;</t>
  </si>
  <si>
    <t>Occupation of current main job: Machinery operators and drivers ;  &gt;&gt;&gt;&gt; Promoted or transferred last year ;</t>
  </si>
  <si>
    <t>Occupation of current main job: Machinery operators and drivers ;  &gt;&gt;&gt;&gt; Was not promoted or transferred last year ;</t>
  </si>
  <si>
    <t>Occupation of current main job: Machinery operators and drivers ;  &gt;&gt;&gt; Owner manager or contributing family worker in current main job ;</t>
  </si>
  <si>
    <t>Occupation of current main job: Machinery operators and drivers ;  &gt; Employed 12 months ago ;</t>
  </si>
  <si>
    <t>Occupation of current main job: Machinery operators and drivers ;  &gt; Not employed 12 months ago ;</t>
  </si>
  <si>
    <t>Occupation of current main job: Labourers ;  Employed at some time during the last 12 months ;</t>
  </si>
  <si>
    <t>Occupation of current main job: Labourers ;  &gt; Currently employed ;</t>
  </si>
  <si>
    <t>Occupation of current main job: Labourers ;  &gt;&gt; Less than 12 months in current main job ;</t>
  </si>
  <si>
    <t>Occupation of current main job: Labourers ;  &gt;&gt;&gt; Changed jobs in last 12 months ;</t>
  </si>
  <si>
    <t>Occupation of current main job: Labourers ;  &gt;&gt;&gt;&gt; Working in the same industry division as 12 months ago ;</t>
  </si>
  <si>
    <t>Occupation of current main job: Labourers ;  &gt;&gt;&gt;&gt; Working in a different industry division than 12 months ago ;</t>
  </si>
  <si>
    <t>Occupation of current main job: Labourers ;  &gt;&gt;&gt;&gt; Working in the same major occupation group as 12 months ago ;</t>
  </si>
  <si>
    <t>Occupation of current main job: Labourers ;  &gt;&gt;&gt;&gt; Working in a different major occupation group than 12 months ago ;</t>
  </si>
  <si>
    <t>Occupation of current main job: Labourers ;  &gt;&gt;&gt;&gt; Working in an occupation at the same skill level as 12 months ago ;</t>
  </si>
  <si>
    <t>Occupation of current main job: Labourers ;  &gt;&gt;&gt;&gt; Working in an occupation with a higher skill level than 12 months ago ;</t>
  </si>
  <si>
    <t>Occupation of current main job: Labourers ;  &gt;&gt;&gt;&gt; Working in an occupation with a lower skill level than 12 months ago ;</t>
  </si>
  <si>
    <t>Occupation of current main job: Labourers ;  &gt;&gt;&gt;&gt; Working in a job with the same usual hours as 12 months ago ;</t>
  </si>
  <si>
    <t>Occupation of current main job: Labourers ;  &gt;&gt;&gt;&gt; Working in a job with more usual hours than 12 months ago ;</t>
  </si>
  <si>
    <t>Occupation of current main job: Labourers ;  &gt;&gt;&gt;&gt; Working in a job with fewer usual hours than 12 months ago ;</t>
  </si>
  <si>
    <t>Occupation of current main job: Labourers ;  &gt;&gt;&gt;&gt; Working in a job with the same status in employment as 12 months ago ;</t>
  </si>
  <si>
    <t>Occupation of current main job: Labourers ;  &gt;&gt;&gt;&gt; Working in a job with a different status in employment than 12 months ago ;</t>
  </si>
  <si>
    <t>Occupation of current main job: Labourers ;  &gt;&gt;&gt; Did not change jobs in last 12 months ;</t>
  </si>
  <si>
    <t>Occupation of current main job: Labourers ;  &gt;&gt; 12 months or more in current main job ;</t>
  </si>
  <si>
    <t>Occupation of current main job: Labourers ;  &gt;&gt;&gt; Employee in current main job ;</t>
  </si>
  <si>
    <t>Occupation of current main job: Labourers ;  &gt;&gt;&gt;&gt; No change in occupation with current employer last year ;</t>
  </si>
  <si>
    <t>Occupation of current main job: Labourers ;  &gt;&gt;&gt;&gt; Changed occupations with current employer in the same major group last year ;</t>
  </si>
  <si>
    <t>Occupation of current main job: Labourers ;  &gt;&gt;&gt;&gt; Changed occupations with current employer into a different major group last year ;</t>
  </si>
  <si>
    <t>Occupation of current main job: Labourers ;  &gt;&gt;&gt;&gt; Changed occupations with current employer at the same skill level ;</t>
  </si>
  <si>
    <t>Occupation of current main job: Labourers ;  &gt;&gt;&gt;&gt; Changed occupations with current employer to a higher skill level ;</t>
  </si>
  <si>
    <t>Occupation of current main job: Labourers ;  &gt;&gt;&gt;&gt; Changed occupations with current employer to a lower skill level ;</t>
  </si>
  <si>
    <t>Occupation of current main job: Labourers ;  &gt;&gt;&gt;&gt; No change in usual weekly hours with current employer last year ;</t>
  </si>
  <si>
    <t>Occupation of current main job: Labourers ;  &gt;&gt;&gt;&gt; Usual weekly hours increased with current employer last year ;</t>
  </si>
  <si>
    <t>Occupation of current main job: Labourers ;  &gt;&gt;&gt;&gt; Usual weekly hours decreased with current employer last year ;</t>
  </si>
  <si>
    <t>Occupation of current main job: Labourers ;  &gt;&gt;&gt;&gt; Did not know or usual weekly hours varied last year ;</t>
  </si>
  <si>
    <t>Occupation of current main job: Labourers ;  &gt;&gt;&gt;&gt; Promoted or transferred last year ;</t>
  </si>
  <si>
    <t>Occupation of current main job: Labourers ;  &gt;&gt;&gt;&gt; Was not promoted or transferred last year ;</t>
  </si>
  <si>
    <t>Occupation of current main job: Labourers ;  &gt;&gt;&gt; Owner manager or contributing family worker in current main job ;</t>
  </si>
  <si>
    <t>Occupation of current main job: Labourers ;  &gt; Employed 12 months ago ;</t>
  </si>
  <si>
    <t>Occupation of current main job: Labourers ;  &gt; Not employed 12 months ago ;</t>
  </si>
  <si>
    <t>Skill level of current main job: Skill level 1 ;  Employed at some time during the last 12 months ;</t>
  </si>
  <si>
    <t>Skill level of current main job: Skill level 1 ;  &gt; Currently employed ;</t>
  </si>
  <si>
    <t>Skill level of current main job: Skill level 1 ;  &gt;&gt; Less than 12 months in current main job ;</t>
  </si>
  <si>
    <t>Skill level of current main job: Skill level 1 ;  &gt;&gt;&gt; Changed jobs in last 12 months ;</t>
  </si>
  <si>
    <t>Skill level of current main job: Skill level 1 ;  &gt;&gt;&gt;&gt; Working in the same industry division as 12 months ago ;</t>
  </si>
  <si>
    <t>Skill level of current main job: Skill level 1 ;  &gt;&gt;&gt;&gt; Working in a different industry division than 12 months ago ;</t>
  </si>
  <si>
    <t>Skill level of current main job: Skill level 1 ;  &gt;&gt;&gt;&gt; Working in the same major occupation group as 12 months ago ;</t>
  </si>
  <si>
    <t>Skill level of current main job: Skill level 1 ;  &gt;&gt;&gt;&gt; Working in a different major occupation group than 12 months ago ;</t>
  </si>
  <si>
    <t>Skill level of current main job: Skill level 1 ;  &gt;&gt;&gt;&gt; Working in an occupation at the same skill level as 12 months ago ;</t>
  </si>
  <si>
    <t>Skill level of current main job: Skill level 1 ;  &gt;&gt;&gt;&gt; Working in an occupation with a higher skill level than 12 months ago ;</t>
  </si>
  <si>
    <t>Skill level of current main job: Skill level 1 ;  &gt;&gt;&gt;&gt; Working in an occupation with a lower skill level than 12 months ago ;</t>
  </si>
  <si>
    <t>Skill level of current main job: Skill level 1 ;  &gt;&gt;&gt;&gt; Working in a job with the same usual hours as 12 months ago ;</t>
  </si>
  <si>
    <t>Skill level of current main job: Skill level 1 ;  &gt;&gt;&gt;&gt; Working in a job with more usual hours than 12 months ago ;</t>
  </si>
  <si>
    <t>Skill level of current main job: Skill level 1 ;  &gt;&gt;&gt;&gt; Working in a job with fewer usual hours than 12 months ago ;</t>
  </si>
  <si>
    <t>Skill level of current main job: Skill level 1 ;  &gt;&gt;&gt;&gt; Working in a job with the same status in employment as 12 months ago ;</t>
  </si>
  <si>
    <t>Skill level of current main job: Skill level 1 ;  &gt;&gt;&gt;&gt; Working in a job with a different status in employment than 12 months ago ;</t>
  </si>
  <si>
    <t>Skill level of current main job: Skill level 1 ;  &gt;&gt;&gt; Did not change jobs in last 12 months ;</t>
  </si>
  <si>
    <t>Skill level of current main job: Skill level 1 ;  &gt;&gt; 12 months or more in current main job ;</t>
  </si>
  <si>
    <t>Skill level of current main job: Skill level 1 ;  &gt;&gt;&gt; Employee in current main job ;</t>
  </si>
  <si>
    <t>Skill level of current main job: Skill level 1 ;  &gt;&gt;&gt;&gt; No change in occupation with current employer last year ;</t>
  </si>
  <si>
    <t>Skill level of current main job: Skill level 1 ;  &gt;&gt;&gt;&gt; Changed occupations with current employer in the same major group last year ;</t>
  </si>
  <si>
    <t>Skill level of current main job: Skill level 1 ;  &gt;&gt;&gt;&gt; Changed occupations with current employer into a different major group last year ;</t>
  </si>
  <si>
    <t>Skill level of current main job: Skill level 1 ;  &gt;&gt;&gt;&gt; Changed occupations with current employer at the same skill level ;</t>
  </si>
  <si>
    <t>Skill level of current main job: Skill level 1 ;  &gt;&gt;&gt;&gt; Changed occupations with current employer to a higher skill level ;</t>
  </si>
  <si>
    <t>Skill level of current main job: Skill level 1 ;  &gt;&gt;&gt;&gt; Changed occupations with current employer to a lower skill level ;</t>
  </si>
  <si>
    <t>Skill level of current main job: Skill level 1 ;  &gt;&gt;&gt;&gt; No change in usual weekly hours with current employer last year ;</t>
  </si>
  <si>
    <t>Skill level of current main job: Skill level 1 ;  &gt;&gt;&gt;&gt; Usual weekly hours increased with current employer last year ;</t>
  </si>
  <si>
    <t>Skill level of current main job: Skill level 1 ;  &gt;&gt;&gt;&gt; Usual weekly hours decreased with current employer last year ;</t>
  </si>
  <si>
    <t>Skill level of current main job: Skill level 1 ;  &gt;&gt;&gt;&gt; Did not know or usual weekly hours varied last year ;</t>
  </si>
  <si>
    <t>Skill level of current main job: Skill level 1 ;  &gt;&gt;&gt;&gt; Promoted or transferred last year ;</t>
  </si>
  <si>
    <t>Skill level of current main job: Skill level 1 ;  &gt;&gt;&gt;&gt; Was not promoted or transferred last year ;</t>
  </si>
  <si>
    <t>Skill level of current main job: Skill level 1 ;  &gt;&gt;&gt; Owner manager or contributing family worker in current main job ;</t>
  </si>
  <si>
    <t>Skill level of current main job: Skill level 1 ;  &gt; Employed 12 months ago ;</t>
  </si>
  <si>
    <t>Skill level of current main job: Skill level 1 ;  &gt; Not employed 12 months ago ;</t>
  </si>
  <si>
    <t>Skill level of current main job: Skill level 2 ;  Employed at some time during the last 12 months ;</t>
  </si>
  <si>
    <t>Skill level of current main job: Skill level 2 ;  &gt; Currently employed ;</t>
  </si>
  <si>
    <t>Skill level of current main job: Skill level 2 ;  &gt;&gt; Less than 12 months in current main job ;</t>
  </si>
  <si>
    <t>Skill level of current main job: Skill level 2 ;  &gt;&gt;&gt; Changed jobs in last 12 months ;</t>
  </si>
  <si>
    <t>Skill level of current main job: Skill level 2 ;  &gt;&gt;&gt;&gt; Working in the same industry division as 12 months ago ;</t>
  </si>
  <si>
    <t>Skill level of current main job: Skill level 2 ;  &gt;&gt;&gt;&gt; Working in a different industry division than 12 months ago ;</t>
  </si>
  <si>
    <t>Skill level of current main job: Skill level 2 ;  &gt;&gt;&gt;&gt; Working in the same major occupation group as 12 months ago ;</t>
  </si>
  <si>
    <t>Skill level of current main job: Skill level 2 ;  &gt;&gt;&gt;&gt; Working in a different major occupation group than 12 months ago ;</t>
  </si>
  <si>
    <t>Skill level of current main job: Skill level 2 ;  &gt;&gt;&gt;&gt; Working in an occupation at the same skill level as 12 months ago ;</t>
  </si>
  <si>
    <t>Skill level of current main job: Skill level 2 ;  &gt;&gt;&gt;&gt; Working in an occupation with a higher skill level than 12 months ago ;</t>
  </si>
  <si>
    <t>Skill level of current main job: Skill level 2 ;  &gt;&gt;&gt;&gt; Working in an occupation with a lower skill level than 12 months ago ;</t>
  </si>
  <si>
    <t>Skill level of current main job: Skill level 2 ;  &gt;&gt;&gt;&gt; Working in a job with the same usual hours as 12 months ago ;</t>
  </si>
  <si>
    <t>Skill level of current main job: Skill level 2 ;  &gt;&gt;&gt;&gt; Working in a job with more usual hours than 12 months ago ;</t>
  </si>
  <si>
    <t>Skill level of current main job: Skill level 2 ;  &gt;&gt;&gt;&gt; Working in a job with fewer usual hours than 12 months ago ;</t>
  </si>
  <si>
    <t>Skill level of current main job: Skill level 2 ;  &gt;&gt;&gt;&gt; Working in a job with the same status in employment as 12 months ago ;</t>
  </si>
  <si>
    <t>Skill level of current main job: Skill level 2 ;  &gt;&gt;&gt;&gt; Working in a job with a different status in employment than 12 months ago ;</t>
  </si>
  <si>
    <t>Skill level of current main job: Skill level 2 ;  &gt;&gt;&gt; Did not change jobs in last 12 months ;</t>
  </si>
  <si>
    <t>Skill level of current main job: Skill level 2 ;  &gt;&gt; 12 months or more in current main job ;</t>
  </si>
  <si>
    <t>Skill level of current main job: Skill level 2 ;  &gt;&gt;&gt; Employee in current main job ;</t>
  </si>
  <si>
    <t>Skill level of current main job: Skill level 2 ;  &gt;&gt;&gt;&gt; No change in occupation with current employer last year ;</t>
  </si>
  <si>
    <t>Skill level of current main job: Skill level 2 ;  &gt;&gt;&gt;&gt; Changed occupations with current employer in the same major group last year ;</t>
  </si>
  <si>
    <t>Skill level of current main job: Skill level 2 ;  &gt;&gt;&gt;&gt; Changed occupations with current employer into a different major group last year ;</t>
  </si>
  <si>
    <t>Skill level of current main job: Skill level 2 ;  &gt;&gt;&gt;&gt; Changed occupations with current employer at the same skill level ;</t>
  </si>
  <si>
    <t>Skill level of current main job: Skill level 2 ;  &gt;&gt;&gt;&gt; Changed occupations with current employer to a higher skill level ;</t>
  </si>
  <si>
    <t>Skill level of current main job: Skill level 2 ;  &gt;&gt;&gt;&gt; Changed occupations with current employer to a lower skill level ;</t>
  </si>
  <si>
    <t>Skill level of current main job: Skill level 2 ;  &gt;&gt;&gt;&gt; No change in usual weekly hours with current employer last year ;</t>
  </si>
  <si>
    <t>Skill level of current main job: Skill level 2 ;  &gt;&gt;&gt;&gt; Usual weekly hours increased with current employer last year ;</t>
  </si>
  <si>
    <t>Skill level of current main job: Skill level 2 ;  &gt;&gt;&gt;&gt; Usual weekly hours decreased with current employer last year ;</t>
  </si>
  <si>
    <t>Skill level of current main job: Skill level 2 ;  &gt;&gt;&gt;&gt; Did not know or usual weekly hours varied last year ;</t>
  </si>
  <si>
    <t>Skill level of current main job: Skill level 2 ;  &gt;&gt;&gt;&gt; Promoted or transferred last year ;</t>
  </si>
  <si>
    <t>Skill level of current main job: Skill level 2 ;  &gt;&gt;&gt;&gt; Was not promoted or transferred last year ;</t>
  </si>
  <si>
    <t>Skill level of current main job: Skill level 2 ;  &gt;&gt;&gt; Owner manager or contributing family worker in current main job ;</t>
  </si>
  <si>
    <t>Skill level of current main job: Skill level 2 ;  &gt; Employed 12 months ago ;</t>
  </si>
  <si>
    <t>Skill level of current main job: Skill level 2 ;  &gt; Not employed 12 months ago ;</t>
  </si>
  <si>
    <t>Skill level of current main job: Skill level 3 ;  Employed at some time during the last 12 months ;</t>
  </si>
  <si>
    <t>Skill level of current main job: Skill level 3 ;  &gt; Currently employed ;</t>
  </si>
  <si>
    <t>Skill level of current main job: Skill level 3 ;  &gt;&gt; Less than 12 months in current main job ;</t>
  </si>
  <si>
    <t>Skill level of current main job: Skill level 3 ;  &gt;&gt;&gt; Changed jobs in last 12 months ;</t>
  </si>
  <si>
    <t>Skill level of current main job: Skill level 3 ;  &gt;&gt;&gt;&gt; Working in the same industry division as 12 months ago ;</t>
  </si>
  <si>
    <t>Skill level of current main job: Skill level 3 ;  &gt;&gt;&gt;&gt; Working in a different industry division than 12 months ago ;</t>
  </si>
  <si>
    <t>Skill level of current main job: Skill level 3 ;  &gt;&gt;&gt;&gt; Working in the same major occupation group as 12 months ago ;</t>
  </si>
  <si>
    <t>Skill level of current main job: Skill level 3 ;  &gt;&gt;&gt;&gt; Working in a different major occupation group than 12 months ago ;</t>
  </si>
  <si>
    <t>Skill level of current main job: Skill level 3 ;  &gt;&gt;&gt;&gt; Working in an occupation at the same skill level as 12 months ago ;</t>
  </si>
  <si>
    <t>Skill level of current main job: Skill level 3 ;  &gt;&gt;&gt;&gt; Working in an occupation with a higher skill level than 12 months ago ;</t>
  </si>
  <si>
    <t>Skill level of current main job: Skill level 3 ;  &gt;&gt;&gt;&gt; Working in an occupation with a lower skill level than 12 months ago ;</t>
  </si>
  <si>
    <t>Skill level of current main job: Skill level 3 ;  &gt;&gt;&gt;&gt; Working in a job with the same usual hours as 12 months ago ;</t>
  </si>
  <si>
    <t>Skill level of current main job: Skill level 3 ;  &gt;&gt;&gt;&gt; Working in a job with more usual hours than 12 months ago ;</t>
  </si>
  <si>
    <t>Skill level of current main job: Skill level 3 ;  &gt;&gt;&gt;&gt; Working in a job with fewer usual hours than 12 months ago ;</t>
  </si>
  <si>
    <t>Skill level of current main job: Skill level 3 ;  &gt;&gt;&gt;&gt; Working in a job with the same status in employment as 12 months ago ;</t>
  </si>
  <si>
    <t>Skill level of current main job: Skill level 3 ;  &gt;&gt;&gt;&gt; Working in a job with a different status in employment than 12 months ago ;</t>
  </si>
  <si>
    <t>Skill level of current main job: Skill level 3 ;  &gt;&gt;&gt; Did not change jobs in last 12 months ;</t>
  </si>
  <si>
    <t>Skill level of current main job: Skill level 3 ;  &gt;&gt; 12 months or more in current main job ;</t>
  </si>
  <si>
    <t>Skill level of current main job: Skill level 3 ;  &gt;&gt;&gt; Employee in current main job ;</t>
  </si>
  <si>
    <t>Skill level of current main job: Skill level 3 ;  &gt;&gt;&gt;&gt; No change in occupation with current employer last year ;</t>
  </si>
  <si>
    <t>Skill level of current main job: Skill level 3 ;  &gt;&gt;&gt;&gt; Changed occupations with current employer in the same major group last year ;</t>
  </si>
  <si>
    <t>Skill level of current main job: Skill level 3 ;  &gt;&gt;&gt;&gt; Changed occupations with current employer into a different major group last year ;</t>
  </si>
  <si>
    <t>Skill level of current main job: Skill level 3 ;  &gt;&gt;&gt;&gt; Changed occupations with current employer at the same skill level ;</t>
  </si>
  <si>
    <t>Skill level of current main job: Skill level 3 ;  &gt;&gt;&gt;&gt; Changed occupations with current employer to a higher skill level ;</t>
  </si>
  <si>
    <t>Skill level of current main job: Skill level 3 ;  &gt;&gt;&gt;&gt; Changed occupations with current employer to a lower skill level ;</t>
  </si>
  <si>
    <t>Skill level of current main job: Skill level 3 ;  &gt;&gt;&gt;&gt; No change in usual weekly hours with current employer last year ;</t>
  </si>
  <si>
    <t>Skill level of current main job: Skill level 3 ;  &gt;&gt;&gt;&gt; Usual weekly hours increased with current employer last year ;</t>
  </si>
  <si>
    <t>Skill level of current main job: Skill level 3 ;  &gt;&gt;&gt;&gt; Usual weekly hours decreased with current employer last year ;</t>
  </si>
  <si>
    <t>Skill level of current main job: Skill level 3 ;  &gt;&gt;&gt;&gt; Did not know or usual weekly hours varied last year ;</t>
  </si>
  <si>
    <t>Skill level of current main job: Skill level 3 ;  &gt;&gt;&gt;&gt; Promoted or transferred last year ;</t>
  </si>
  <si>
    <t>Skill level of current main job: Skill level 3 ;  &gt;&gt;&gt;&gt; Was not promoted or transferred last year ;</t>
  </si>
  <si>
    <t>Skill level of current main job: Skill level 3 ;  &gt;&gt;&gt; Owner manager or contributing family worker in current main job ;</t>
  </si>
  <si>
    <t>Skill level of current main job: Skill level 3 ;  &gt; Employed 12 months ago ;</t>
  </si>
  <si>
    <t>Skill level of current main job: Skill level 3 ;  &gt; Not employed 12 months ago ;</t>
  </si>
  <si>
    <t>Skill level of current main job: Skill level 4 ;  Employed at some time during the last 12 months ;</t>
  </si>
  <si>
    <t>Skill level of current main job: Skill level 4 ;  &gt; Currently employed ;</t>
  </si>
  <si>
    <t>Skill level of current main job: Skill level 4 ;  &gt;&gt; Less than 12 months in current main job ;</t>
  </si>
  <si>
    <t>Skill level of current main job: Skill level 4 ;  &gt;&gt;&gt; Changed jobs in last 12 months ;</t>
  </si>
  <si>
    <t>Skill level of current main job: Skill level 4 ;  &gt;&gt;&gt;&gt; Working in the same industry division as 12 months ago ;</t>
  </si>
  <si>
    <t>Skill level of current main job: Skill level 4 ;  &gt;&gt;&gt;&gt; Working in a different industry division than 12 months ago ;</t>
  </si>
  <si>
    <t>Skill level of current main job: Skill level 4 ;  &gt;&gt;&gt;&gt; Working in the same major occupation group as 12 months ago ;</t>
  </si>
  <si>
    <t>Skill level of current main job: Skill level 4 ;  &gt;&gt;&gt;&gt; Working in a different major occupation group than 12 months ago ;</t>
  </si>
  <si>
    <t>Skill level of current main job: Skill level 4 ;  &gt;&gt;&gt;&gt; Working in an occupation at the same skill level as 12 months ago ;</t>
  </si>
  <si>
    <t>Skill level of current main job: Skill level 4 ;  &gt;&gt;&gt;&gt; Working in an occupation with a higher skill level than 12 months ago ;</t>
  </si>
  <si>
    <t>Skill level of current main job: Skill level 4 ;  &gt;&gt;&gt;&gt; Working in an occupation with a lower skill level than 12 months ago ;</t>
  </si>
  <si>
    <t>Skill level of current main job: Skill level 4 ;  &gt;&gt;&gt;&gt; Working in a job with the same usual hours as 12 months ago ;</t>
  </si>
  <si>
    <t>Skill level of current main job: Skill level 4 ;  &gt;&gt;&gt;&gt; Working in a job with more usual hours than 12 months ago ;</t>
  </si>
  <si>
    <t>Skill level of current main job: Skill level 4 ;  &gt;&gt;&gt;&gt; Working in a job with fewer usual hours than 12 months ago ;</t>
  </si>
  <si>
    <t>Skill level of current main job: Skill level 4 ;  &gt;&gt;&gt;&gt; Working in a job with the same status in employment as 12 months ago ;</t>
  </si>
  <si>
    <t>Skill level of current main job: Skill level 4 ;  &gt;&gt;&gt;&gt; Working in a job with a different status in employment than 12 months ago ;</t>
  </si>
  <si>
    <t>Skill level of current main job: Skill level 4 ;  &gt;&gt;&gt; Did not change jobs in last 12 months ;</t>
  </si>
  <si>
    <t>Skill level of current main job: Skill level 4 ;  &gt;&gt; 12 months or more in current main job ;</t>
  </si>
  <si>
    <t>Skill level of current main job: Skill level 4 ;  &gt;&gt;&gt; Employee in current main job ;</t>
  </si>
  <si>
    <t>Skill level of current main job: Skill level 4 ;  &gt;&gt;&gt;&gt; No change in occupation with current employer last year ;</t>
  </si>
  <si>
    <t>Skill level of current main job: Skill level 4 ;  &gt;&gt;&gt;&gt; Changed occupations with current employer in the same major group last year ;</t>
  </si>
  <si>
    <t>Skill level of current main job: Skill level 4 ;  &gt;&gt;&gt;&gt; Changed occupations with current employer into a different major group last year ;</t>
  </si>
  <si>
    <t>Skill level of current main job: Skill level 4 ;  &gt;&gt;&gt;&gt; Changed occupations with current employer at the same skill level ;</t>
  </si>
  <si>
    <t>Skill level of current main job: Skill level 4 ;  &gt;&gt;&gt;&gt; Changed occupations with current employer to a higher skill level ;</t>
  </si>
  <si>
    <t>Skill level of current main job: Skill level 4 ;  &gt;&gt;&gt;&gt; Changed occupations with current employer to a lower skill level ;</t>
  </si>
  <si>
    <t>Skill level of current main job: Skill level 4 ;  &gt;&gt;&gt;&gt; No change in usual weekly hours with current employer last year ;</t>
  </si>
  <si>
    <t>Skill level of current main job: Skill level 4 ;  &gt;&gt;&gt;&gt; Usual weekly hours increased with current employer last year ;</t>
  </si>
  <si>
    <t>Skill level of current main job: Skill level 4 ;  &gt;&gt;&gt;&gt; Usual weekly hours decreased with current employer last year ;</t>
  </si>
  <si>
    <t>Skill level of current main job: Skill level 4 ;  &gt;&gt;&gt;&gt; Did not know or usual weekly hours varied last year ;</t>
  </si>
  <si>
    <t>Skill level of current main job: Skill level 4 ;  &gt;&gt;&gt;&gt; Promoted or transferred last year ;</t>
  </si>
  <si>
    <t>Skill level of current main job: Skill level 4 ;  &gt;&gt;&gt;&gt; Was not promoted or transferred last year ;</t>
  </si>
  <si>
    <t>Skill level of current main job: Skill level 4 ;  &gt;&gt;&gt; Owner manager or contributing family worker in current main job ;</t>
  </si>
  <si>
    <t>Skill level of current main job: Skill level 4 ;  &gt; Employed 12 months ago ;</t>
  </si>
  <si>
    <t>Skill level of current main job: Skill level 4 ;  &gt; Not employed 12 months ago ;</t>
  </si>
  <si>
    <t>Skill level of current main job: Skill level 5 ;  Employed at some time during the last 12 months ;</t>
  </si>
  <si>
    <t>Skill level of current main job: Skill level 5 ;  &gt; Currently employed ;</t>
  </si>
  <si>
    <t>Skill level of current main job: Skill level 5 ;  &gt;&gt; Less than 12 months in current main job ;</t>
  </si>
  <si>
    <t>Skill level of current main job: Skill level 5 ;  &gt;&gt;&gt; Changed jobs in last 12 months ;</t>
  </si>
  <si>
    <t>Skill level of current main job: Skill level 5 ;  &gt;&gt;&gt;&gt; Working in the same industry division as 12 months ago ;</t>
  </si>
  <si>
    <t>Skill level of current main job: Skill level 5 ;  &gt;&gt;&gt;&gt; Working in a different industry division than 12 months ago ;</t>
  </si>
  <si>
    <t>Skill level of current main job: Skill level 5 ;  &gt;&gt;&gt;&gt; Working in the same major occupation group as 12 months ago ;</t>
  </si>
  <si>
    <t>Skill level of current main job: Skill level 5 ;  &gt;&gt;&gt;&gt; Working in a different major occupation group than 12 months ago ;</t>
  </si>
  <si>
    <t>Skill level of current main job: Skill level 5 ;  &gt;&gt;&gt;&gt; Working in an occupation at the same skill level as 12 months ago ;</t>
  </si>
  <si>
    <t>Skill level of current main job: Skill level 5 ;  &gt;&gt;&gt;&gt; Working in an occupation with a higher skill level than 12 months ago ;</t>
  </si>
  <si>
    <t>Skill level of current main job: Skill level 5 ;  &gt;&gt;&gt;&gt; Working in an occupation with a lower skill level than 12 months ago ;</t>
  </si>
  <si>
    <t>Skill level of current main job: Skill level 5 ;  &gt;&gt;&gt;&gt; Working in a job with the same usual hours as 12 months ago ;</t>
  </si>
  <si>
    <t>Skill level of current main job: Skill level 5 ;  &gt;&gt;&gt;&gt; Working in a job with more usual hours than 12 months ago ;</t>
  </si>
  <si>
    <t>Skill level of current main job: Skill level 5 ;  &gt;&gt;&gt;&gt; Working in a job with fewer usual hours than 12 months ago ;</t>
  </si>
  <si>
    <t>Skill level of current main job: Skill level 5 ;  &gt;&gt;&gt;&gt; Working in a job with the same status in employment as 12 months ago ;</t>
  </si>
  <si>
    <t>Skill level of current main job: Skill level 5 ;  &gt;&gt;&gt;&gt; Working in a job with a different status in employment than 12 months ago ;</t>
  </si>
  <si>
    <t>Skill level of current main job: Skill level 5 ;  &gt;&gt;&gt; Did not change jobs in last 12 months ;</t>
  </si>
  <si>
    <t>Skill level of current main job: Skill level 5 ;  &gt;&gt; 12 months or more in current main job ;</t>
  </si>
  <si>
    <t>Skill level of current main job: Skill level 5 ;  &gt;&gt;&gt; Employee in current main job ;</t>
  </si>
  <si>
    <t>Skill level of current main job: Skill level 5 ;  &gt;&gt;&gt;&gt; No change in occupation with current employer last year ;</t>
  </si>
  <si>
    <t>Skill level of current main job: Skill level 5 ;  &gt;&gt;&gt;&gt; Changed occupations with current employer in the same major group last year ;</t>
  </si>
  <si>
    <t>Skill level of current main job: Skill level 5 ;  &gt;&gt;&gt;&gt; Changed occupations with current employer into a different major group last year ;</t>
  </si>
  <si>
    <t>Skill level of current main job: Skill level 5 ;  &gt;&gt;&gt;&gt; Changed occupations with current employer at the same skill level ;</t>
  </si>
  <si>
    <t>Skill level of current main job: Skill level 5 ;  &gt;&gt;&gt;&gt; Changed occupations with current employer to a higher skill level ;</t>
  </si>
  <si>
    <t>Skill level of current main job: Skill level 5 ;  &gt;&gt;&gt;&gt; Changed occupations with current employer to a lower skill level ;</t>
  </si>
  <si>
    <t>Skill level of current main job: Skill level 5 ;  &gt;&gt;&gt;&gt; No change in usual weekly hours with current employer last year ;</t>
  </si>
  <si>
    <t>Skill level of current main job: Skill level 5 ;  &gt;&gt;&gt;&gt; Usual weekly hours increased with current employer last year ;</t>
  </si>
  <si>
    <t>Skill level of current main job: Skill level 5 ;  &gt;&gt;&gt;&gt; Usual weekly hours decreased with current employer last year ;</t>
  </si>
  <si>
    <t>Skill level of current main job: Skill level 5 ;  &gt;&gt;&gt;&gt; Did not know or usual weekly hours varied last year ;</t>
  </si>
  <si>
    <t>Skill level of current main job: Skill level 5 ;  &gt;&gt;&gt;&gt; Promoted or transferred last year ;</t>
  </si>
  <si>
    <t>Skill level of current main job: Skill level 5 ;  &gt;&gt;&gt;&gt; Was not promoted or transferred last year ;</t>
  </si>
  <si>
    <t>Skill level of current main job: Skill level 5 ;  &gt;&gt;&gt; Owner manager or contributing family worker in current main job ;</t>
  </si>
  <si>
    <t>Skill level of current main job: Skill level 5 ;  &gt; Employed 12 months ago ;</t>
  </si>
  <si>
    <t>Skill level of current main job: Skill level 5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</si>
  <si>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</si>
  <si>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</si>
  <si>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</si>
  <si>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</si>
  <si>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</si>
  <si>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</si>
  <si>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</si>
  <si>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</si>
  <si>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</si>
  <si>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</si>
  <si>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</si>
  <si>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</si>
  <si>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</si>
  <si>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</si>
  <si>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</si>
  <si>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</si>
  <si>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</si>
  <si>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</si>
  <si>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</si>
  <si>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</si>
  <si>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</si>
  <si>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</si>
  <si>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</si>
  <si>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A127904370V</t>
  </si>
  <si>
    <t>A127863110A</t>
  </si>
  <si>
    <t>A127917994J</t>
  </si>
  <si>
    <t>A127835770K</t>
  </si>
  <si>
    <t>A127876886A</t>
  </si>
  <si>
    <t>A127863114K</t>
  </si>
  <si>
    <t>A127876890T</t>
  </si>
  <si>
    <t>A127863118V</t>
  </si>
  <si>
    <t>A127835774V</t>
  </si>
  <si>
    <t>A127931774V</t>
  </si>
  <si>
    <t>A127876894A</t>
  </si>
  <si>
    <t>A127917998T</t>
  </si>
  <si>
    <t>A127931778C</t>
  </si>
  <si>
    <t>A127849558K</t>
  </si>
  <si>
    <t>A127835778C</t>
  </si>
  <si>
    <t>A127918002X</t>
  </si>
  <si>
    <t>A127849562A</t>
  </si>
  <si>
    <t>A127849566K</t>
  </si>
  <si>
    <t>A127931782V</t>
  </si>
  <si>
    <t>A127931786C</t>
  </si>
  <si>
    <t>A127904374C</t>
  </si>
  <si>
    <t>A127931790V</t>
  </si>
  <si>
    <t>A127918010X</t>
  </si>
  <si>
    <t>A127918022J</t>
  </si>
  <si>
    <t>A127863126V</t>
  </si>
  <si>
    <t>A127876906X</t>
  </si>
  <si>
    <t>A127849578V</t>
  </si>
  <si>
    <t>A127931818K</t>
  </si>
  <si>
    <t>A127918026T</t>
  </si>
  <si>
    <t>A127918030J</t>
  </si>
  <si>
    <t>A127849582K</t>
  </si>
  <si>
    <t>A127876918J</t>
  </si>
  <si>
    <t>A127835798L</t>
  </si>
  <si>
    <t>A127931802T</t>
  </si>
  <si>
    <t>A127863130K</t>
  </si>
  <si>
    <t>A127863134V</t>
  </si>
  <si>
    <t>A127904378L</t>
  </si>
  <si>
    <t>A127931806A</t>
  </si>
  <si>
    <t>A127918018T</t>
  </si>
  <si>
    <t>A127835790V</t>
  </si>
  <si>
    <t>A127876902R</t>
  </si>
  <si>
    <t>A127931810T</t>
  </si>
  <si>
    <t>A127849574K</t>
  </si>
  <si>
    <t>A127876910R</t>
  </si>
  <si>
    <t>A127904382C</t>
  </si>
  <si>
    <t>A127904386L</t>
  </si>
  <si>
    <t>A127904390C</t>
  </si>
  <si>
    <t>A127876914X</t>
  </si>
  <si>
    <t>A127904394L</t>
  </si>
  <si>
    <t>A127890446K</t>
  </si>
  <si>
    <t>A127904398W</t>
  </si>
  <si>
    <t>A127931814A</t>
  </si>
  <si>
    <t>A127904402A</t>
  </si>
  <si>
    <t>A127835794C</t>
  </si>
  <si>
    <t>A127890450A</t>
  </si>
  <si>
    <t>A127890458V</t>
  </si>
  <si>
    <t>A127863138C</t>
  </si>
  <si>
    <t>A127890274A</t>
  </si>
  <si>
    <t>A127917814L</t>
  </si>
  <si>
    <t>A127835610X</t>
  </si>
  <si>
    <t>A127904178V</t>
  </si>
  <si>
    <t>A127835618T</t>
  </si>
  <si>
    <t>A127862970J</t>
  </si>
  <si>
    <t>A127849386A</t>
  </si>
  <si>
    <t>A127904190K</t>
  </si>
  <si>
    <t>A127849390T</t>
  </si>
  <si>
    <t>A127890278K</t>
  </si>
  <si>
    <t>A127849370J</t>
  </si>
  <si>
    <t>A127890250J</t>
  </si>
  <si>
    <t>A127931582A</t>
  </si>
  <si>
    <t>A127876730F</t>
  </si>
  <si>
    <t>A127890254T</t>
  </si>
  <si>
    <t>A127890258A</t>
  </si>
  <si>
    <t>A127890262T</t>
  </si>
  <si>
    <t>A127931586K</t>
  </si>
  <si>
    <t>A127917818W</t>
  </si>
  <si>
    <t>A127931590A</t>
  </si>
  <si>
    <t>A127849374T</t>
  </si>
  <si>
    <t>A127849378A</t>
  </si>
  <si>
    <t>A127862966T</t>
  </si>
  <si>
    <t>A127931594K</t>
  </si>
  <si>
    <t>A127835614J</t>
  </si>
  <si>
    <t>A127890266A</t>
  </si>
  <si>
    <t>A127849382T</t>
  </si>
  <si>
    <t>A127890270T</t>
  </si>
  <si>
    <t>A127904174K</t>
  </si>
  <si>
    <t>A127917822L</t>
  </si>
  <si>
    <t>A127904182K</t>
  </si>
  <si>
    <t>A127917826W</t>
  </si>
  <si>
    <t>A127917830L</t>
  </si>
  <si>
    <t>A127917834W</t>
  </si>
  <si>
    <t>A127931606J</t>
  </si>
  <si>
    <t>A127835622J</t>
  </si>
  <si>
    <t>A127876738X</t>
  </si>
  <si>
    <t>A127904202J</t>
  </si>
  <si>
    <t>A127890306J</t>
  </si>
  <si>
    <t>A127890314J</t>
  </si>
  <si>
    <t>A127931610X</t>
  </si>
  <si>
    <t>A127862982T</t>
  </si>
  <si>
    <t>A127931614J</t>
  </si>
  <si>
    <t>A127835634T</t>
  </si>
  <si>
    <t>A127862974T</t>
  </si>
  <si>
    <t>A127904194V</t>
  </si>
  <si>
    <t>A127890282A</t>
  </si>
  <si>
    <t>A127890286K</t>
  </si>
  <si>
    <t>A127931598V</t>
  </si>
  <si>
    <t>A127835626T</t>
  </si>
  <si>
    <t>A127917838F</t>
  </si>
  <si>
    <t>A127835630J</t>
  </si>
  <si>
    <t>A127876734R</t>
  </si>
  <si>
    <t>A127890290A</t>
  </si>
  <si>
    <t>A127890294K</t>
  </si>
  <si>
    <t>A127849394A</t>
  </si>
  <si>
    <t>A127917842W</t>
  </si>
  <si>
    <t>A127849398K</t>
  </si>
  <si>
    <t>A127890298V</t>
  </si>
  <si>
    <t>A127931602X</t>
  </si>
  <si>
    <t>A127862978A</t>
  </si>
  <si>
    <t>A127876742R</t>
  </si>
  <si>
    <t>A127890302X</t>
  </si>
  <si>
    <t>A127904198C</t>
  </si>
  <si>
    <t>A127904206T</t>
  </si>
  <si>
    <t>A127917846F</t>
  </si>
  <si>
    <t>A127849406X</t>
  </si>
  <si>
    <t>A127890310X</t>
  </si>
  <si>
    <t>A127931626T</t>
  </si>
  <si>
    <t>A127835638A</t>
  </si>
  <si>
    <t>A127862990T</t>
  </si>
  <si>
    <t>A127849414X</t>
  </si>
  <si>
    <t>A127931630J</t>
  </si>
  <si>
    <t>A127890322J</t>
  </si>
  <si>
    <t>A127931634T</t>
  </si>
  <si>
    <t>A127876754X</t>
  </si>
  <si>
    <t>A127876758J</t>
  </si>
  <si>
    <t>A127876762X</t>
  </si>
  <si>
    <t>A127931618T</t>
  </si>
  <si>
    <t>A127835642T</t>
  </si>
  <si>
    <t>A127849410R</t>
  </si>
  <si>
    <t>A127890318T</t>
  </si>
  <si>
    <t>A127876746X</t>
  </si>
  <si>
    <t>A127876750R</t>
  </si>
  <si>
    <t>A127904210J</t>
  </si>
  <si>
    <t>A127904214T</t>
  </si>
  <si>
    <t>A127917850W</t>
  </si>
  <si>
    <t>A127862986A</t>
  </si>
  <si>
    <t>A127862994A</t>
  </si>
  <si>
    <t>A127917854F</t>
  </si>
  <si>
    <t>A127917858R</t>
  </si>
  <si>
    <t>A127917862F</t>
  </si>
  <si>
    <t>A127904218A</t>
  </si>
  <si>
    <t>A127862998K</t>
  </si>
  <si>
    <t>A127917866R</t>
  </si>
  <si>
    <t>A127904222T</t>
  </si>
  <si>
    <t>A127931622J</t>
  </si>
  <si>
    <t>A127917870F</t>
  </si>
  <si>
    <t>A127849418J</t>
  </si>
  <si>
    <t>A127835646A</t>
  </si>
  <si>
    <t>A127917878X</t>
  </si>
  <si>
    <t>A127904226A</t>
  </si>
  <si>
    <t>A127904246K</t>
  </si>
  <si>
    <t>A127917882R</t>
  </si>
  <si>
    <t>A127890326T</t>
  </si>
  <si>
    <t>A127849430X</t>
  </si>
  <si>
    <t>A127863018K</t>
  </si>
  <si>
    <t>A127849438T</t>
  </si>
  <si>
    <t>A127890334T</t>
  </si>
  <si>
    <t>A127904250A</t>
  </si>
  <si>
    <t>A127876782J</t>
  </si>
  <si>
    <t>A127904254K</t>
  </si>
  <si>
    <t>A127917886X</t>
  </si>
  <si>
    <t>A127904230T</t>
  </si>
  <si>
    <t>A127863002T</t>
  </si>
  <si>
    <t>A127917890R</t>
  </si>
  <si>
    <t>A127835650T</t>
  </si>
  <si>
    <t>A127917894X</t>
  </si>
  <si>
    <t>A127904234A</t>
  </si>
  <si>
    <t>A127835654A</t>
  </si>
  <si>
    <t>A127863006A</t>
  </si>
  <si>
    <t>A127863010T</t>
  </si>
  <si>
    <t>A127931638A</t>
  </si>
  <si>
    <t>A127890330J</t>
  </si>
  <si>
    <t>A127876766J</t>
  </si>
  <si>
    <t>A127917898J</t>
  </si>
  <si>
    <t>A127904238K</t>
  </si>
  <si>
    <t>A127876770X</t>
  </si>
  <si>
    <t>A127849422X</t>
  </si>
  <si>
    <t>A127835658K</t>
  </si>
  <si>
    <t>A127849426J</t>
  </si>
  <si>
    <t>A127904242A</t>
  </si>
  <si>
    <t>A127849434J</t>
  </si>
  <si>
    <t>A127876774J</t>
  </si>
  <si>
    <t>A127876778T</t>
  </si>
  <si>
    <t>A127835662A</t>
  </si>
  <si>
    <t>A127849458A</t>
  </si>
  <si>
    <t>A127890338A</t>
  </si>
  <si>
    <t>A127849446T</t>
  </si>
  <si>
    <t>A127876794T</t>
  </si>
  <si>
    <t>A127917922W</t>
  </si>
  <si>
    <t>A127890350T</t>
  </si>
  <si>
    <t>A127917926F</t>
  </si>
  <si>
    <t>A127876802F</t>
  </si>
  <si>
    <t>A127863026K</t>
  </si>
  <si>
    <t>A127931650T</t>
  </si>
  <si>
    <t>A127904258V</t>
  </si>
  <si>
    <t>A127904262K</t>
  </si>
  <si>
    <t>A127904266V</t>
  </si>
  <si>
    <t>A127863022A</t>
  </si>
  <si>
    <t>A127917902L</t>
  </si>
  <si>
    <t>A127917906W</t>
  </si>
  <si>
    <t>A127835666K</t>
  </si>
  <si>
    <t>A127849442J</t>
  </si>
  <si>
    <t>A127904270K</t>
  </si>
  <si>
    <t>A127917910L</t>
  </si>
  <si>
    <t>A127931642T</t>
  </si>
  <si>
    <t>A127917914W</t>
  </si>
  <si>
    <t>A127904274V</t>
  </si>
  <si>
    <t>A127931646A</t>
  </si>
  <si>
    <t>A127876786T</t>
  </si>
  <si>
    <t>A127917918F</t>
  </si>
  <si>
    <t>A127904278C</t>
  </si>
  <si>
    <t>A127890342T</t>
  </si>
  <si>
    <t>A127876790J</t>
  </si>
  <si>
    <t>A127890346A</t>
  </si>
  <si>
    <t>A127849450J</t>
  </si>
  <si>
    <t>A127849454T</t>
  </si>
  <si>
    <t>A127904282V</t>
  </si>
  <si>
    <t>A127904286C</t>
  </si>
  <si>
    <t>A127835810T</t>
  </si>
  <si>
    <t>A127835814A</t>
  </si>
  <si>
    <t>A127835818K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</si>
  <si>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</si>
  <si>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</si>
  <si>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</si>
  <si>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</si>
  <si>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</si>
  <si>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</si>
  <si>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</si>
  <si>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</si>
  <si>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</si>
  <si>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</si>
  <si>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</si>
  <si>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</si>
  <si>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</si>
  <si>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</si>
  <si>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</si>
  <si>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</si>
  <si>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</si>
  <si>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A127905598J</t>
  </si>
  <si>
    <t>A127878238R</t>
  </si>
  <si>
    <t>A127905602L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</si>
  <si>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</si>
  <si>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</si>
  <si>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</si>
  <si>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</si>
  <si>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</si>
  <si>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</si>
  <si>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</si>
  <si>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</si>
  <si>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</si>
  <si>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</si>
  <si>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</si>
  <si>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</si>
  <si>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</si>
  <si>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</si>
  <si>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</si>
  <si>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current main job: Managers ;  Employed at some time during the last 12 months ;</t>
  </si>
  <si>
    <t>New South Wales ;  Occupation of current main job: Managers ;  &gt; Currently employed ;</t>
  </si>
  <si>
    <t>New South Wales ;  Occupation of current main job: Managers ;  &gt;&gt; Less than 12 months in current main job ;</t>
  </si>
  <si>
    <t>New South Wales ;  Occupation of current main job: Managers ;  &gt;&gt;&gt; Changed jobs in last 12 months ;</t>
  </si>
  <si>
    <t>New South Wales ;  Occupation of current main job: Managers ;  &gt;&gt;&gt;&gt; Working in the same industry division as 12 months ago ;</t>
  </si>
  <si>
    <t>New South Wales ;  Occupation of current main job: Managers ;  &gt;&gt;&gt;&gt; Working in a different industry division than 12 months ago ;</t>
  </si>
  <si>
    <t>New South Wales ;  Occupation of current main job: Managers ;  &gt;&gt;&gt;&gt; Working in the same major occupation group as 12 months ago ;</t>
  </si>
  <si>
    <t>New South Wales ;  Occupation of current main job: Managers ;  &gt;&gt;&gt;&gt; Working in a different major occupation group than 12 months ago ;</t>
  </si>
  <si>
    <t>New South Wales ;  Occupation of current main job: Managers ;  &gt;&gt;&gt;&gt; Working in an occupation at the same skill level as 12 months ago ;</t>
  </si>
  <si>
    <t>New South Wales ;  Occupation of current main job: Managers ;  &gt;&gt;&gt;&gt; Working in an occupation with a higher skill level than 12 months ago ;</t>
  </si>
  <si>
    <t>New South Wales ;  Occupation of current main job: Managers ;  &gt;&gt;&gt;&gt; Working in an occupation with a lower skill level than 12 months ago ;</t>
  </si>
  <si>
    <t>New South Wales ;  Occupation of current main job: Managers ;  &gt;&gt;&gt;&gt; Working in a job with the same usual hours as 12 months ago ;</t>
  </si>
  <si>
    <t>New South Wales ;  Occupation of current main job: Managers ;  &gt;&gt;&gt;&gt; Working in a job with more usual hours than 12 months ago ;</t>
  </si>
  <si>
    <t>New South Wales ;  Occupation of current main job: Managers ;  &gt;&gt;&gt;&gt; Working in a job with fewer usual hours than 12 months ago ;</t>
  </si>
  <si>
    <t>New South Wales ;  Occupation of current main job: Managers ;  &gt;&gt;&gt;&gt; Working in a job with the same status in employment as 12 months ago ;</t>
  </si>
  <si>
    <t>New South Wales ;  Occupation of current main job: Managers ;  &gt;&gt;&gt;&gt; Working in a job with a different status in employment than 12 months ago ;</t>
  </si>
  <si>
    <t>New South Wales ;  Occupation of current main job: Managers ;  &gt;&gt;&gt; Did not change jobs in last 12 months ;</t>
  </si>
  <si>
    <t>New South Wales ;  Occupation of current main job: Managers ;  &gt;&gt; 12 months or more in current main job ;</t>
  </si>
  <si>
    <t>New South Wales ;  Occupation of current main job: Managers ;  &gt;&gt;&gt; Employee in current main job ;</t>
  </si>
  <si>
    <t>New South Wales ;  Occupation of current main job: Managers ;  &gt;&gt;&gt;&gt; No change in occupation with current employer last year ;</t>
  </si>
  <si>
    <t>New South Wales ;  Occupation of current main job: Managers ;  &gt;&gt;&gt;&gt; Changed occupations with current employer in the same major group last year ;</t>
  </si>
  <si>
    <t>New South Wales ;  Occupation of current main job: Managers ;  &gt;&gt;&gt;&gt; Changed occupations with current employer into a different major group last year ;</t>
  </si>
  <si>
    <t>New South Wales ;  Occupation of current main job: Managers ;  &gt;&gt;&gt;&gt; Changed occupations with current employer at the same skill level ;</t>
  </si>
  <si>
    <t>New South Wales ;  Occupation of current main job: Managers ;  &gt;&gt;&gt;&gt; Changed occupations with current employer to a higher skill level ;</t>
  </si>
  <si>
    <t>New South Wales ;  Occupation of current main job: Managers ;  &gt;&gt;&gt;&gt; Changed occupations with current employer to a lower skill level ;</t>
  </si>
  <si>
    <t>New South Wales ;  Occupation of current main job: Managers ;  &gt;&gt;&gt;&gt; No change in usual weekly hours with current employer last year ;</t>
  </si>
  <si>
    <t>New South Wales ;  Occupation of current main job: Managers ;  &gt;&gt;&gt;&gt; Usual weekly hours increased with current employer last year ;</t>
  </si>
  <si>
    <t>New South Wales ;  Occupation of current main job: Managers ;  &gt;&gt;&gt;&gt; Usual weekly hours decreased with current employer last year ;</t>
  </si>
  <si>
    <t>New South Wales ;  Occupation of current main job: Managers ;  &gt;&gt;&gt;&gt; Did not know or usual weekly hours varied last year ;</t>
  </si>
  <si>
    <t>New South Wales ;  Occupation of current main job: Managers ;  &gt;&gt;&gt;&gt; Promoted or transferred last year ;</t>
  </si>
  <si>
    <t>New South Wales ;  Occupation of current main job: Managers ;  &gt;&gt;&gt;&gt; Was not promoted or transferred last year ;</t>
  </si>
  <si>
    <t>New South Wales ;  Occupation of current main job: Managers ;  &gt;&gt;&gt; Owner manager or contributing family worker in current main job ;</t>
  </si>
  <si>
    <t>New South Wales ;  Occupation of current main job: Managers ;  &gt; Employed 12 months ago ;</t>
  </si>
  <si>
    <t>New South Wales ;  Occupation of current main job: Managers ;  &gt; Not employed 12 months ago ;</t>
  </si>
  <si>
    <t>New South Wales ;  Occupation of current main job: Professionals ;  Employed at some time during the last 12 months ;</t>
  </si>
  <si>
    <t>New South Wales ;  Occupation of current main job: Professionals ;  &gt; Currently employed ;</t>
  </si>
  <si>
    <t>New South Wales ;  Occupation of current main job: Professionals ;  &gt;&gt; Less than 12 months in current main job ;</t>
  </si>
  <si>
    <t>New South Wales ;  Occupation of current main job: Professionals ;  &gt;&gt;&gt; Changed jobs in last 12 months ;</t>
  </si>
  <si>
    <t>New South Wales ;  Occupation of current main job: Professionals ;  &gt;&gt;&gt;&gt; Working in the same industry division as 12 months ago ;</t>
  </si>
  <si>
    <t>New South Wales ;  Occupation of current main job: Professionals ;  &gt;&gt;&gt;&gt; Working in a different industry division than 12 months ago ;</t>
  </si>
  <si>
    <t>New South Wales ;  Occupation of current main job: Professionals ;  &gt;&gt;&gt;&gt; Working in the same major occupation group as 12 months ago ;</t>
  </si>
  <si>
    <t>New South Wales ;  Occupation of current main job: Professionals ;  &gt;&gt;&gt;&gt; Working in a different major occupation group than 12 months ago ;</t>
  </si>
  <si>
    <t>New South Wales ;  Occupation of current main job: Professionals ;  &gt;&gt;&gt;&gt; Working in an occupation at the same skill level as 12 months ago ;</t>
  </si>
  <si>
    <t>New South Wales ;  Occupation of current main job: Professionals ;  &gt;&gt;&gt;&gt; Working in an occupation with a higher skill level than 12 months ago ;</t>
  </si>
  <si>
    <t>New South Wales ;  Occupation of current main job: Professionals ;  &gt;&gt;&gt;&gt; Working in an occupation with a lower skill level than 12 months ago ;</t>
  </si>
  <si>
    <t>New South Wales ;  Occupation of current main job: Professionals ;  &gt;&gt;&gt;&gt; Working in a job with the same usual hours as 12 months ago ;</t>
  </si>
  <si>
    <t>New South Wales ;  Occupation of current main job: Professionals ;  &gt;&gt;&gt;&gt; Working in a job with more usual hours than 12 months ago ;</t>
  </si>
  <si>
    <t>New South Wales ;  Occupation of current main job: Professionals ;  &gt;&gt;&gt;&gt; Working in a job with fewer usual hours than 12 months ago ;</t>
  </si>
  <si>
    <t>New South Wales ;  Occupation of current main job: Professionals ;  &gt;&gt;&gt;&gt; Working in a job with the same status in employment as 12 months ago ;</t>
  </si>
  <si>
    <t>New South Wales ;  Occupation of current main job: Professionals ;  &gt;&gt;&gt;&gt; Working in a job with a different status in employment than 12 months ago ;</t>
  </si>
  <si>
    <t>New South Wales ;  Occupation of current main job: Professionals ;  &gt;&gt;&gt; Did not change jobs in last 12 months ;</t>
  </si>
  <si>
    <t>New South Wales ;  Occupation of current main job: Professionals ;  &gt;&gt; 12 months or more in current main job ;</t>
  </si>
  <si>
    <t>New South Wales ;  Occupation of current main job: Professionals ;  &gt;&gt;&gt; Employee in current main job ;</t>
  </si>
  <si>
    <t>New South Wales ;  Occupation of current main job: Professionals ;  &gt;&gt;&gt;&gt; No change in occupation with current employer last year ;</t>
  </si>
  <si>
    <t>New South Wales ;  Occupation of current main job: Professionals ;  &gt;&gt;&gt;&gt; Changed occupations with current employer in the same major group last year ;</t>
  </si>
  <si>
    <t>New South Wales ;  Occupation of current main job: Professionals ;  &gt;&gt;&gt;&gt; Changed occupations with current employer into a different major group last year ;</t>
  </si>
  <si>
    <t>New South Wales ;  Occupation of current main job: Professionals ;  &gt;&gt;&gt;&gt; Changed occupations with current employer at the same skill level ;</t>
  </si>
  <si>
    <t>New South Wales ;  Occupation of current main job: Professionals ;  &gt;&gt;&gt;&gt; Changed occupations with current employer to a higher skill level ;</t>
  </si>
  <si>
    <t>New South Wales ;  Occupation of current main job: Professionals ;  &gt;&gt;&gt;&gt; Changed occupations with current employer to a lower skill level ;</t>
  </si>
  <si>
    <t>New South Wales ;  Occupation of current main job: Professionals ;  &gt;&gt;&gt;&gt; No change in usual weekly hours with current employer last year ;</t>
  </si>
  <si>
    <t>New South Wales ;  Occupation of current main job: Professionals ;  &gt;&gt;&gt;&gt; Usual weekly hours increased with current employer last year ;</t>
  </si>
  <si>
    <t>New South Wales ;  Occupation of current main job: Professionals ;  &gt;&gt;&gt;&gt; Usual weekly hours decreased with current employer last year ;</t>
  </si>
  <si>
    <t>New South Wales ;  Occupation of current main job: Professionals ;  &gt;&gt;&gt;&gt; Did not know or usual weekly hours varied last year ;</t>
  </si>
  <si>
    <t>New South Wales ;  Occupation of current main job: Professionals ;  &gt;&gt;&gt;&gt; Promoted or transferred last year ;</t>
  </si>
  <si>
    <t>New South Wales ;  Occupation of current main job: Professionals ;  &gt;&gt;&gt;&gt; Was not promoted or transferred last year ;</t>
  </si>
  <si>
    <t>New South Wales ;  Occupation of current main job: Professionals ;  &gt;&gt;&gt; Owner manager or contributing family worker in current main job ;</t>
  </si>
  <si>
    <t>New South Wales ;  Occupation of current main job: Professionals ;  &gt; Employed 12 months ago ;</t>
  </si>
  <si>
    <t>New South Wales ;  Occupation of current main job: Professionals ;  &gt; Not employed 12 months ago ;</t>
  </si>
  <si>
    <t>New South Wales ;  Occupation of current main job: Technicians and trades workers ;  Employed at some time during the last 12 months ;</t>
  </si>
  <si>
    <t>New South Wales ;  Occupation of current main job: Technicians and trades workers ;  &gt; Currently employed ;</t>
  </si>
  <si>
    <t>New South Wales ;  Occupation of current main job: Technicians and trades workers ;  &gt;&gt; Less than 12 months in current main job ;</t>
  </si>
  <si>
    <t>New South Wales ;  Occupation of current main job: Technicians and trades workers ;  &gt;&gt;&gt; Changed jobs in last 12 months ;</t>
  </si>
  <si>
    <t>New South Wales ;  Occupation of current main job: Technicians and trades workers ;  &gt;&gt;&gt;&gt; Working in the same industry division as 12 months ago ;</t>
  </si>
  <si>
    <t>New South Wales ;  Occupation of current main job: Technicians and trades workers ;  &gt;&gt;&gt;&gt; Working in a different industry division than 12 months ago ;</t>
  </si>
  <si>
    <t>New South Wales ;  Occupation of current main job: Technicians and trades workers ;  &gt;&gt;&gt;&gt; Working in the same major occupation group as 12 months ago ;</t>
  </si>
  <si>
    <t>New South Wales ;  Occupation of current main job: Technicians and trades workers ;  &gt;&gt;&gt;&gt; Working in a different major occupation group than 12 months ago ;</t>
  </si>
  <si>
    <t>New South Wales ;  Occupation of current main job: Technicians and trades workers ;  &gt;&gt;&gt;&gt; Working in an occupation at the same skill level as 12 months ago ;</t>
  </si>
  <si>
    <t>New South Wales ;  Occupation of current main job: Technicians and trades workers ;  &gt;&gt;&gt;&gt; Working in an occupation with a higher skill level than 12 months ago ;</t>
  </si>
  <si>
    <t>New South Wales ;  Occupation of current main job: Technicians and trades workers ;  &gt;&gt;&gt;&gt; Working in an occupation with a lower skill level than 12 months ago ;</t>
  </si>
  <si>
    <t>New South Wales ;  Occupation of current main job: Technicians and trades workers ;  &gt;&gt;&gt;&gt; Working in a job with the same usual hours as 12 months ago ;</t>
  </si>
  <si>
    <t>New South Wales ;  Occupation of current main job: Technicians and trades workers ;  &gt;&gt;&gt;&gt; Working in a job with more usual hours than 12 months ago ;</t>
  </si>
  <si>
    <t>New South Wales ;  Occupation of current main job: Technicians and trades workers ;  &gt;&gt;&gt;&gt; Working in a job with fewer usual hours than 12 months ago ;</t>
  </si>
  <si>
    <t>New South Wales ;  Occupation of current main job: Technicians and trades workers ;  &gt;&gt;&gt;&gt; Working in a job with the same status in employment as 12 months ago ;</t>
  </si>
  <si>
    <t>New South Wales ;  Occupation of current main job: Technicians and trades workers ;  &gt;&gt;&gt;&gt; Working in a job with a different status in employment than 12 months ago ;</t>
  </si>
  <si>
    <t>New South Wales ;  Occupation of current main job: Technicians and trades workers ;  &gt;&gt;&gt; Did not change jobs in last 12 months ;</t>
  </si>
  <si>
    <t>New South Wales ;  Occupation of current main job: Technicians and trades workers ;  &gt;&gt; 12 months or more in current main job ;</t>
  </si>
  <si>
    <t>New South Wales ;  Occupation of current main job: Technicians and trades workers ;  &gt;&gt;&gt; Employee in current main job ;</t>
  </si>
  <si>
    <t>New South Wales ;  Occupation of current main job: Technicians and trades workers ;  &gt;&gt;&gt;&gt; No change in occupation with current employer last year ;</t>
  </si>
  <si>
    <t>New South Wales ;  Occupation of current main job: Technicians and trades workers ;  &gt;&gt;&gt;&gt; Changed occupations with current employer in the same major group last year ;</t>
  </si>
  <si>
    <t>New South Wales ;  Occupation of current main job: Technicians and trades workers ;  &gt;&gt;&gt;&gt; Changed occupations with current employer into a different major group last year ;</t>
  </si>
  <si>
    <t>New South Wales ;  Occupation of current main job: Technicians and trades workers ;  &gt;&gt;&gt;&gt; Changed occupations with current employer at the same skill level ;</t>
  </si>
  <si>
    <t>New South Wales ;  Occupation of current main job: Technicians and trades workers ;  &gt;&gt;&gt;&gt; Changed occupations with current employer to a higher skill level ;</t>
  </si>
  <si>
    <t>New South Wales ;  Occupation of current main job: Technicians and trades workers ;  &gt;&gt;&gt;&gt; Changed occupations with current employer to a lower skill level ;</t>
  </si>
  <si>
    <t>New South Wales ;  Occupation of current main job: Technicians and trades workers ;  &gt;&gt;&gt;&gt; No change in usual weekly hours with current employer last year ;</t>
  </si>
  <si>
    <t>New South Wales ;  Occupation of current main job: Technicians and trades workers ;  &gt;&gt;&gt;&gt; Usual weekly hours increased with current employer last year ;</t>
  </si>
  <si>
    <t>New South Wales ;  Occupation of current main job: Technicians and trades workers ;  &gt;&gt;&gt;&gt; Usual weekly hours decreased with current employer last year ;</t>
  </si>
  <si>
    <t>New South Wales ;  Occupation of current main job: Technicians and trades workers ;  &gt;&gt;&gt;&gt; Did not know or usual weekly hours varied last year ;</t>
  </si>
  <si>
    <t>New South Wales ;  Occupation of current main job: Technicians and trades workers ;  &gt;&gt;&gt;&gt; Promoted or transferred last year ;</t>
  </si>
  <si>
    <t>New South Wales ;  Occupation of current main job: Technicians and trades workers ;  &gt;&gt;&gt;&gt; Was not promoted or transferred last year ;</t>
  </si>
  <si>
    <t>New South Wales ;  Occupation of current main job: Technicians and trades workers ;  &gt;&gt;&gt; Owner manager or contributing family worker in current main job ;</t>
  </si>
  <si>
    <t>New South Wales ;  Occupation of current main job: Technicians and trades workers ;  &gt; Employed 12 months ago ;</t>
  </si>
  <si>
    <t>New South Wales ;  Occupation of current main job: Technicians and trades workers ;  &gt; Not employed 12 months ago ;</t>
  </si>
  <si>
    <t>New South Wales ;  Occupation of current main job: Community and personal service workers ;  Employed at some time during the last 12 months ;</t>
  </si>
  <si>
    <t>New South Wales ;  Occupation of current main job: Community and personal service workers ;  &gt; Currently employed ;</t>
  </si>
  <si>
    <t>New South Wales ;  Occupation of current main job: Community and personal service workers ;  &gt;&gt; Less than 12 months in current main job ;</t>
  </si>
  <si>
    <t>New South Wales ;  Occupation of current main job: Community and personal service workers ;  &gt;&gt;&gt; Changed jobs in last 12 months ;</t>
  </si>
  <si>
    <t>New South Wales ;  Occupation of current main job: Community and personal service workers ;  &gt;&gt;&gt;&gt; Working in the same industry division as 12 months ago ;</t>
  </si>
  <si>
    <t>New South Wales ;  Occupation of current main job: Community and personal service workers ;  &gt;&gt;&gt;&gt; Working in a different industry division than 12 months ago ;</t>
  </si>
  <si>
    <t>New South Wales ;  Occupation of current main job: Community and personal service workers ;  &gt;&gt;&gt;&gt; Working in the same major occupation group as 12 months ago ;</t>
  </si>
  <si>
    <t>New South Wales ;  Occupation of current main job: Community and personal service workers ;  &gt;&gt;&gt;&gt; Working in a different major occupation group than 12 months ago ;</t>
  </si>
  <si>
    <t>New South Wales ;  Occupation of current main job: Community and personal service workers ;  &gt;&gt;&gt;&gt; Working in an occupation at the same skill level as 12 months ago ;</t>
  </si>
  <si>
    <t>New South Wales ;  Occupation of current main job: Community and personal service workers ;  &gt;&gt;&gt;&gt; Working in an occupation with a higher skill level than 12 months ago ;</t>
  </si>
  <si>
    <t>New South Wales ;  Occupation of current main job: Community and personal service workers ;  &gt;&gt;&gt;&gt; Working in an occupation with a lower skill level than 12 months ago ;</t>
  </si>
  <si>
    <t>New South Wales ;  Occupation of current main job: Community and personal service workers ;  &gt;&gt;&gt;&gt; Working in a job with the same usual hours as 12 months ago ;</t>
  </si>
  <si>
    <t>New South Wales ;  Occupation of current main job: Community and personal service workers ;  &gt;&gt;&gt;&gt; Working in a job with more usual hours than 12 months ago ;</t>
  </si>
  <si>
    <t>New South Wales ;  Occupation of current main job: Community and personal service workers ;  &gt;&gt;&gt;&gt; Working in a job with fewer usual hours than 12 months ago ;</t>
  </si>
  <si>
    <t>New South Wales ;  Occupation of current main job: Community and personal service workers ;  &gt;&gt;&gt;&gt; Working in a job with the same status in employment as 12 months ago ;</t>
  </si>
  <si>
    <t>New South Wales ;  Occupation of current main job: Community and personal service workers ;  &gt;&gt;&gt;&gt; Working in a job with a different status in employment than 12 months ago ;</t>
  </si>
  <si>
    <t>New South Wales ;  Occupation of current main job: Community and personal service workers ;  &gt;&gt;&gt; Did not change jobs in last 12 months ;</t>
  </si>
  <si>
    <t>New South Wales ;  Occupation of current main job: Community and personal service workers ;  &gt;&gt; 12 months or more in current main job ;</t>
  </si>
  <si>
    <t>New South Wales ;  Occupation of current main job: Community and personal service workers ;  &gt;&gt;&gt; Employee in current main job ;</t>
  </si>
  <si>
    <t>New South Wales ;  Occupation of current main job: Community and personal service workers ;  &gt;&gt;&gt;&gt; No change in occupation with current employer last year ;</t>
  </si>
  <si>
    <t>New South Wales ;  Occupation of current main job: Community and personal service workers ;  &gt;&gt;&gt;&gt; Changed occupations with current employer in the same major group last year ;</t>
  </si>
  <si>
    <t>New South Wales ;  Occupation of current main job: Community and personal service workers ;  &gt;&gt;&gt;&gt; Changed occupations with current employer into a different major group last year ;</t>
  </si>
  <si>
    <t>New South Wales ;  Occupation of current main job: Community and personal service workers ;  &gt;&gt;&gt;&gt; Changed occupations with current employer at the same skill level ;</t>
  </si>
  <si>
    <t>New South Wales ;  Occupation of current main job: Community and personal service workers ;  &gt;&gt;&gt;&gt; Changed occupations with current employer to a higher skill level ;</t>
  </si>
  <si>
    <t>New South Wales ;  Occupation of current main job: Community and personal service workers ;  &gt;&gt;&gt;&gt; Changed occupations with current employer to a lower skill level ;</t>
  </si>
  <si>
    <t>New South Wales ;  Occupation of current main job: Community and personal service workers ;  &gt;&gt;&gt;&gt; No change in usual weekly hours with current employer last year ;</t>
  </si>
  <si>
    <t>New South Wales ;  Occupation of current main job: Community and personal service workers ;  &gt;&gt;&gt;&gt; Usual weekly hours increased with current employer last year ;</t>
  </si>
  <si>
    <t>New South Wales ;  Occupation of current main job: Community and personal service workers ;  &gt;&gt;&gt;&gt; Usual weekly hours decreased with current employer last year ;</t>
  </si>
  <si>
    <t>New South Wales ;  Occupation of current main job: Community and personal service workers ;  &gt;&gt;&gt;&gt; Did not know or usual weekly hours varied last year ;</t>
  </si>
  <si>
    <t>New South Wales ;  Occupation of current main job: Community and personal service workers ;  &gt;&gt;&gt;&gt; Promoted or transferred last year ;</t>
  </si>
  <si>
    <t>New South Wales ;  Occupation of current main job: Community and personal service workers ;  &gt;&gt;&gt;&gt; Was not promoted or transferred last year ;</t>
  </si>
  <si>
    <t>New South Wales ;  Occupation of current main job: Community and personal service workers ;  &gt;&gt;&gt; Owner manager or contributing family worker in current main job ;</t>
  </si>
  <si>
    <t>New South Wales ;  Occupation of current main job: Community and personal service workers ;  &gt; Employed 12 months ago ;</t>
  </si>
  <si>
    <t>New South Wales ;  Occupation of current main job: Community and personal service workers ;  &gt; Not employed 12 months ago ;</t>
  </si>
  <si>
    <t>New South Wales ;  Occupation of current main job: Clerical and administrative workers ;  Employed at some time during the last 12 months ;</t>
  </si>
  <si>
    <t>New South Wales ;  Occupation of current main job: Clerical and administrative workers ;  &gt; Currently employed ;</t>
  </si>
  <si>
    <t>New South Wales ;  Occupation of current main job: Clerical and administrative workers ;  &gt;&gt; Less than 12 months in current main job ;</t>
  </si>
  <si>
    <t>New South Wales ;  Occupation of current main job: Clerical and administrative workers ;  &gt;&gt;&gt; Changed jobs in last 12 months ;</t>
  </si>
  <si>
    <t>New South Wales ;  Occupation of current main job: Clerical and administrative workers ;  &gt;&gt;&gt;&gt; Working in the same industry division as 12 months ago ;</t>
  </si>
  <si>
    <t>New South Wales ;  Occupation of current main job: Clerical and administrative workers ;  &gt;&gt;&gt;&gt; Working in a different industry division than 12 months ago ;</t>
  </si>
  <si>
    <t>New South Wales ;  Occupation of current main job: Clerical and administrative workers ;  &gt;&gt;&gt;&gt; Working in the same major occupation group as 12 months ago ;</t>
  </si>
  <si>
    <t>New South Wales ;  Occupation of current main job: Clerical and administrative workers ;  &gt;&gt;&gt;&gt; Working in a different major occupation group than 12 months ago ;</t>
  </si>
  <si>
    <t>New South Wales ;  Occupation of current main job: Clerical and administrative workers ;  &gt;&gt;&gt;&gt; Working in an occupation at the same skill level as 12 months ago ;</t>
  </si>
  <si>
    <t>New South Wales ;  Occupation of current main job: Clerical and administrative workers ;  &gt;&gt;&gt;&gt; Working in an occupation with a higher skill level than 12 months ago ;</t>
  </si>
  <si>
    <t>New South Wales ;  Occupation of current main job: Clerical and administrative workers ;  &gt;&gt;&gt;&gt; Working in an occupation with a lower skill level than 12 months ago ;</t>
  </si>
  <si>
    <t>New South Wales ;  Occupation of current main job: Clerical and administrative workers ;  &gt;&gt;&gt;&gt; Working in a job with the same usual hours as 12 months ago ;</t>
  </si>
  <si>
    <t>New South Wales ;  Occupation of current main job: Clerical and administrative workers ;  &gt;&gt;&gt;&gt; Working in a job with more usual hours than 12 months ago ;</t>
  </si>
  <si>
    <t>New South Wales ;  Occupation of current main job: Clerical and administrative workers ;  &gt;&gt;&gt;&gt; Working in a job with fewer usual hours than 12 months ago ;</t>
  </si>
  <si>
    <t>New South Wales ;  Occupation of current main job: Clerical and administrative workers ;  &gt;&gt;&gt;&gt; Working in a job with the same status in employment as 12 months ago ;</t>
  </si>
  <si>
    <t>New South Wales ;  Occupation of current main job: Clerical and administrative workers ;  &gt;&gt;&gt;&gt; Working in a job with a different status in employment than 12 months ago ;</t>
  </si>
  <si>
    <t>New South Wales ;  Occupation of current main job: Clerical and administrative workers ;  &gt;&gt;&gt; Did not change jobs in last 12 months ;</t>
  </si>
  <si>
    <t>New South Wales ;  Occupation of current main job: Clerical and administrative workers ;  &gt;&gt; 12 months or more in current main job ;</t>
  </si>
  <si>
    <t>New South Wales ;  Occupation of current main job: Clerical and administrative workers ;  &gt;&gt;&gt; Employee in current main job ;</t>
  </si>
  <si>
    <t>New South Wales ;  Occupation of current main job: Clerical and administrative workers ;  &gt;&gt;&gt;&gt; No change in occupation with current employer last year ;</t>
  </si>
  <si>
    <t>New South Wales ;  Occupation of current main job: Clerical and administrative workers ;  &gt;&gt;&gt;&gt; Changed occupations with current employer in the same major group last year ;</t>
  </si>
  <si>
    <t>New South Wales ;  Occupation of current main job: Clerical and administrative workers ;  &gt;&gt;&gt;&gt; Changed occupations with current employer into a different major group last year ;</t>
  </si>
  <si>
    <t>New South Wales ;  Occupation of current main job: Clerical and administrative workers ;  &gt;&gt;&gt;&gt; Changed occupations with current employer at the same skill level ;</t>
  </si>
  <si>
    <t>New South Wales ;  Occupation of current main job: Clerical and administrative workers ;  &gt;&gt;&gt;&gt; Changed occupations with current employer to a higher skill level ;</t>
  </si>
  <si>
    <t>New South Wales ;  Occupation of current main job: Clerical and administrative workers ;  &gt;&gt;&gt;&gt; Changed occupations with current employer to a lower skill level ;</t>
  </si>
  <si>
    <t>New South Wales ;  Occupation of current main job: Clerical and administrative workers ;  &gt;&gt;&gt;&gt; No change in usual weekly hours with current employer last year ;</t>
  </si>
  <si>
    <t>New South Wales ;  Occupation of current main job: Clerical and administrative workers ;  &gt;&gt;&gt;&gt; Usual weekly hours increased with current employer last year ;</t>
  </si>
  <si>
    <t>New South Wales ;  Occupation of current main job: Clerical and administrative workers ;  &gt;&gt;&gt;&gt; Usual weekly hours decreased with current employer last year ;</t>
  </si>
  <si>
    <t>New South Wales ;  Occupation of current main job: Clerical and administrative workers ;  &gt;&gt;&gt;&gt; Did not know or usual weekly hours varied last year ;</t>
  </si>
  <si>
    <t>New South Wales ;  Occupation of current main job: Clerical and administrative workers ;  &gt;&gt;&gt;&gt; Promoted or transferred last year ;</t>
  </si>
  <si>
    <t>New South Wales ;  Occupation of current main job: Clerical and administrative workers ;  &gt;&gt;&gt;&gt; Was not promoted or transferred last year ;</t>
  </si>
  <si>
    <t>New South Wales ;  Occupation of current main job: Clerical and administrative workers ;  &gt;&gt;&gt; Owner manager or contributing family worker in current main job ;</t>
  </si>
  <si>
    <t>New South Wales ;  Occupation of current main job: Clerical and administrative workers ;  &gt; Employed 12 months ago ;</t>
  </si>
  <si>
    <t>New South Wales ;  Occupation of current main job: Clerical and administrative workers ;  &gt; Not employed 12 months ago ;</t>
  </si>
  <si>
    <t>New South Wales ;  Occupation of current main job: Sales workers ;  Employed at some time during the last 12 months ;</t>
  </si>
  <si>
    <t>New South Wales ;  Occupation of current main job: Sales workers ;  &gt; Currently employed ;</t>
  </si>
  <si>
    <t>New South Wales ;  Occupation of current main job: Sales workers ;  &gt;&gt; Less than 12 months in current main job ;</t>
  </si>
  <si>
    <t>New South Wales ;  Occupation of current main job: Sales workers ;  &gt;&gt;&gt; Changed jobs in last 12 months ;</t>
  </si>
  <si>
    <t>New South Wales ;  Occupation of current main job: Sales workers ;  &gt;&gt;&gt;&gt; Working in the same industry division as 12 months ago ;</t>
  </si>
  <si>
    <t>New South Wales ;  Occupation of current main job: Sales workers ;  &gt;&gt;&gt;&gt; Working in a different industry division than 12 months ago ;</t>
  </si>
  <si>
    <t>New South Wales ;  Occupation of current main job: Sales workers ;  &gt;&gt;&gt;&gt; Working in the same major occupation group as 12 months ago ;</t>
  </si>
  <si>
    <t>New South Wales ;  Occupation of current main job: Sales workers ;  &gt;&gt;&gt;&gt; Working in a different major occupation group than 12 months ago ;</t>
  </si>
  <si>
    <t>New South Wales ;  Occupation of current main job: Sales workers ;  &gt;&gt;&gt;&gt; Working in an occupation at the same skill level as 12 months ago ;</t>
  </si>
  <si>
    <t>New South Wales ;  Occupation of current main job: Sales workers ;  &gt;&gt;&gt;&gt; Working in an occupation with a higher skill level than 12 months ago ;</t>
  </si>
  <si>
    <t>New South Wales ;  Occupation of current main job: Sales workers ;  &gt;&gt;&gt;&gt; Working in an occupation with a lower skill level than 12 months ago ;</t>
  </si>
  <si>
    <t>New South Wales ;  Occupation of current main job: Sales workers ;  &gt;&gt;&gt;&gt; Working in a job with the same usual hours as 12 months ago ;</t>
  </si>
  <si>
    <t>New South Wales ;  Occupation of current main job: Sales workers ;  &gt;&gt;&gt;&gt; Working in a job with more usual hours than 12 months ago ;</t>
  </si>
  <si>
    <t>New South Wales ;  Occupation of current main job: Sales workers ;  &gt;&gt;&gt;&gt; Working in a job with fewer usual hours than 12 months ago ;</t>
  </si>
  <si>
    <t>New South Wales ;  Occupation of current main job: Sales workers ;  &gt;&gt;&gt;&gt; Working in a job with the same status in employment as 12 months ago ;</t>
  </si>
  <si>
    <t>New South Wales ;  Occupation of current main job: Sales workers ;  &gt;&gt;&gt;&gt; Working in a job with a different status in employment than 12 months ago ;</t>
  </si>
  <si>
    <t>New South Wales ;  Occupation of current main job: Sales workers ;  &gt;&gt;&gt; Did not change jobs in last 12 months ;</t>
  </si>
  <si>
    <t>New South Wales ;  Occupation of current main job: Sales workers ;  &gt;&gt; 12 months or more in current main job ;</t>
  </si>
  <si>
    <t>New South Wales ;  Occupation of current main job: Sales workers ;  &gt;&gt;&gt; Employee in current main job ;</t>
  </si>
  <si>
    <t>New South Wales ;  Occupation of current main job: Sales workers ;  &gt;&gt;&gt;&gt; No change in occupation with current employer last year ;</t>
  </si>
  <si>
    <t>New South Wales ;  Occupation of current main job: Sales workers ;  &gt;&gt;&gt;&gt; Changed occupations with current employer in the same major group last year ;</t>
  </si>
  <si>
    <t>New South Wales ;  Occupation of current main job: Sales workers ;  &gt;&gt;&gt;&gt; Changed occupations with current employer into a different major group last year ;</t>
  </si>
  <si>
    <t>New South Wales ;  Occupation of current main job: Sales workers ;  &gt;&gt;&gt;&gt; Changed occupations with current employer at the same skill level ;</t>
  </si>
  <si>
    <t>New South Wales ;  Occupation of current main job: Sales workers ;  &gt;&gt;&gt;&gt; Changed occupations with current employer to a higher skill level ;</t>
  </si>
  <si>
    <t>New South Wales ;  Occupation of current main job: Sales workers ;  &gt;&gt;&gt;&gt; Changed occupations with current employer to a lower skill level ;</t>
  </si>
  <si>
    <t>New South Wales ;  Occupation of current main job: Sales workers ;  &gt;&gt;&gt;&gt; No change in usual weekly hours with current employer last year ;</t>
  </si>
  <si>
    <t>New South Wales ;  Occupation of current main job: Sales workers ;  &gt;&gt;&gt;&gt; Usual weekly hours increased with current employer last year ;</t>
  </si>
  <si>
    <t>New South Wales ;  Occupation of current main job: Sales workers ;  &gt;&gt;&gt;&gt; Usual weekly hours decreased with current employer last year ;</t>
  </si>
  <si>
    <t>New South Wales ;  Occupation of current main job: Sales workers ;  &gt;&gt;&gt;&gt; Did not know or usual weekly hours varied last year ;</t>
  </si>
  <si>
    <t>New South Wales ;  Occupation of current main job: Sales workers ;  &gt;&gt;&gt;&gt; Promoted or transferred last year ;</t>
  </si>
  <si>
    <t>New South Wales ;  Occupation of current main job: Sales workers ;  &gt;&gt;&gt;&gt; Was not promoted or transferred last year ;</t>
  </si>
  <si>
    <t>New South Wales ;  Occupation of current main job: Sales workers ;  &gt;&gt;&gt; Owner manager or contributing family worker in current main job ;</t>
  </si>
  <si>
    <t>New South Wales ;  Occupation of current main job: Sales workers ;  &gt; Employed 12 months ago ;</t>
  </si>
  <si>
    <t>New South Wales ;  Occupation of current main job: Sales workers ;  &gt; Not employed 12 months ago ;</t>
  </si>
  <si>
    <t>New South Wales ;  Occupation of current main job: Machinery operators and drivers ;  Employed at some time during the last 12 months ;</t>
  </si>
  <si>
    <t>New South Wales ;  Occupation of current main job: Machinery operators and drivers ;  &gt; Currently employed ;</t>
  </si>
  <si>
    <t>New South Wales ;  Occupation of current main job: Machinery operators and drivers ;  &gt;&gt; Less than 12 months in current main job ;</t>
  </si>
  <si>
    <t>New South Wales ;  Occupation of current main job: Machinery operators and drivers ;  &gt;&gt;&gt; Changed jobs in last 12 months ;</t>
  </si>
  <si>
    <t>New South Wales ;  Occupation of current main job: Machinery operators and drivers ;  &gt;&gt;&gt;&gt; Working in the same industry division as 12 months ago ;</t>
  </si>
  <si>
    <t>New South Wales ;  Occupation of current main job: Machinery operators and drivers ;  &gt;&gt;&gt;&gt; Working in a different industry division than 12 months ago ;</t>
  </si>
  <si>
    <t>New South Wales ;  Occupation of current main job: Machinery operators and drivers ;  &gt;&gt;&gt;&gt; Working in the same major occupation group as 12 months ago ;</t>
  </si>
  <si>
    <t>New South Wales ;  Occupation of current main job: Machinery operators and drivers ;  &gt;&gt;&gt;&gt; Working in a different major occupation group than 12 months ago ;</t>
  </si>
  <si>
    <t>New South Wales ;  Occupation of current main job: Machinery operators and drivers ;  &gt;&gt;&gt;&gt; Working in an occupation at the same skill level as 12 months ago ;</t>
  </si>
  <si>
    <t>New South Wales ;  Occupation of current main job: Machinery operators and drivers ;  &gt;&gt;&gt;&gt; Working in an occupation with a higher skill level than 12 months ago ;</t>
  </si>
  <si>
    <t>New South Wales ;  Occupation of current main job: Machinery operators and drivers ;  &gt;&gt;&gt;&gt; Working in an occupation with a lower skill level than 12 months ago ;</t>
  </si>
  <si>
    <t>New South Wales ;  Occupation of current main job: Machinery operators and drivers ;  &gt;&gt;&gt;&gt; Working in a job with the same usual hours as 12 months ago ;</t>
  </si>
  <si>
    <t>New South Wales ;  Occupation of current main job: Machinery operators and drivers ;  &gt;&gt;&gt;&gt; Working in a job with more usual hours than 12 months ago ;</t>
  </si>
  <si>
    <t>New South Wales ;  Occupation of current main job: Machinery operators and drivers ;  &gt;&gt;&gt;&gt; Working in a job with fewer usual hours than 12 months ago ;</t>
  </si>
  <si>
    <t>New South Wales ;  Occupation of current main job: Machinery operators and drivers ;  &gt;&gt;&gt;&gt; Working in a job with the same status in employment as 12 months ago ;</t>
  </si>
  <si>
    <t>New South Wales ;  Occupation of current main job: Machinery operators and drivers ;  &gt;&gt;&gt;&gt; Working in a job with a different status in employment than 12 months ago ;</t>
  </si>
  <si>
    <t>New South Wales ;  Occupation of current main job: Machinery operators and drivers ;  &gt;&gt;&gt; Did not change jobs in last 12 months ;</t>
  </si>
  <si>
    <t>New South Wales ;  Occupation of current main job: Machinery operators and drivers ;  &gt;&gt; 12 months or more in current main job ;</t>
  </si>
  <si>
    <t>New South Wales ;  Occupation of current main job: Machinery operators and drivers ;  &gt;&gt;&gt; Employee in current main job ;</t>
  </si>
  <si>
    <t>New South Wales ;  Occupation of current main job: Machinery operators and drivers ;  &gt;&gt;&gt;&gt; No change in occupation with current employer last year ;</t>
  </si>
  <si>
    <t>New South Wales ;  Occupation of current main job: Machinery operators and drivers ;  &gt;&gt;&gt;&gt; Changed occupations with current employer in the same major group last year ;</t>
  </si>
  <si>
    <t>New South Wales ;  Occupation of current main job: Machinery operators and drivers ;  &gt;&gt;&gt;&gt; Changed occupations with current employer into a different major group last year ;</t>
  </si>
  <si>
    <t>New South Wales ;  Occupation of current main job: Machinery operators and drivers ;  &gt;&gt;&gt;&gt; Changed occupations with current employer at the same skill level ;</t>
  </si>
  <si>
    <t>New South Wales ;  Occupation of current main job: Machinery operators and drivers ;  &gt;&gt;&gt;&gt; Changed occupations with current employer to a higher skill level ;</t>
  </si>
  <si>
    <t>New South Wales ;  Occupation of current main job: Machinery operators and drivers ;  &gt;&gt;&gt;&gt; Changed occupations with current employer to a lower skill level ;</t>
  </si>
  <si>
    <t>New South Wales ;  Occupation of current main job: Machinery operators and drivers ;  &gt;&gt;&gt;&gt; No change in usual weekly hours with current employer last year ;</t>
  </si>
  <si>
    <t>New South Wales ;  Occupation of current main job: Machinery operators and drivers ;  &gt;&gt;&gt;&gt; Usual weekly hours increased with current employer last year ;</t>
  </si>
  <si>
    <t>New South Wales ;  Occupation of current main job: Machinery operators and drivers ;  &gt;&gt;&gt;&gt; Usual weekly hours decreased with current employer last year ;</t>
  </si>
  <si>
    <t>New South Wales ;  Occupation of current main job: Machinery operators and drivers ;  &gt;&gt;&gt;&gt; Did not know or usual weekly hours varied last year ;</t>
  </si>
  <si>
    <t>New South Wales ;  Occupation of current main job: Machinery operators and drivers ;  &gt;&gt;&gt;&gt; Promoted or transferred last year ;</t>
  </si>
  <si>
    <t>New South Wales ;  Occupation of current main job: Machinery operators and drivers ;  &gt;&gt;&gt;&gt; Was not promoted or transferred last year ;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</si>
  <si>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</si>
  <si>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</si>
  <si>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</si>
  <si>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</si>
  <si>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</si>
  <si>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</si>
  <si>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</si>
  <si>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</si>
  <si>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</si>
  <si>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</si>
  <si>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</si>
  <si>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</si>
  <si>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</si>
  <si>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</si>
  <si>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</si>
  <si>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A127850878V</t>
  </si>
  <si>
    <t>A127905610L</t>
  </si>
  <si>
    <t>A127878258X</t>
  </si>
  <si>
    <t>A127837086A</t>
  </si>
  <si>
    <t>A127905634F</t>
  </si>
  <si>
    <t>A127919342L</t>
  </si>
  <si>
    <t>A127837090T</t>
  </si>
  <si>
    <t>A127878262R</t>
  </si>
  <si>
    <t>A127905642F</t>
  </si>
  <si>
    <t>A127905646R</t>
  </si>
  <si>
    <t>A127878246R</t>
  </si>
  <si>
    <t>A127891802L</t>
  </si>
  <si>
    <t>A127933098K</t>
  </si>
  <si>
    <t>A127878250F</t>
  </si>
  <si>
    <t>A127850874K</t>
  </si>
  <si>
    <t>A127837074T</t>
  </si>
  <si>
    <t>A127878254R</t>
  </si>
  <si>
    <t>A127905614W</t>
  </si>
  <si>
    <t>A127933102R</t>
  </si>
  <si>
    <t>A127933106X</t>
  </si>
  <si>
    <t>A127864490J</t>
  </si>
  <si>
    <t>A127891806W</t>
  </si>
  <si>
    <t>A127864494T</t>
  </si>
  <si>
    <t>A127905618F</t>
  </si>
  <si>
    <t>A127891810L</t>
  </si>
  <si>
    <t>A127891814W</t>
  </si>
  <si>
    <t>A127905622W</t>
  </si>
  <si>
    <t>A127837078A</t>
  </si>
  <si>
    <t>A127891818F</t>
  </si>
  <si>
    <t>A127837082T</t>
  </si>
  <si>
    <t>A127933110R</t>
  </si>
  <si>
    <t>A127905626F</t>
  </si>
  <si>
    <t>A127864498A</t>
  </si>
  <si>
    <t>A127905638R</t>
  </si>
  <si>
    <t>A127905754X</t>
  </si>
  <si>
    <t>A127837210X</t>
  </si>
  <si>
    <t>A127864582T</t>
  </si>
  <si>
    <t>A127837222J</t>
  </si>
  <si>
    <t>A127878358J</t>
  </si>
  <si>
    <t>A127933210X</t>
  </si>
  <si>
    <t>A127905758J</t>
  </si>
  <si>
    <t>A127837230J</t>
  </si>
  <si>
    <t>A127851010V</t>
  </si>
  <si>
    <t>A127891898T</t>
  </si>
  <si>
    <t>A127919422L</t>
  </si>
  <si>
    <t>A127933198V</t>
  </si>
  <si>
    <t>A127933202X</t>
  </si>
  <si>
    <t>A127850990V</t>
  </si>
  <si>
    <t>A127919426W</t>
  </si>
  <si>
    <t>A127891882X</t>
  </si>
  <si>
    <t>A127878346X</t>
  </si>
  <si>
    <t>A127837214J</t>
  </si>
  <si>
    <t>A127878350R</t>
  </si>
  <si>
    <t>A127919430L</t>
  </si>
  <si>
    <t>A127933206J</t>
  </si>
  <si>
    <t>A127850994C</t>
  </si>
  <si>
    <t>A127891886J</t>
  </si>
  <si>
    <t>A127919434W</t>
  </si>
  <si>
    <t>A127837218T</t>
  </si>
  <si>
    <t>A127850998L</t>
  </si>
  <si>
    <t>A127878354X</t>
  </si>
  <si>
    <t>A127851002V</t>
  </si>
  <si>
    <t>A127905746X</t>
  </si>
  <si>
    <t>A127864586A</t>
  </si>
  <si>
    <t>A127891890X</t>
  </si>
  <si>
    <t>A127905750R</t>
  </si>
  <si>
    <t>A127891894J</t>
  </si>
  <si>
    <t>A127851006C</t>
  </si>
  <si>
    <t>A127891906F</t>
  </si>
  <si>
    <t>A127851014C</t>
  </si>
  <si>
    <t>A127864594A</t>
  </si>
  <si>
    <t>A127878374J</t>
  </si>
  <si>
    <t>A127891910W</t>
  </si>
  <si>
    <t>A127933238A</t>
  </si>
  <si>
    <t>A127851022C</t>
  </si>
  <si>
    <t>A127851026L</t>
  </si>
  <si>
    <t>A127919454F</t>
  </si>
  <si>
    <t>A127933242T</t>
  </si>
  <si>
    <t>A127905762X</t>
  </si>
  <si>
    <t>A127864590T</t>
  </si>
  <si>
    <t>A127878362X</t>
  </si>
  <si>
    <t>A127878366J</t>
  </si>
  <si>
    <t>A127919438F</t>
  </si>
  <si>
    <t>A127933214J</t>
  </si>
  <si>
    <t>A127891902W</t>
  </si>
  <si>
    <t>A127933218T</t>
  </si>
  <si>
    <t>A127933222J</t>
  </si>
  <si>
    <t>A127837234T</t>
  </si>
  <si>
    <t>A127837238A</t>
  </si>
  <si>
    <t>A127837242T</t>
  </si>
  <si>
    <t>A127837246A</t>
  </si>
  <si>
    <t>A127837250T</t>
  </si>
  <si>
    <t>A127905766J</t>
  </si>
  <si>
    <t>A127851018L</t>
  </si>
  <si>
    <t>A127919442W</t>
  </si>
  <si>
    <t>A127933226T</t>
  </si>
  <si>
    <t>A127837254A</t>
  </si>
  <si>
    <t>A127878370X</t>
  </si>
  <si>
    <t>A127919446F</t>
  </si>
  <si>
    <t>A127933230J</t>
  </si>
  <si>
    <t>A127933234T</t>
  </si>
  <si>
    <t>A127919450W</t>
  </si>
  <si>
    <t>A127837270A</t>
  </si>
  <si>
    <t>A127933246A</t>
  </si>
  <si>
    <t>A127919462F</t>
  </si>
  <si>
    <t>A127864606X</t>
  </si>
  <si>
    <t>A127878386T</t>
  </si>
  <si>
    <t>A127878390J</t>
  </si>
  <si>
    <t>A127864618J</t>
  </si>
  <si>
    <t>A127878394T</t>
  </si>
  <si>
    <t>A127851042L</t>
  </si>
  <si>
    <t>A127905790J</t>
  </si>
  <si>
    <t>A127933250T</t>
  </si>
  <si>
    <t>A127891914F</t>
  </si>
  <si>
    <t>A127878378T</t>
  </si>
  <si>
    <t>A127905770X</t>
  </si>
  <si>
    <t>A127864598K</t>
  </si>
  <si>
    <t>A127905774J</t>
  </si>
  <si>
    <t>A127919458R</t>
  </si>
  <si>
    <t>A127933254A</t>
  </si>
  <si>
    <t>A127837262A</t>
  </si>
  <si>
    <t>A127905778T</t>
  </si>
  <si>
    <t>A127851030C</t>
  </si>
  <si>
    <t>A127905782J</t>
  </si>
  <si>
    <t>A127864602R</t>
  </si>
  <si>
    <t>A127851034L</t>
  </si>
  <si>
    <t>A127933258K</t>
  </si>
  <si>
    <t>A127891918R</t>
  </si>
  <si>
    <t>A127905786T</t>
  </si>
  <si>
    <t>A127891922F</t>
  </si>
  <si>
    <t>A127878382J</t>
  </si>
  <si>
    <t>A127933262A</t>
  </si>
  <si>
    <t>A127837266K</t>
  </si>
  <si>
    <t>A127864610R</t>
  </si>
  <si>
    <t>A127933266K</t>
  </si>
  <si>
    <t>A127864614X</t>
  </si>
  <si>
    <t>A127891946X</t>
  </si>
  <si>
    <t>A127864622X</t>
  </si>
  <si>
    <t>A127891930F</t>
  </si>
  <si>
    <t>A127878414R</t>
  </si>
  <si>
    <t>A127891950R</t>
  </si>
  <si>
    <t>A127891954X</t>
  </si>
  <si>
    <t>A127905798A</t>
  </si>
  <si>
    <t>A127891958J</t>
  </si>
  <si>
    <t>A127837290K</t>
  </si>
  <si>
    <t>A127891962X</t>
  </si>
  <si>
    <t>A127919466R</t>
  </si>
  <si>
    <t>A127933270A</t>
  </si>
  <si>
    <t>A127851046W</t>
  </si>
  <si>
    <t>A127878398A</t>
  </si>
  <si>
    <t>A127933274K</t>
  </si>
  <si>
    <t>A127933278V</t>
  </si>
  <si>
    <t>A127851050L</t>
  </si>
  <si>
    <t>A127891926R</t>
  </si>
  <si>
    <t>A127878402F</t>
  </si>
  <si>
    <t>A127837274K</t>
  </si>
  <si>
    <t>A127891934R</t>
  </si>
  <si>
    <t>A127905794T</t>
  </si>
  <si>
    <t>A127878406R</t>
  </si>
  <si>
    <t>A127891938X</t>
  </si>
  <si>
    <t>A127851054W</t>
  </si>
  <si>
    <t>A127851058F</t>
  </si>
  <si>
    <t>A127851062W</t>
  </si>
  <si>
    <t>A127837278V</t>
  </si>
  <si>
    <t>A127851066F</t>
  </si>
  <si>
    <t>A127878410F</t>
  </si>
  <si>
    <t>A127837282K</t>
  </si>
  <si>
    <t>A127891942R</t>
  </si>
  <si>
    <t>A127837286V</t>
  </si>
  <si>
    <t>A127878418X</t>
  </si>
  <si>
    <t>A127891970X</t>
  </si>
  <si>
    <t>A127851070W</t>
  </si>
  <si>
    <t>A127933294V</t>
  </si>
  <si>
    <t>A127891966J</t>
  </si>
  <si>
    <t>A127837314T</t>
  </si>
  <si>
    <t>A127851074F</t>
  </si>
  <si>
    <t>A127878426X</t>
  </si>
  <si>
    <t>A127837322T</t>
  </si>
  <si>
    <t>A127891978T</t>
  </si>
  <si>
    <t>A127878430R</t>
  </si>
  <si>
    <t>A127933282K</t>
  </si>
  <si>
    <t>A127864626J</t>
  </si>
  <si>
    <t>A127905802F</t>
  </si>
  <si>
    <t>A127864630X</t>
  </si>
  <si>
    <t>A127864634J</t>
  </si>
  <si>
    <t>A127933286V</t>
  </si>
  <si>
    <t>A127837294V</t>
  </si>
  <si>
    <t>A127933290K</t>
  </si>
  <si>
    <t>A127837298C</t>
  </si>
  <si>
    <t>A127837302J</t>
  </si>
  <si>
    <t>A127878422R</t>
  </si>
  <si>
    <t>A127905806R</t>
  </si>
  <si>
    <t>A127933298C</t>
  </si>
  <si>
    <t>A127864638T</t>
  </si>
  <si>
    <t>A127933302J</t>
  </si>
  <si>
    <t>A127864642J</t>
  </si>
  <si>
    <t>A127905810F</t>
  </si>
  <si>
    <t>A127905814R</t>
  </si>
  <si>
    <t>A127933306T</t>
  </si>
  <si>
    <t>A127905818X</t>
  </si>
  <si>
    <t>A127919474R</t>
  </si>
  <si>
    <t>A127837306T</t>
  </si>
  <si>
    <t>A127837318A</t>
  </si>
  <si>
    <t>A127891974J</t>
  </si>
  <si>
    <t>A127864646T</t>
  </si>
  <si>
    <t>A127837326A</t>
  </si>
  <si>
    <t>A127905826X</t>
  </si>
  <si>
    <t>A127851078R</t>
  </si>
  <si>
    <t>A127864650J</t>
  </si>
  <si>
    <t>A127851082F</t>
  </si>
  <si>
    <t>A127837338K</t>
  </si>
  <si>
    <t>A127905834X</t>
  </si>
  <si>
    <t>A127919510L</t>
  </si>
  <si>
    <t>A127864654T</t>
  </si>
  <si>
    <t>A127891982J</t>
  </si>
  <si>
    <t>A127891986T</t>
  </si>
  <si>
    <t>A127837330T</t>
  </si>
  <si>
    <t>A127933310J</t>
  </si>
  <si>
    <t>A127905822R</t>
  </si>
  <si>
    <t>A127878434X</t>
  </si>
  <si>
    <t>A127919478X</t>
  </si>
  <si>
    <t>A127919482R</t>
  </si>
  <si>
    <t>A127919486X</t>
  </si>
  <si>
    <t>A127878438J</t>
  </si>
  <si>
    <t>A127919490R</t>
  </si>
  <si>
    <t>A127905830R</t>
  </si>
  <si>
    <t>A127919494X</t>
  </si>
  <si>
    <t>A127891990J</t>
  </si>
  <si>
    <t>A127878442X</t>
  </si>
  <si>
    <t>A127933314T</t>
  </si>
  <si>
    <t>A127919498J</t>
  </si>
  <si>
    <t>A127919502L</t>
  </si>
  <si>
    <t>A127933318A</t>
  </si>
  <si>
    <t>A127878446J</t>
  </si>
  <si>
    <t>A127933322T</t>
  </si>
  <si>
    <t>New South Wales ;  Occupation of current main job: Machinery operators and drivers ;  &gt;&gt;&gt; Owner manager or contributing family worker in current main job ;</t>
  </si>
  <si>
    <t>New South Wales ;  Occupation of current main job: Machinery operators and drivers ;  &gt; Employed 12 months ago ;</t>
  </si>
  <si>
    <t>New South Wales ;  Occupation of current main job: Machinery operators and drivers ;  &gt; Not employed 12 months ago ;</t>
  </si>
  <si>
    <t>New South Wales ;  Occupation of current main job: Labourers ;  Employed at some time during the last 12 months ;</t>
  </si>
  <si>
    <t>New South Wales ;  Occupation of current main job: Labourers ;  &gt; Currently employed ;</t>
  </si>
  <si>
    <t>New South Wales ;  Occupation of current main job: Labourers ;  &gt;&gt; Less than 12 months in current main job ;</t>
  </si>
  <si>
    <t>New South Wales ;  Occupation of current main job: Labourers ;  &gt;&gt;&gt; Changed jobs in last 12 months ;</t>
  </si>
  <si>
    <t>New South Wales ;  Occupation of current main job: Labourers ;  &gt;&gt;&gt;&gt; Working in the same industry division as 12 months ago ;</t>
  </si>
  <si>
    <t>New South Wales ;  Occupation of current main job: Labourers ;  &gt;&gt;&gt;&gt; Working in a different industry division than 12 months ago ;</t>
  </si>
  <si>
    <t>New South Wales ;  Occupation of current main job: Labourers ;  &gt;&gt;&gt;&gt; Working in the same major occupation group as 12 months ago ;</t>
  </si>
  <si>
    <t>New South Wales ;  Occupation of current main job: Labourers ;  &gt;&gt;&gt;&gt; Working in a different major occupation group than 12 months ago ;</t>
  </si>
  <si>
    <t>New South Wales ;  Occupation of current main job: Labourers ;  &gt;&gt;&gt;&gt; Working in an occupation at the same skill level as 12 months ago ;</t>
  </si>
  <si>
    <t>New South Wales ;  Occupation of current main job: Labourers ;  &gt;&gt;&gt;&gt; Working in an occupation with a higher skill level than 12 months ago ;</t>
  </si>
  <si>
    <t>New South Wales ;  Occupation of current main job: Labourers ;  &gt;&gt;&gt;&gt; Working in an occupation with a lower skill level than 12 months ago ;</t>
  </si>
  <si>
    <t>New South Wales ;  Occupation of current main job: Labourers ;  &gt;&gt;&gt;&gt; Working in a job with the same usual hours as 12 months ago ;</t>
  </si>
  <si>
    <t>New South Wales ;  Occupation of current main job: Labourers ;  &gt;&gt;&gt;&gt; Working in a job with more usual hours than 12 months ago ;</t>
  </si>
  <si>
    <t>New South Wales ;  Occupation of current main job: Labourers ;  &gt;&gt;&gt;&gt; Working in a job with fewer usual hours than 12 months ago ;</t>
  </si>
  <si>
    <t>New South Wales ;  Occupation of current main job: Labourers ;  &gt;&gt;&gt;&gt; Working in a job with the same status in employment as 12 months ago ;</t>
  </si>
  <si>
    <t>New South Wales ;  Occupation of current main job: Labourers ;  &gt;&gt;&gt;&gt; Working in a job with a different status in employment than 12 months ago ;</t>
  </si>
  <si>
    <t>New South Wales ;  Occupation of current main job: Labourers ;  &gt;&gt;&gt; Did not change jobs in last 12 months ;</t>
  </si>
  <si>
    <t>New South Wales ;  Occupation of current main job: Labourers ;  &gt;&gt; 12 months or more in current main job ;</t>
  </si>
  <si>
    <t>New South Wales ;  Occupation of current main job: Labourers ;  &gt;&gt;&gt; Employee in current main job ;</t>
  </si>
  <si>
    <t>New South Wales ;  Occupation of current main job: Labourers ;  &gt;&gt;&gt;&gt; No change in occupation with current employer last year ;</t>
  </si>
  <si>
    <t>New South Wales ;  Occupation of current main job: Labourers ;  &gt;&gt;&gt;&gt; Changed occupations with current employer in the same major group last year ;</t>
  </si>
  <si>
    <t>New South Wales ;  Occupation of current main job: Labourers ;  &gt;&gt;&gt;&gt; Changed occupations with current employer into a different major group last year ;</t>
  </si>
  <si>
    <t>New South Wales ;  Occupation of current main job: Labourers ;  &gt;&gt;&gt;&gt; Changed occupations with current employer at the same skill level ;</t>
  </si>
  <si>
    <t>New South Wales ;  Occupation of current main job: Labourers ;  &gt;&gt;&gt;&gt; Changed occupations with current employer to a higher skill level ;</t>
  </si>
  <si>
    <t>New South Wales ;  Occupation of current main job: Labourers ;  &gt;&gt;&gt;&gt; Changed occupations with current employer to a lower skill level ;</t>
  </si>
  <si>
    <t>New South Wales ;  Occupation of current main job: Labourers ;  &gt;&gt;&gt;&gt; No change in usual weekly hours with current employer last year ;</t>
  </si>
  <si>
    <t>New South Wales ;  Occupation of current main job: Labourers ;  &gt;&gt;&gt;&gt; Usual weekly hours increased with current employer last year ;</t>
  </si>
  <si>
    <t>New South Wales ;  Occupation of current main job: Labourers ;  &gt;&gt;&gt;&gt; Usual weekly hours decreased with current employer last year ;</t>
  </si>
  <si>
    <t>New South Wales ;  Occupation of current main job: Labourers ;  &gt;&gt;&gt;&gt; Did not know or usual weekly hours varied last year ;</t>
  </si>
  <si>
    <t>New South Wales ;  Occupation of current main job: Labourers ;  &gt;&gt;&gt;&gt; Promoted or transferred last year ;</t>
  </si>
  <si>
    <t>New South Wales ;  Occupation of current main job: Labourers ;  &gt;&gt;&gt;&gt; Was not promoted or transferred last year ;</t>
  </si>
  <si>
    <t>New South Wales ;  Occupation of current main job: Labourers ;  &gt;&gt;&gt; Owner manager or contributing family worker in current main job ;</t>
  </si>
  <si>
    <t>New South Wales ;  Occupation of current main job: Labourers ;  &gt; Employed 12 months ago ;</t>
  </si>
  <si>
    <t>New South Wales ;  Occupation of current main job: Labourers ;  &gt; Not employed 12 months ago ;</t>
  </si>
  <si>
    <t>New South Wales ;  Skill level of current main job: Skill level 1 ;  Employed at some time during the last 12 months ;</t>
  </si>
  <si>
    <t>New South Wales ;  Skill level of current main job: Skill level 1 ;  &gt; Currently employed ;</t>
  </si>
  <si>
    <t>New South Wales ;  Skill level of current main job: Skill level 1 ;  &gt;&gt; Less than 12 months in current main job ;</t>
  </si>
  <si>
    <t>New South Wales ;  Skill level of current main job: Skill level 1 ;  &gt;&gt;&gt; Changed jobs in last 12 months ;</t>
  </si>
  <si>
    <t>New South Wales ;  Skill level of current main job: Skill level 1 ;  &gt;&gt;&gt;&gt; Working in the same industry division as 12 months ago ;</t>
  </si>
  <si>
    <t>New South Wales ;  Skill level of current main job: Skill level 1 ;  &gt;&gt;&gt;&gt; Working in a different industry division than 12 months ago ;</t>
  </si>
  <si>
    <t>New South Wales ;  Skill level of current main job: Skill level 1 ;  &gt;&gt;&gt;&gt; Working in the same major occupation group as 12 months ago ;</t>
  </si>
  <si>
    <t>New South Wales ;  Skill level of current main job: Skill level 1 ;  &gt;&gt;&gt;&gt; Working in a different major occupation group than 12 months ago ;</t>
  </si>
  <si>
    <t>New South Wales ;  Skill level of current main job: Skill level 1 ;  &gt;&gt;&gt;&gt; Working in an occupation at the same skill level as 12 months ago ;</t>
  </si>
  <si>
    <t>New South Wales ;  Skill level of current main job: Skill level 1 ;  &gt;&gt;&gt;&gt; Working in an occupation with a higher skill level than 12 months ago ;</t>
  </si>
  <si>
    <t>New South Wales ;  Skill level of current main job: Skill level 1 ;  &gt;&gt;&gt;&gt; Working in an occupation with a lower skill level than 12 months ago ;</t>
  </si>
  <si>
    <t>New South Wales ;  Skill level of current main job: Skill level 1 ;  &gt;&gt;&gt;&gt; Working in a job with the same usual hours as 12 months ago ;</t>
  </si>
  <si>
    <t>New South Wales ;  Skill level of current main job: Skill level 1 ;  &gt;&gt;&gt;&gt; Working in a job with more usual hours than 12 months ago ;</t>
  </si>
  <si>
    <t>New South Wales ;  Skill level of current main job: Skill level 1 ;  &gt;&gt;&gt;&gt; Working in a job with fewer usual hours than 12 months ago ;</t>
  </si>
  <si>
    <t>New South Wales ;  Skill level of current main job: Skill level 1 ;  &gt;&gt;&gt;&gt; Working in a job with the same status in employment as 12 months ago ;</t>
  </si>
  <si>
    <t>New South Wales ;  Skill level of current main job: Skill level 1 ;  &gt;&gt;&gt;&gt; Working in a job with a different status in employment than 12 months ago ;</t>
  </si>
  <si>
    <t>New South Wales ;  Skill level of current main job: Skill level 1 ;  &gt;&gt;&gt; Did not change jobs in last 12 months ;</t>
  </si>
  <si>
    <t>New South Wales ;  Skill level of current main job: Skill level 1 ;  &gt;&gt; 12 months or more in current main job ;</t>
  </si>
  <si>
    <t>New South Wales ;  Skill level of current main job: Skill level 1 ;  &gt;&gt;&gt; Employee in current main job ;</t>
  </si>
  <si>
    <t>New South Wales ;  Skill level of current main job: Skill level 1 ;  &gt;&gt;&gt;&gt; No change in occupation with current employer last year ;</t>
  </si>
  <si>
    <t>New South Wales ;  Skill level of current main job: Skill level 1 ;  &gt;&gt;&gt;&gt; Changed occupations with current employer in the same major group last year ;</t>
  </si>
  <si>
    <t>New South Wales ;  Skill level of current main job: Skill level 1 ;  &gt;&gt;&gt;&gt; Changed occupations with current employer into a different major group last year ;</t>
  </si>
  <si>
    <t>New South Wales ;  Skill level of current main job: Skill level 1 ;  &gt;&gt;&gt;&gt; Changed occupations with current employer at the same skill level ;</t>
  </si>
  <si>
    <t>New South Wales ;  Skill level of current main job: Skill level 1 ;  &gt;&gt;&gt;&gt; Changed occupations with current employer to a higher skill level ;</t>
  </si>
  <si>
    <t>New South Wales ;  Skill level of current main job: Skill level 1 ;  &gt;&gt;&gt;&gt; Changed occupations with current employer to a lower skill level ;</t>
  </si>
  <si>
    <t>New South Wales ;  Skill level of current main job: Skill level 1 ;  &gt;&gt;&gt;&gt; No change in usual weekly hours with current employer last year ;</t>
  </si>
  <si>
    <t>New South Wales ;  Skill level of current main job: Skill level 1 ;  &gt;&gt;&gt;&gt; Usual weekly hours increased with current employer last year ;</t>
  </si>
  <si>
    <t>New South Wales ;  Skill level of current main job: Skill level 1 ;  &gt;&gt;&gt;&gt; Usual weekly hours decreased with current employer last year ;</t>
  </si>
  <si>
    <t>New South Wales ;  Skill level of current main job: Skill level 1 ;  &gt;&gt;&gt;&gt; Did not know or usual weekly hours varied last year ;</t>
  </si>
  <si>
    <t>New South Wales ;  Skill level of current main job: Skill level 1 ;  &gt;&gt;&gt;&gt; Promoted or transferred last year ;</t>
  </si>
  <si>
    <t>New South Wales ;  Skill level of current main job: Skill level 1 ;  &gt;&gt;&gt;&gt; Was not promoted or transferred last year ;</t>
  </si>
  <si>
    <t>New South Wales ;  Skill level of current main job: Skill level 1 ;  &gt;&gt;&gt; Owner manager or contributing family worker in current main job ;</t>
  </si>
  <si>
    <t>New South Wales ;  Skill level of current main job: Skill level 1 ;  &gt; Employed 12 months ago ;</t>
  </si>
  <si>
    <t>New South Wales ;  Skill level of current main job: Skill level 1 ;  &gt; Not employed 12 months ago ;</t>
  </si>
  <si>
    <t>New South Wales ;  Skill level of current main job: Skill level 2 ;  Employed at some time during the last 12 months ;</t>
  </si>
  <si>
    <t>New South Wales ;  Skill level of current main job: Skill level 2 ;  &gt; Currently employed ;</t>
  </si>
  <si>
    <t>New South Wales ;  Skill level of current main job: Skill level 2 ;  &gt;&gt; Less than 12 months in current main job ;</t>
  </si>
  <si>
    <t>New South Wales ;  Skill level of current main job: Skill level 2 ;  &gt;&gt;&gt; Changed jobs in last 12 months ;</t>
  </si>
  <si>
    <t>New South Wales ;  Skill level of current main job: Skill level 2 ;  &gt;&gt;&gt;&gt; Working in the same industry division as 12 months ago ;</t>
  </si>
  <si>
    <t>New South Wales ;  Skill level of current main job: Skill level 2 ;  &gt;&gt;&gt;&gt; Working in a different industry division than 12 months ago ;</t>
  </si>
  <si>
    <t>New South Wales ;  Skill level of current main job: Skill level 2 ;  &gt;&gt;&gt;&gt; Working in the same major occupation group as 12 months ago ;</t>
  </si>
  <si>
    <t>New South Wales ;  Skill level of current main job: Skill level 2 ;  &gt;&gt;&gt;&gt; Working in a different major occupation group than 12 months ago ;</t>
  </si>
  <si>
    <t>New South Wales ;  Skill level of current main job: Skill level 2 ;  &gt;&gt;&gt;&gt; Working in an occupation at the same skill level as 12 months ago ;</t>
  </si>
  <si>
    <t>New South Wales ;  Skill level of current main job: Skill level 2 ;  &gt;&gt;&gt;&gt; Working in an occupation with a higher skill level than 12 months ago ;</t>
  </si>
  <si>
    <t>New South Wales ;  Skill level of current main job: Skill level 2 ;  &gt;&gt;&gt;&gt; Working in an occupation with a lower skill level than 12 months ago ;</t>
  </si>
  <si>
    <t>New South Wales ;  Skill level of current main job: Skill level 2 ;  &gt;&gt;&gt;&gt; Working in a job with the same usual hours as 12 months ago ;</t>
  </si>
  <si>
    <t>New South Wales ;  Skill level of current main job: Skill level 2 ;  &gt;&gt;&gt;&gt; Working in a job with more usual hours than 12 months ago ;</t>
  </si>
  <si>
    <t>New South Wales ;  Skill level of current main job: Skill level 2 ;  &gt;&gt;&gt;&gt; Working in a job with fewer usual hours than 12 months ago ;</t>
  </si>
  <si>
    <t>New South Wales ;  Skill level of current main job: Skill level 2 ;  &gt;&gt;&gt;&gt; Working in a job with the same status in employment as 12 months ago ;</t>
  </si>
  <si>
    <t>New South Wales ;  Skill level of current main job: Skill level 2 ;  &gt;&gt;&gt;&gt; Working in a job with a different status in employment than 12 months ago ;</t>
  </si>
  <si>
    <t>New South Wales ;  Skill level of current main job: Skill level 2 ;  &gt;&gt;&gt; Did not change jobs in last 12 months ;</t>
  </si>
  <si>
    <t>New South Wales ;  Skill level of current main job: Skill level 2 ;  &gt;&gt; 12 months or more in current main job ;</t>
  </si>
  <si>
    <t>New South Wales ;  Skill level of current main job: Skill level 2 ;  &gt;&gt;&gt; Employee in current main job ;</t>
  </si>
  <si>
    <t>New South Wales ;  Skill level of current main job: Skill level 2 ;  &gt;&gt;&gt;&gt; No change in occupation with current employer last year ;</t>
  </si>
  <si>
    <t>New South Wales ;  Skill level of current main job: Skill level 2 ;  &gt;&gt;&gt;&gt; Changed occupations with current employer in the same major group last year ;</t>
  </si>
  <si>
    <t>New South Wales ;  Skill level of current main job: Skill level 2 ;  &gt;&gt;&gt;&gt; Changed occupations with current employer into a different major group last year ;</t>
  </si>
  <si>
    <t>New South Wales ;  Skill level of current main job: Skill level 2 ;  &gt;&gt;&gt;&gt; Changed occupations with current employer at the same skill level ;</t>
  </si>
  <si>
    <t>New South Wales ;  Skill level of current main job: Skill level 2 ;  &gt;&gt;&gt;&gt; Changed occupations with current employer to a higher skill level ;</t>
  </si>
  <si>
    <t>New South Wales ;  Skill level of current main job: Skill level 2 ;  &gt;&gt;&gt;&gt; Changed occupations with current employer to a lower skill level ;</t>
  </si>
  <si>
    <t>New South Wales ;  Skill level of current main job: Skill level 2 ;  &gt;&gt;&gt;&gt; No change in usual weekly hours with current employer last year ;</t>
  </si>
  <si>
    <t>New South Wales ;  Skill level of current main job: Skill level 2 ;  &gt;&gt;&gt;&gt; Usual weekly hours increased with current employer last year ;</t>
  </si>
  <si>
    <t>New South Wales ;  Skill level of current main job: Skill level 2 ;  &gt;&gt;&gt;&gt; Usual weekly hours decreased with current employer last year ;</t>
  </si>
  <si>
    <t>New South Wales ;  Skill level of current main job: Skill level 2 ;  &gt;&gt;&gt;&gt; Did not know or usual weekly hours varied last year ;</t>
  </si>
  <si>
    <t>New South Wales ;  Skill level of current main job: Skill level 2 ;  &gt;&gt;&gt;&gt; Promoted or transferred last year ;</t>
  </si>
  <si>
    <t>New South Wales ;  Skill level of current main job: Skill level 2 ;  &gt;&gt;&gt;&gt; Was not promoted or transferred last year ;</t>
  </si>
  <si>
    <t>New South Wales ;  Skill level of current main job: Skill level 2 ;  &gt;&gt;&gt; Owner manager or contributing family worker in current main job ;</t>
  </si>
  <si>
    <t>New South Wales ;  Skill level of current main job: Skill level 2 ;  &gt; Employed 12 months ago ;</t>
  </si>
  <si>
    <t>New South Wales ;  Skill level of current main job: Skill level 2 ;  &gt; Not employed 12 months ago ;</t>
  </si>
  <si>
    <t>New South Wales ;  Skill level of current main job: Skill level 3 ;  Employed at some time during the last 12 months ;</t>
  </si>
  <si>
    <t>New South Wales ;  Skill level of current main job: Skill level 3 ;  &gt; Currently employed ;</t>
  </si>
  <si>
    <t>New South Wales ;  Skill level of current main job: Skill level 3 ;  &gt;&gt; Less than 12 months in current main job ;</t>
  </si>
  <si>
    <t>New South Wales ;  Skill level of current main job: Skill level 3 ;  &gt;&gt;&gt; Changed jobs in last 12 months ;</t>
  </si>
  <si>
    <t>New South Wales ;  Skill level of current main job: Skill level 3 ;  &gt;&gt;&gt;&gt; Working in the same industry division as 12 months ago ;</t>
  </si>
  <si>
    <t>New South Wales ;  Skill level of current main job: Skill level 3 ;  &gt;&gt;&gt;&gt; Working in a different industry division than 12 months ago ;</t>
  </si>
  <si>
    <t>New South Wales ;  Skill level of current main job: Skill level 3 ;  &gt;&gt;&gt;&gt; Working in the same major occupation group as 12 months ago ;</t>
  </si>
  <si>
    <t>New South Wales ;  Skill level of current main job: Skill level 3 ;  &gt;&gt;&gt;&gt; Working in a different major occupation group than 12 months ago ;</t>
  </si>
  <si>
    <t>New South Wales ;  Skill level of current main job: Skill level 3 ;  &gt;&gt;&gt;&gt; Working in an occupation at the same skill level as 12 months ago ;</t>
  </si>
  <si>
    <t>New South Wales ;  Skill level of current main job: Skill level 3 ;  &gt;&gt;&gt;&gt; Working in an occupation with a higher skill level than 12 months ago ;</t>
  </si>
  <si>
    <t>New South Wales ;  Skill level of current main job: Skill level 3 ;  &gt;&gt;&gt;&gt; Working in an occupation with a lower skill level than 12 months ago ;</t>
  </si>
  <si>
    <t>New South Wales ;  Skill level of current main job: Skill level 3 ;  &gt;&gt;&gt;&gt; Working in a job with the same usual hours as 12 months ago ;</t>
  </si>
  <si>
    <t>New South Wales ;  Skill level of current main job: Skill level 3 ;  &gt;&gt;&gt;&gt; Working in a job with more usual hours than 12 months ago ;</t>
  </si>
  <si>
    <t>New South Wales ;  Skill level of current main job: Skill level 3 ;  &gt;&gt;&gt;&gt; Working in a job with fewer usual hours than 12 months ago ;</t>
  </si>
  <si>
    <t>New South Wales ;  Skill level of current main job: Skill level 3 ;  &gt;&gt;&gt;&gt; Working in a job with the same status in employment as 12 months ago ;</t>
  </si>
  <si>
    <t>New South Wales ;  Skill level of current main job: Skill level 3 ;  &gt;&gt;&gt;&gt; Working in a job with a different status in employment than 12 months ago ;</t>
  </si>
  <si>
    <t>New South Wales ;  Skill level of current main job: Skill level 3 ;  &gt;&gt;&gt; Did not change jobs in last 12 months ;</t>
  </si>
  <si>
    <t>New South Wales ;  Skill level of current main job: Skill level 3 ;  &gt;&gt; 12 months or more in current main job ;</t>
  </si>
  <si>
    <t>New South Wales ;  Skill level of current main job: Skill level 3 ;  &gt;&gt;&gt; Employee in current main job ;</t>
  </si>
  <si>
    <t>New South Wales ;  Skill level of current main job: Skill level 3 ;  &gt;&gt;&gt;&gt; No change in occupation with current employer last year ;</t>
  </si>
  <si>
    <t>New South Wales ;  Skill level of current main job: Skill level 3 ;  &gt;&gt;&gt;&gt; Changed occupations with current employer in the same major group last year ;</t>
  </si>
  <si>
    <t>New South Wales ;  Skill level of current main job: Skill level 3 ;  &gt;&gt;&gt;&gt; Changed occupations with current employer into a different major group last year ;</t>
  </si>
  <si>
    <t>New South Wales ;  Skill level of current main job: Skill level 3 ;  &gt;&gt;&gt;&gt; Changed occupations with current employer at the same skill level ;</t>
  </si>
  <si>
    <t>New South Wales ;  Skill level of current main job: Skill level 3 ;  &gt;&gt;&gt;&gt; Changed occupations with current employer to a higher skill level ;</t>
  </si>
  <si>
    <t>New South Wales ;  Skill level of current main job: Skill level 3 ;  &gt;&gt;&gt;&gt; Changed occupations with current employer to a lower skill level ;</t>
  </si>
  <si>
    <t>New South Wales ;  Skill level of current main job: Skill level 3 ;  &gt;&gt;&gt;&gt; No change in usual weekly hours with current employer last year ;</t>
  </si>
  <si>
    <t>New South Wales ;  Skill level of current main job: Skill level 3 ;  &gt;&gt;&gt;&gt; Usual weekly hours increased with current employer last year ;</t>
  </si>
  <si>
    <t>New South Wales ;  Skill level of current main job: Skill level 3 ;  &gt;&gt;&gt;&gt; Usual weekly hours decreased with current employer last year ;</t>
  </si>
  <si>
    <t>New South Wales ;  Skill level of current main job: Skill level 3 ;  &gt;&gt;&gt;&gt; Did not know or usual weekly hours varied last year ;</t>
  </si>
  <si>
    <t>New South Wales ;  Skill level of current main job: Skill level 3 ;  &gt;&gt;&gt;&gt; Promoted or transferred last year ;</t>
  </si>
  <si>
    <t>New South Wales ;  Skill level of current main job: Skill level 3 ;  &gt;&gt;&gt;&gt; Was not promoted or transferred last year ;</t>
  </si>
  <si>
    <t>New South Wales ;  Skill level of current main job: Skill level 3 ;  &gt;&gt;&gt; Owner manager or contributing family worker in current main job ;</t>
  </si>
  <si>
    <t>New South Wales ;  Skill level of current main job: Skill level 3 ;  &gt; Employed 12 months ago ;</t>
  </si>
  <si>
    <t>New South Wales ;  Skill level of current main job: Skill level 3 ;  &gt; Not employed 12 months ago ;</t>
  </si>
  <si>
    <t>New South Wales ;  Skill level of current main job: Skill level 4 ;  Employed at some time during the last 12 months ;</t>
  </si>
  <si>
    <t>New South Wales ;  Skill level of current main job: Skill level 4 ;  &gt; Currently employed ;</t>
  </si>
  <si>
    <t>New South Wales ;  Skill level of current main job: Skill level 4 ;  &gt;&gt; Less than 12 months in current main job ;</t>
  </si>
  <si>
    <t>New South Wales ;  Skill level of current main job: Skill level 4 ;  &gt;&gt;&gt; Changed jobs in last 12 months ;</t>
  </si>
  <si>
    <t>New South Wales ;  Skill level of current main job: Skill level 4 ;  &gt;&gt;&gt;&gt; Working in the same industry division as 12 months ago ;</t>
  </si>
  <si>
    <t>New South Wales ;  Skill level of current main job: Skill level 4 ;  &gt;&gt;&gt;&gt; Working in a different industry division than 12 months ago ;</t>
  </si>
  <si>
    <t>New South Wales ;  Skill level of current main job: Skill level 4 ;  &gt;&gt;&gt;&gt; Working in the same major occupation group as 12 months ago ;</t>
  </si>
  <si>
    <t>New South Wales ;  Skill level of current main job: Skill level 4 ;  &gt;&gt;&gt;&gt; Working in a different major occupation group than 12 months ago ;</t>
  </si>
  <si>
    <t>New South Wales ;  Skill level of current main job: Skill level 4 ;  &gt;&gt;&gt;&gt; Working in an occupation at the same skill level as 12 months ago ;</t>
  </si>
  <si>
    <t>New South Wales ;  Skill level of current main job: Skill level 4 ;  &gt;&gt;&gt;&gt; Working in an occupation with a higher skill level than 12 months ago ;</t>
  </si>
  <si>
    <t>New South Wales ;  Skill level of current main job: Skill level 4 ;  &gt;&gt;&gt;&gt; Working in an occupation with a lower skill level than 12 months ago ;</t>
  </si>
  <si>
    <t>New South Wales ;  Skill level of current main job: Skill level 4 ;  &gt;&gt;&gt;&gt; Working in a job with the same usual hours as 12 months ago ;</t>
  </si>
  <si>
    <t>New South Wales ;  Skill level of current main job: Skill level 4 ;  &gt;&gt;&gt;&gt; Working in a job with more usual hours than 12 months ago ;</t>
  </si>
  <si>
    <t>New South Wales ;  Skill level of current main job: Skill level 4 ;  &gt;&gt;&gt;&gt; Working in a job with fewer usual hours than 12 months ago ;</t>
  </si>
  <si>
    <t>New South Wales ;  Skill level of current main job: Skill level 4 ;  &gt;&gt;&gt;&gt; Working in a job with the same status in employment as 12 months ago ;</t>
  </si>
  <si>
    <t>New South Wales ;  Skill level of current main job: Skill level 4 ;  &gt;&gt;&gt;&gt; Working in a job with a different status in employment than 12 months ago ;</t>
  </si>
  <si>
    <t>New South Wales ;  Skill level of current main job: Skill level 4 ;  &gt;&gt;&gt; Did not change jobs in last 12 months ;</t>
  </si>
  <si>
    <t>New South Wales ;  Skill level of current main job: Skill level 4 ;  &gt;&gt; 12 months or more in current main job ;</t>
  </si>
  <si>
    <t>New South Wales ;  Skill level of current main job: Skill level 4 ;  &gt;&gt;&gt; Employee in current main job ;</t>
  </si>
  <si>
    <t>New South Wales ;  Skill level of current main job: Skill level 4 ;  &gt;&gt;&gt;&gt; No change in occupation with current employer last year ;</t>
  </si>
  <si>
    <t>New South Wales ;  Skill level of current main job: Skill level 4 ;  &gt;&gt;&gt;&gt; Changed occupations with current employer in the same major group last year ;</t>
  </si>
  <si>
    <t>New South Wales ;  Skill level of current main job: Skill level 4 ;  &gt;&gt;&gt;&gt; Changed occupations with current employer into a different major group last year ;</t>
  </si>
  <si>
    <t>New South Wales ;  Skill level of current main job: Skill level 4 ;  &gt;&gt;&gt;&gt; Changed occupations with current employer at the same skill level ;</t>
  </si>
  <si>
    <t>New South Wales ;  Skill level of current main job: Skill level 4 ;  &gt;&gt;&gt;&gt; Changed occupations with current employer to a higher skill level ;</t>
  </si>
  <si>
    <t>New South Wales ;  Skill level of current main job: Skill level 4 ;  &gt;&gt;&gt;&gt; Changed occupations with current employer to a lower skill level ;</t>
  </si>
  <si>
    <t>New South Wales ;  Skill level of current main job: Skill level 4 ;  &gt;&gt;&gt;&gt; No change in usual weekly hours with current employer last year ;</t>
  </si>
  <si>
    <t>New South Wales ;  Skill level of current main job: Skill level 4 ;  &gt;&gt;&gt;&gt; Usual weekly hours increased with current employer last year ;</t>
  </si>
  <si>
    <t>New South Wales ;  Skill level of current main job: Skill level 4 ;  &gt;&gt;&gt;&gt; Usual weekly hours decreased with current employer last year ;</t>
  </si>
  <si>
    <t>New South Wales ;  Skill level of current main job: Skill level 4 ;  &gt;&gt;&gt;&gt; Did not know or usual weekly hours varied last year ;</t>
  </si>
  <si>
    <t>New South Wales ;  Skill level of current main job: Skill level 4 ;  &gt;&gt;&gt;&gt; Promoted or transferred last year ;</t>
  </si>
  <si>
    <t>New South Wales ;  Skill level of current main job: Skill level 4 ;  &gt;&gt;&gt;&gt; Was not promoted or transferred last year ;</t>
  </si>
  <si>
    <t>New South Wales ;  Skill level of current main job: Skill level 4 ;  &gt;&gt;&gt; Owner manager or contributing family worker in current main job ;</t>
  </si>
  <si>
    <t>New South Wales ;  Skill level of current main job: Skill level 4 ;  &gt; Employed 12 months ago ;</t>
  </si>
  <si>
    <t>New South Wales ;  Skill level of current main job: Skill level 4 ;  &gt; Not employed 12 months ago ;</t>
  </si>
  <si>
    <t>New South Wales ;  Skill level of current main job: Skill level 5 ;  Employed at some time during the last 12 months ;</t>
  </si>
  <si>
    <t>New South Wales ;  Skill level of current main job: Skill level 5 ;  &gt; Currently employed ;</t>
  </si>
  <si>
    <t>New South Wales ;  Skill level of current main job: Skill level 5 ;  &gt;&gt; Less than 12 months in current main job ;</t>
  </si>
  <si>
    <t>New South Wales ;  Skill level of current main job: Skill level 5 ;  &gt;&gt;&gt; Changed jobs in last 12 months ;</t>
  </si>
  <si>
    <t>New South Wales ;  Skill level of current main job: Skill level 5 ;  &gt;&gt;&gt;&gt; Working in the same industry division as 12 months ago ;</t>
  </si>
  <si>
    <t>New South Wales ;  Skill level of current main job: Skill level 5 ;  &gt;&gt;&gt;&gt; Working in a different industry division than 12 months ago ;</t>
  </si>
  <si>
    <t>New South Wales ;  Skill level of current main job: Skill level 5 ;  &gt;&gt;&gt;&gt; Working in the same major occupation group as 12 months ago ;</t>
  </si>
  <si>
    <t>New South Wales ;  Skill level of current main job: Skill level 5 ;  &gt;&gt;&gt;&gt; Working in a different major occupation group than 12 months ago ;</t>
  </si>
  <si>
    <t>New South Wales ;  Skill level of current main job: Skill level 5 ;  &gt;&gt;&gt;&gt; Working in an occupation at the same skill level as 12 months ago ;</t>
  </si>
  <si>
    <t>New South Wales ;  Skill level of current main job: Skill level 5 ;  &gt;&gt;&gt;&gt; Working in an occupation with a higher skill level than 12 months ago ;</t>
  </si>
  <si>
    <t>New South Wales ;  Skill level of current main job: Skill level 5 ;  &gt;&gt;&gt;&gt; Working in an occupation with a lower skill level than 12 months ago ;</t>
  </si>
  <si>
    <t>New South Wales ;  Skill level of current main job: Skill level 5 ;  &gt;&gt;&gt;&gt; Working in a job with the same usual hours as 12 months ago ;</t>
  </si>
  <si>
    <t>New South Wales ;  Skill level of current main job: Skill level 5 ;  &gt;&gt;&gt;&gt; Working in a job with more usual hours than 12 months ago ;</t>
  </si>
  <si>
    <t>New South Wales ;  Skill level of current main job: Skill level 5 ;  &gt;&gt;&gt;&gt; Working in a job with fewer usual hours than 12 months ago ;</t>
  </si>
  <si>
    <t>New South Wales ;  Skill level of current main job: Skill level 5 ;  &gt;&gt;&gt;&gt; Working in a job with the same status in employment as 12 months ago ;</t>
  </si>
  <si>
    <t>New South Wales ;  Skill level of current main job: Skill level 5 ;  &gt;&gt;&gt;&gt; Working in a job with a different status in employment than 12 months ago ;</t>
  </si>
  <si>
    <t>New South Wales ;  Skill level of current main job: Skill level 5 ;  &gt;&gt;&gt; Did not change jobs in last 12 months ;</t>
  </si>
  <si>
    <t>New South Wales ;  Skill level of current main job: Skill level 5 ;  &gt;&gt; 12 months or more in current main job ;</t>
  </si>
  <si>
    <t>New South Wales ;  Skill level of current main job: Skill level 5 ;  &gt;&gt;&gt; Employee in current main job ;</t>
  </si>
  <si>
    <t>New South Wales ;  Skill level of current main job: Skill level 5 ;  &gt;&gt;&gt;&gt; No change in occupation with current employer last year ;</t>
  </si>
  <si>
    <t>New South Wales ;  Skill level of current main job: Skill level 5 ;  &gt;&gt;&gt;&gt; Changed occupations with current employer in the same major group last year ;</t>
  </si>
  <si>
    <t>New South Wales ;  Skill level of current main job: Skill level 5 ;  &gt;&gt;&gt;&gt; Changed occupations with current employer into a different major group last year ;</t>
  </si>
  <si>
    <t>New South Wales ;  Skill level of current main job: Skill level 5 ;  &gt;&gt;&gt;&gt; Changed occupations with current employer at the same skill level ;</t>
  </si>
  <si>
    <t>New South Wales ;  Skill level of current main job: Skill level 5 ;  &gt;&gt;&gt;&gt; Changed occupations with current employer to a higher skill level ;</t>
  </si>
  <si>
    <t>New South Wales ;  Skill level of current main job: Skill level 5 ;  &gt;&gt;&gt;&gt; Changed occupations with current employer to a lower skill level ;</t>
  </si>
  <si>
    <t>New South Wales ;  Skill level of current main job: Skill level 5 ;  &gt;&gt;&gt;&gt; No change in usual weekly hours with current employer last year ;</t>
  </si>
  <si>
    <t>New South Wales ;  Skill level of current main job: Skill level 5 ;  &gt;&gt;&gt;&gt; Usual weekly hours increased with current employer last year ;</t>
  </si>
  <si>
    <t>New South Wales ;  Skill level of current main job: Skill level 5 ;  &gt;&gt;&gt;&gt; Usual weekly hours decreased with current employer last year ;</t>
  </si>
  <si>
    <t>New South Wales ;  Skill level of current main job: Skill level 5 ;  &gt;&gt;&gt;&gt; Did not know or usual weekly hours varied last year ;</t>
  </si>
  <si>
    <t>New South Wales ;  Skill level of current main job: Skill level 5 ;  &gt;&gt;&gt;&gt; Promoted or transferred last year ;</t>
  </si>
  <si>
    <t>New South Wales ;  Skill level of current main job: Skill level 5 ;  &gt;&gt;&gt;&gt; Was not promoted or transferred last year ;</t>
  </si>
  <si>
    <t>New South Wales ;  Skill level of current main job: Skill level 5 ;  &gt;&gt;&gt; Owner manager or contributing family worker in current main job ;</t>
  </si>
  <si>
    <t>New South Wales ;  Skill level of current main job: Skill level 5 ;  &gt; Employed 12 months ago ;</t>
  </si>
  <si>
    <t>New South Wales ;  Skill level of current main job: Skill level 5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</si>
  <si>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</si>
  <si>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</si>
  <si>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</si>
  <si>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</si>
  <si>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</si>
  <si>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</si>
  <si>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</si>
  <si>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</si>
  <si>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</si>
  <si>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</si>
  <si>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</si>
  <si>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</si>
  <si>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</si>
  <si>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</si>
  <si>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</si>
  <si>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</si>
  <si>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</si>
  <si>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</si>
  <si>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</si>
  <si>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</si>
  <si>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</si>
  <si>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</si>
  <si>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</si>
  <si>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</si>
  <si>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</si>
  <si>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</si>
  <si>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</si>
  <si>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</si>
  <si>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</si>
  <si>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</si>
  <si>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</si>
  <si>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</si>
  <si>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</si>
  <si>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</si>
  <si>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</si>
  <si>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</si>
  <si>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</si>
  <si>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</si>
  <si>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Occupation of current main job: Managers ;  Employed at some time during the last 12 months ;</t>
  </si>
  <si>
    <t>Victoria ;  Occupation of current main job: Managers ;  &gt; Currently employed ;</t>
  </si>
  <si>
    <t>Victoria ;  Occupation of current main job: Managers ;  &gt;&gt; Less than 12 months in current main job ;</t>
  </si>
  <si>
    <t>Victoria ;  Occupation of current main job: Managers ;  &gt;&gt;&gt; Changed jobs in last 12 months ;</t>
  </si>
  <si>
    <t>Victoria ;  Occupation of current main job: Managers ;  &gt;&gt;&gt;&gt; Working in the same industry division as 12 months ago ;</t>
  </si>
  <si>
    <t>A127891994T</t>
  </si>
  <si>
    <t>A127933326A</t>
  </si>
  <si>
    <t>A127837334A</t>
  </si>
  <si>
    <t>A127933342A</t>
  </si>
  <si>
    <t>A127933330T</t>
  </si>
  <si>
    <t>A127864658A</t>
  </si>
  <si>
    <t>A127905846J</t>
  </si>
  <si>
    <t>A127919514W</t>
  </si>
  <si>
    <t>A127892010J</t>
  </si>
  <si>
    <t>A127851094R</t>
  </si>
  <si>
    <t>A127919518F</t>
  </si>
  <si>
    <t>A127933346K</t>
  </si>
  <si>
    <t>A127864674A</t>
  </si>
  <si>
    <t>A127933334A</t>
  </si>
  <si>
    <t>A127878450X</t>
  </si>
  <si>
    <t>A127837342A</t>
  </si>
  <si>
    <t>A127878454J</t>
  </si>
  <si>
    <t>A127905838J</t>
  </si>
  <si>
    <t>A127933338K</t>
  </si>
  <si>
    <t>A127837346K</t>
  </si>
  <si>
    <t>A127891998A</t>
  </si>
  <si>
    <t>A127851086R</t>
  </si>
  <si>
    <t>A127878458T</t>
  </si>
  <si>
    <t>A127878462J</t>
  </si>
  <si>
    <t>A127905842X</t>
  </si>
  <si>
    <t>A127864662T</t>
  </si>
  <si>
    <t>A127878466T</t>
  </si>
  <si>
    <t>A127837350A</t>
  </si>
  <si>
    <t>A127892002J</t>
  </si>
  <si>
    <t>A127878470J</t>
  </si>
  <si>
    <t>A127878474T</t>
  </si>
  <si>
    <t>A127851090F</t>
  </si>
  <si>
    <t>A127864666A</t>
  </si>
  <si>
    <t>A127892006T</t>
  </si>
  <si>
    <t>A127837354K</t>
  </si>
  <si>
    <t>A127864670T</t>
  </si>
  <si>
    <t>A127905854J</t>
  </si>
  <si>
    <t>A127878278J</t>
  </si>
  <si>
    <t>A127878266X</t>
  </si>
  <si>
    <t>A127837102R</t>
  </si>
  <si>
    <t>A127905654R</t>
  </si>
  <si>
    <t>A127878282X</t>
  </si>
  <si>
    <t>A127919362W</t>
  </si>
  <si>
    <t>A127850898C</t>
  </si>
  <si>
    <t>A127837118J</t>
  </si>
  <si>
    <t>A127891830W</t>
  </si>
  <si>
    <t>A127933126J</t>
  </si>
  <si>
    <t>A127878270R</t>
  </si>
  <si>
    <t>A127850882K</t>
  </si>
  <si>
    <t>A127850886V</t>
  </si>
  <si>
    <t>A127837094A</t>
  </si>
  <si>
    <t>A127837098K</t>
  </si>
  <si>
    <t>A127891822W</t>
  </si>
  <si>
    <t>A127919346W</t>
  </si>
  <si>
    <t>A127919350L</t>
  </si>
  <si>
    <t>A127850890K</t>
  </si>
  <si>
    <t>A127864502F</t>
  </si>
  <si>
    <t>A127919354W</t>
  </si>
  <si>
    <t>A127878274X</t>
  </si>
  <si>
    <t>A127864506R</t>
  </si>
  <si>
    <t>A127837106X</t>
  </si>
  <si>
    <t>A127933114X</t>
  </si>
  <si>
    <t>A127933118J</t>
  </si>
  <si>
    <t>A127891826F</t>
  </si>
  <si>
    <t>A127837110R</t>
  </si>
  <si>
    <t>A127864510F</t>
  </si>
  <si>
    <t>A127905650F</t>
  </si>
  <si>
    <t>A127837114X</t>
  </si>
  <si>
    <t>A127919358F</t>
  </si>
  <si>
    <t>A127850894V</t>
  </si>
  <si>
    <t>A127933122X</t>
  </si>
  <si>
    <t>A127850922T</t>
  </si>
  <si>
    <t>A127919366F</t>
  </si>
  <si>
    <t>A127850906T</t>
  </si>
  <si>
    <t>A127878290X</t>
  </si>
  <si>
    <t>A127850926A</t>
  </si>
  <si>
    <t>A127919378R</t>
  </si>
  <si>
    <t>A127837138T</t>
  </si>
  <si>
    <t>A127837142J</t>
  </si>
  <si>
    <t>A127919382F</t>
  </si>
  <si>
    <t>A127878294J</t>
  </si>
  <si>
    <t>A127850902J</t>
  </si>
  <si>
    <t>A127933130X</t>
  </si>
  <si>
    <t>A127864514R</t>
  </si>
  <si>
    <t>A127905662R</t>
  </si>
  <si>
    <t>A127919370W</t>
  </si>
  <si>
    <t>A127919374F</t>
  </si>
  <si>
    <t>A127891834F</t>
  </si>
  <si>
    <t>A127864518X</t>
  </si>
  <si>
    <t>A127837122X</t>
  </si>
  <si>
    <t>A127837126J</t>
  </si>
  <si>
    <t>A127878286J</t>
  </si>
  <si>
    <t>A127837130X</t>
  </si>
  <si>
    <t>A127891838R</t>
  </si>
  <si>
    <t>A127850910J</t>
  </si>
  <si>
    <t>A127864522R</t>
  </si>
  <si>
    <t>A127850914T</t>
  </si>
  <si>
    <t>A127905666X</t>
  </si>
  <si>
    <t>A127864526X</t>
  </si>
  <si>
    <t>A127850918A</t>
  </si>
  <si>
    <t>A127905670R</t>
  </si>
  <si>
    <t>A127933134J</t>
  </si>
  <si>
    <t>A127891842F</t>
  </si>
  <si>
    <t>A127864530R</t>
  </si>
  <si>
    <t>A127905674X</t>
  </si>
  <si>
    <t>A127864538J</t>
  </si>
  <si>
    <t>A127905678J</t>
  </si>
  <si>
    <t>A127878298T</t>
  </si>
  <si>
    <t>A127864534X</t>
  </si>
  <si>
    <t>A127850946K</t>
  </si>
  <si>
    <t>A127919394R</t>
  </si>
  <si>
    <t>A127919398X</t>
  </si>
  <si>
    <t>A127933170T</t>
  </si>
  <si>
    <t>A127850950A</t>
  </si>
  <si>
    <t>A127933174A</t>
  </si>
  <si>
    <t>A127837146T</t>
  </si>
  <si>
    <t>A127933138T</t>
  </si>
  <si>
    <t>A127891846R</t>
  </si>
  <si>
    <t>A127933142J</t>
  </si>
  <si>
    <t>A127905682X</t>
  </si>
  <si>
    <t>A127850930T</t>
  </si>
  <si>
    <t>A127933146T</t>
  </si>
  <si>
    <t>A127919386R</t>
  </si>
  <si>
    <t>A127850934A</t>
  </si>
  <si>
    <t>A127933150J</t>
  </si>
  <si>
    <t>A127837150J</t>
  </si>
  <si>
    <t>A127850938K</t>
  </si>
  <si>
    <t>A127837154T</t>
  </si>
  <si>
    <t>A127933154T</t>
  </si>
  <si>
    <t>A127919390F</t>
  </si>
  <si>
    <t>A127905686J</t>
  </si>
  <si>
    <t>A127837158A</t>
  </si>
  <si>
    <t>A127850942A</t>
  </si>
  <si>
    <t>A127933158A</t>
  </si>
  <si>
    <t>A127891850F</t>
  </si>
  <si>
    <t>A127933162T</t>
  </si>
  <si>
    <t>A127878302W</t>
  </si>
  <si>
    <t>A127933166A</t>
  </si>
  <si>
    <t>A127837162T</t>
  </si>
  <si>
    <t>A127919402C</t>
  </si>
  <si>
    <t>A127864542X</t>
  </si>
  <si>
    <t>A127864546J</t>
  </si>
  <si>
    <t>A127864554J</t>
  </si>
  <si>
    <t>A127905718R</t>
  </si>
  <si>
    <t>A127878322F</t>
  </si>
  <si>
    <t>A127919406L</t>
  </si>
  <si>
    <t>A127837186K</t>
  </si>
  <si>
    <t>A127850974V</t>
  </si>
  <si>
    <t>A127905722F</t>
  </si>
  <si>
    <t>A127891854R</t>
  </si>
  <si>
    <t>A127850954K</t>
  </si>
  <si>
    <t>A127850958V</t>
  </si>
  <si>
    <t>A127933178K</t>
  </si>
  <si>
    <t>A127905694J</t>
  </si>
  <si>
    <t>A127850962K</t>
  </si>
  <si>
    <t>A127878306F</t>
  </si>
  <si>
    <t>A127850966V</t>
  </si>
  <si>
    <t>A127905698T</t>
  </si>
  <si>
    <t>A127837166A</t>
  </si>
  <si>
    <t>A127864550X</t>
  </si>
  <si>
    <t>A127905702W</t>
  </si>
  <si>
    <t>A127905706F</t>
  </si>
  <si>
    <t>A127878310W</t>
  </si>
  <si>
    <t>A127878314F</t>
  </si>
  <si>
    <t>A127837170T</t>
  </si>
  <si>
    <t>A127837174A</t>
  </si>
  <si>
    <t>A127891858X</t>
  </si>
  <si>
    <t>A127905710W</t>
  </si>
  <si>
    <t>A127905714F</t>
  </si>
  <si>
    <t>A127850970K</t>
  </si>
  <si>
    <t>A127837178K</t>
  </si>
  <si>
    <t>A127837182A</t>
  </si>
  <si>
    <t>A127878318R</t>
  </si>
  <si>
    <t>A127864570J</t>
  </si>
  <si>
    <t>A127891862R</t>
  </si>
  <si>
    <t>A127864562J</t>
  </si>
  <si>
    <t>A127837198V</t>
  </si>
  <si>
    <t>A127891874X</t>
  </si>
  <si>
    <t>A127891878J</t>
  </si>
  <si>
    <t>A127878338X</t>
  </si>
  <si>
    <t>A127864574T</t>
  </si>
  <si>
    <t>A127864578A</t>
  </si>
  <si>
    <t>A127878342R</t>
  </si>
  <si>
    <t>A127850978C</t>
  </si>
  <si>
    <t>A127891866X</t>
  </si>
  <si>
    <t>A127878326R</t>
  </si>
  <si>
    <t>A127837190A</t>
  </si>
  <si>
    <t>A127933182A</t>
  </si>
  <si>
    <t>A127919410C</t>
  </si>
  <si>
    <t>A127850982V</t>
  </si>
  <si>
    <t>A127905726R</t>
  </si>
  <si>
    <t>A127905730F</t>
  </si>
  <si>
    <t>A127933186K</t>
  </si>
  <si>
    <t>A127837194K</t>
  </si>
  <si>
    <t>A127919414L</t>
  </si>
  <si>
    <t>A127905734R</t>
  </si>
  <si>
    <t>A127878330F</t>
  </si>
  <si>
    <t>A127905738X</t>
  </si>
  <si>
    <t>A127891870R</t>
  </si>
  <si>
    <t>A127933190A</t>
  </si>
  <si>
    <t>A127933194K</t>
  </si>
  <si>
    <t>A127878334R</t>
  </si>
  <si>
    <t>A127864566T</t>
  </si>
  <si>
    <t>A127837202X</t>
  </si>
  <si>
    <t>A127850986C</t>
  </si>
  <si>
    <t>A127905742R</t>
  </si>
  <si>
    <t>A127837206J</t>
  </si>
  <si>
    <t>A127919538R</t>
  </si>
  <si>
    <t>A127892022T</t>
  </si>
  <si>
    <t>A127892026A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</si>
  <si>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</si>
  <si>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</si>
  <si>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</si>
  <si>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</si>
  <si>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</si>
  <si>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</si>
  <si>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</si>
  <si>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</si>
  <si>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</si>
  <si>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</si>
  <si>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</si>
  <si>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</si>
  <si>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</si>
  <si>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</si>
  <si>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</si>
  <si>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</si>
  <si>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</si>
  <si>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</si>
  <si>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</si>
  <si>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</si>
  <si>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</si>
  <si>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</si>
  <si>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</si>
  <si>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</si>
  <si>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</si>
  <si>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</si>
  <si>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</si>
  <si>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</si>
  <si>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</si>
  <si>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</si>
  <si>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</si>
  <si>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</si>
  <si>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</si>
  <si>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</si>
  <si>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A127838638F</t>
  </si>
  <si>
    <t>A127865994F</t>
  </si>
  <si>
    <t>A127907170F</t>
  </si>
  <si>
    <t>A127920714L</t>
  </si>
  <si>
    <t>A127838654F</t>
  </si>
  <si>
    <t>A127852330X</t>
  </si>
  <si>
    <t>Victoria ;  Occupation of current main job: Managers ;  &gt;&gt;&gt;&gt; Working in a different industry division than 12 months ago ;</t>
  </si>
  <si>
    <t>Victoria ;  Occupation of current main job: Managers ;  &gt;&gt;&gt;&gt; Working in the same major occupation group as 12 months ago ;</t>
  </si>
  <si>
    <t>Victoria ;  Occupation of current main job: Managers ;  &gt;&gt;&gt;&gt; Working in a different major occupation group than 12 months ago ;</t>
  </si>
  <si>
    <t>Victoria ;  Occupation of current main job: Managers ;  &gt;&gt;&gt;&gt; Working in an occupation at the same skill level as 12 months ago ;</t>
  </si>
  <si>
    <t>Victoria ;  Occupation of current main job: Managers ;  &gt;&gt;&gt;&gt; Working in an occupation with a higher skill level than 12 months ago ;</t>
  </si>
  <si>
    <t>Victoria ;  Occupation of current main job: Managers ;  &gt;&gt;&gt;&gt; Working in an occupation with a lower skill level than 12 months ago ;</t>
  </si>
  <si>
    <t>Victoria ;  Occupation of current main job: Managers ;  &gt;&gt;&gt;&gt; Working in a job with the same usual hours as 12 months ago ;</t>
  </si>
  <si>
    <t>Victoria ;  Occupation of current main job: Managers ;  &gt;&gt;&gt;&gt; Working in a job with more usual hours than 12 months ago ;</t>
  </si>
  <si>
    <t>Victoria ;  Occupation of current main job: Managers ;  &gt;&gt;&gt;&gt; Working in a job with fewer usual hours than 12 months ago ;</t>
  </si>
  <si>
    <t>Victoria ;  Occupation of current main job: Managers ;  &gt;&gt;&gt;&gt; Working in a job with the same status in employment as 12 months ago ;</t>
  </si>
  <si>
    <t>Victoria ;  Occupation of current main job: Managers ;  &gt;&gt;&gt;&gt; Working in a job with a different status in employment than 12 months ago ;</t>
  </si>
  <si>
    <t>Victoria ;  Occupation of current main job: Managers ;  &gt;&gt;&gt; Did not change jobs in last 12 months ;</t>
  </si>
  <si>
    <t>Victoria ;  Occupation of current main job: Managers ;  &gt;&gt; 12 months or more in current main job ;</t>
  </si>
  <si>
    <t>Victoria ;  Occupation of current main job: Managers ;  &gt;&gt;&gt; Employee in current main job ;</t>
  </si>
  <si>
    <t>Victoria ;  Occupation of current main job: Managers ;  &gt;&gt;&gt;&gt; No change in occupation with current employer last year ;</t>
  </si>
  <si>
    <t>Victoria ;  Occupation of current main job: Managers ;  &gt;&gt;&gt;&gt; Changed occupations with current employer in the same major group last year ;</t>
  </si>
  <si>
    <t>Victoria ;  Occupation of current main job: Managers ;  &gt;&gt;&gt;&gt; Changed occupations with current employer into a different major group last year ;</t>
  </si>
  <si>
    <t>Victoria ;  Occupation of current main job: Managers ;  &gt;&gt;&gt;&gt; Changed occupations with current employer at the same skill level ;</t>
  </si>
  <si>
    <t>Victoria ;  Occupation of current main job: Managers ;  &gt;&gt;&gt;&gt; Changed occupations with current employer to a higher skill level ;</t>
  </si>
  <si>
    <t>Victoria ;  Occupation of current main job: Managers ;  &gt;&gt;&gt;&gt; Changed occupations with current employer to a lower skill level ;</t>
  </si>
  <si>
    <t>Victoria ;  Occupation of current main job: Managers ;  &gt;&gt;&gt;&gt; No change in usual weekly hours with current employer last year ;</t>
  </si>
  <si>
    <t>Victoria ;  Occupation of current main job: Managers ;  &gt;&gt;&gt;&gt; Usual weekly hours increased with current employer last year ;</t>
  </si>
  <si>
    <t>Victoria ;  Occupation of current main job: Managers ;  &gt;&gt;&gt;&gt; Usual weekly hours decreased with current employer last year ;</t>
  </si>
  <si>
    <t>Victoria ;  Occupation of current main job: Managers ;  &gt;&gt;&gt;&gt; Did not know or usual weekly hours varied last year ;</t>
  </si>
  <si>
    <t>Victoria ;  Occupation of current main job: Managers ;  &gt;&gt;&gt;&gt; Promoted or transferred last year ;</t>
  </si>
  <si>
    <t>Victoria ;  Occupation of current main job: Managers ;  &gt;&gt;&gt;&gt; Was not promoted or transferred last year ;</t>
  </si>
  <si>
    <t>Victoria ;  Occupation of current main job: Managers ;  &gt;&gt;&gt; Owner manager or contributing family worker in current main job ;</t>
  </si>
  <si>
    <t>Victoria ;  Occupation of current main job: Managers ;  &gt; Employed 12 months ago ;</t>
  </si>
  <si>
    <t>Victoria ;  Occupation of current main job: Managers ;  &gt; Not employed 12 months ago ;</t>
  </si>
  <si>
    <t>Victoria ;  Occupation of current main job: Professionals ;  Employed at some time during the last 12 months ;</t>
  </si>
  <si>
    <t>Victoria ;  Occupation of current main job: Professionals ;  &gt; Currently employed ;</t>
  </si>
  <si>
    <t>Victoria ;  Occupation of current main job: Professionals ;  &gt;&gt; Less than 12 months in current main job ;</t>
  </si>
  <si>
    <t>Victoria ;  Occupation of current main job: Professionals ;  &gt;&gt;&gt; Changed jobs in last 12 months ;</t>
  </si>
  <si>
    <t>Victoria ;  Occupation of current main job: Professionals ;  &gt;&gt;&gt;&gt; Working in the same industry division as 12 months ago ;</t>
  </si>
  <si>
    <t>Victoria ;  Occupation of current main job: Professionals ;  &gt;&gt;&gt;&gt; Working in a different industry division than 12 months ago ;</t>
  </si>
  <si>
    <t>Victoria ;  Occupation of current main job: Professionals ;  &gt;&gt;&gt;&gt; Working in the same major occupation group as 12 months ago ;</t>
  </si>
  <si>
    <t>Victoria ;  Occupation of current main job: Professionals ;  &gt;&gt;&gt;&gt; Working in a different major occupation group than 12 months ago ;</t>
  </si>
  <si>
    <t>Victoria ;  Occupation of current main job: Professionals ;  &gt;&gt;&gt;&gt; Working in an occupation at the same skill level as 12 months ago ;</t>
  </si>
  <si>
    <t>Victoria ;  Occupation of current main job: Professionals ;  &gt;&gt;&gt;&gt; Working in an occupation with a higher skill level than 12 months ago ;</t>
  </si>
  <si>
    <t>Victoria ;  Occupation of current main job: Professionals ;  &gt;&gt;&gt;&gt; Working in an occupation with a lower skill level than 12 months ago ;</t>
  </si>
  <si>
    <t>Victoria ;  Occupation of current main job: Professionals ;  &gt;&gt;&gt;&gt; Working in a job with the same usual hours as 12 months ago ;</t>
  </si>
  <si>
    <t>Victoria ;  Occupation of current main job: Professionals ;  &gt;&gt;&gt;&gt; Working in a job with more usual hours than 12 months ago ;</t>
  </si>
  <si>
    <t>Victoria ;  Occupation of current main job: Professionals ;  &gt;&gt;&gt;&gt; Working in a job with fewer usual hours than 12 months ago ;</t>
  </si>
  <si>
    <t>Victoria ;  Occupation of current main job: Professionals ;  &gt;&gt;&gt;&gt; Working in a job with the same status in employment as 12 months ago ;</t>
  </si>
  <si>
    <t>Victoria ;  Occupation of current main job: Professionals ;  &gt;&gt;&gt;&gt; Working in a job with a different status in employment than 12 months ago ;</t>
  </si>
  <si>
    <t>Victoria ;  Occupation of current main job: Professionals ;  &gt;&gt;&gt; Did not change jobs in last 12 months ;</t>
  </si>
  <si>
    <t>Victoria ;  Occupation of current main job: Professionals ;  &gt;&gt; 12 months or more in current main job ;</t>
  </si>
  <si>
    <t>Victoria ;  Occupation of current main job: Professionals ;  &gt;&gt;&gt; Employee in current main job ;</t>
  </si>
  <si>
    <t>Victoria ;  Occupation of current main job: Professionals ;  &gt;&gt;&gt;&gt; No change in occupation with current employer last year ;</t>
  </si>
  <si>
    <t>Victoria ;  Occupation of current main job: Professionals ;  &gt;&gt;&gt;&gt; Changed occupations with current employer in the same major group last year ;</t>
  </si>
  <si>
    <t>Victoria ;  Occupation of current main job: Professionals ;  &gt;&gt;&gt;&gt; Changed occupations with current employer into a different major group last year ;</t>
  </si>
  <si>
    <t>Victoria ;  Occupation of current main job: Professionals ;  &gt;&gt;&gt;&gt; Changed occupations with current employer at the same skill level ;</t>
  </si>
  <si>
    <t>Victoria ;  Occupation of current main job: Professionals ;  &gt;&gt;&gt;&gt; Changed occupations with current employer to a higher skill level ;</t>
  </si>
  <si>
    <t>Victoria ;  Occupation of current main job: Professionals ;  &gt;&gt;&gt;&gt; Changed occupations with current employer to a lower skill level ;</t>
  </si>
  <si>
    <t>Victoria ;  Occupation of current main job: Professionals ;  &gt;&gt;&gt;&gt; No change in usual weekly hours with current employer last year ;</t>
  </si>
  <si>
    <t>Victoria ;  Occupation of current main job: Professionals ;  &gt;&gt;&gt;&gt; Usual weekly hours increased with current employer last year ;</t>
  </si>
  <si>
    <t>Victoria ;  Occupation of current main job: Professionals ;  &gt;&gt;&gt;&gt; Usual weekly hours decreased with current employer last year ;</t>
  </si>
  <si>
    <t>Victoria ;  Occupation of current main job: Professionals ;  &gt;&gt;&gt;&gt; Did not know or usual weekly hours varied last year ;</t>
  </si>
  <si>
    <t>Victoria ;  Occupation of current main job: Professionals ;  &gt;&gt;&gt;&gt; Promoted or transferred last year ;</t>
  </si>
  <si>
    <t>Victoria ;  Occupation of current main job: Professionals ;  &gt;&gt;&gt;&gt; Was not promoted or transferred last year ;</t>
  </si>
  <si>
    <t>Victoria ;  Occupation of current main job: Professionals ;  &gt;&gt;&gt; Owner manager or contributing family worker in current main job ;</t>
  </si>
  <si>
    <t>Victoria ;  Occupation of current main job: Professionals ;  &gt; Employed 12 months ago ;</t>
  </si>
  <si>
    <t>Victoria ;  Occupation of current main job: Professionals ;  &gt; Not employed 12 months ago ;</t>
  </si>
  <si>
    <t>Victoria ;  Occupation of current main job: Technicians and trades workers ;  Employed at some time during the last 12 months ;</t>
  </si>
  <si>
    <t>Victoria ;  Occupation of current main job: Technicians and trades workers ;  &gt; Currently employed ;</t>
  </si>
  <si>
    <t>Victoria ;  Occupation of current main job: Technicians and trades workers ;  &gt;&gt; Less than 12 months in current main job ;</t>
  </si>
  <si>
    <t>Victoria ;  Occupation of current main job: Technicians and trades workers ;  &gt;&gt;&gt; Changed jobs in last 12 months ;</t>
  </si>
  <si>
    <t>Victoria ;  Occupation of current main job: Technicians and trades workers ;  &gt;&gt;&gt;&gt; Working in the same industry division as 12 months ago ;</t>
  </si>
  <si>
    <t>Victoria ;  Occupation of current main job: Technicians and trades workers ;  &gt;&gt;&gt;&gt; Working in a different industry division than 12 months ago ;</t>
  </si>
  <si>
    <t>Victoria ;  Occupation of current main job: Technicians and trades workers ;  &gt;&gt;&gt;&gt; Working in the same major occupation group as 12 months ago ;</t>
  </si>
  <si>
    <t>Victoria ;  Occupation of current main job: Technicians and trades workers ;  &gt;&gt;&gt;&gt; Working in a different major occupation group than 12 months ago ;</t>
  </si>
  <si>
    <t>Victoria ;  Occupation of current main job: Technicians and trades workers ;  &gt;&gt;&gt;&gt; Working in an occupation at the same skill level as 12 months ago ;</t>
  </si>
  <si>
    <t>Victoria ;  Occupation of current main job: Technicians and trades workers ;  &gt;&gt;&gt;&gt; Working in an occupation with a higher skill level than 12 months ago ;</t>
  </si>
  <si>
    <t>Victoria ;  Occupation of current main job: Technicians and trades workers ;  &gt;&gt;&gt;&gt; Working in an occupation with a lower skill level than 12 months ago ;</t>
  </si>
  <si>
    <t>Victoria ;  Occupation of current main job: Technicians and trades workers ;  &gt;&gt;&gt;&gt; Working in a job with the same usual hours as 12 months ago ;</t>
  </si>
  <si>
    <t>Victoria ;  Occupation of current main job: Technicians and trades workers ;  &gt;&gt;&gt;&gt; Working in a job with more usual hours than 12 months ago ;</t>
  </si>
  <si>
    <t>Victoria ;  Occupation of current main job: Technicians and trades workers ;  &gt;&gt;&gt;&gt; Working in a job with fewer usual hours than 12 months ago ;</t>
  </si>
  <si>
    <t>Victoria ;  Occupation of current main job: Technicians and trades workers ;  &gt;&gt;&gt;&gt; Working in a job with the same status in employment as 12 months ago ;</t>
  </si>
  <si>
    <t>Victoria ;  Occupation of current main job: Technicians and trades workers ;  &gt;&gt;&gt;&gt; Working in a job with a different status in employment than 12 months ago ;</t>
  </si>
  <si>
    <t>Victoria ;  Occupation of current main job: Technicians and trades workers ;  &gt;&gt;&gt; Did not change jobs in last 12 months ;</t>
  </si>
  <si>
    <t>Victoria ;  Occupation of current main job: Technicians and trades workers ;  &gt;&gt; 12 months or more in current main job ;</t>
  </si>
  <si>
    <t>Victoria ;  Occupation of current main job: Technicians and trades workers ;  &gt;&gt;&gt; Employee in current main job ;</t>
  </si>
  <si>
    <t>Victoria ;  Occupation of current main job: Technicians and trades workers ;  &gt;&gt;&gt;&gt; No change in occupation with current employer last year ;</t>
  </si>
  <si>
    <t>Victoria ;  Occupation of current main job: Technicians and trades workers ;  &gt;&gt;&gt;&gt; Changed occupations with current employer in the same major group last year ;</t>
  </si>
  <si>
    <t>Victoria ;  Occupation of current main job: Technicians and trades workers ;  &gt;&gt;&gt;&gt; Changed occupations with current employer into a different major group last year ;</t>
  </si>
  <si>
    <t>Victoria ;  Occupation of current main job: Technicians and trades workers ;  &gt;&gt;&gt;&gt; Changed occupations with current employer at the same skill level ;</t>
  </si>
  <si>
    <t>Victoria ;  Occupation of current main job: Technicians and trades workers ;  &gt;&gt;&gt;&gt; Changed occupations with current employer to a higher skill level ;</t>
  </si>
  <si>
    <t>Victoria ;  Occupation of current main job: Technicians and trades workers ;  &gt;&gt;&gt;&gt; Changed occupations with current employer to a lower skill level ;</t>
  </si>
  <si>
    <t>Victoria ;  Occupation of current main job: Technicians and trades workers ;  &gt;&gt;&gt;&gt; No change in usual weekly hours with current employer last year ;</t>
  </si>
  <si>
    <t>Victoria ;  Occupation of current main job: Technicians and trades workers ;  &gt;&gt;&gt;&gt; Usual weekly hours increased with current employer last year ;</t>
  </si>
  <si>
    <t>Victoria ;  Occupation of current main job: Technicians and trades workers ;  &gt;&gt;&gt;&gt; Usual weekly hours decreased with current employer last year ;</t>
  </si>
  <si>
    <t>Victoria ;  Occupation of current main job: Technicians and trades workers ;  &gt;&gt;&gt;&gt; Did not know or usual weekly hours varied last year ;</t>
  </si>
  <si>
    <t>Victoria ;  Occupation of current main job: Technicians and trades workers ;  &gt;&gt;&gt;&gt; Promoted or transferred last year ;</t>
  </si>
  <si>
    <t>Victoria ;  Occupation of current main job: Technicians and trades workers ;  &gt;&gt;&gt;&gt; Was not promoted or transferred last year ;</t>
  </si>
  <si>
    <t>Victoria ;  Occupation of current main job: Technicians and trades workers ;  &gt;&gt;&gt; Owner manager or contributing family worker in current main job ;</t>
  </si>
  <si>
    <t>Victoria ;  Occupation of current main job: Technicians and trades workers ;  &gt; Employed 12 months ago ;</t>
  </si>
  <si>
    <t>Victoria ;  Occupation of current main job: Technicians and trades workers ;  &gt; Not employed 12 months ago ;</t>
  </si>
  <si>
    <t>Victoria ;  Occupation of current main job: Community and personal service workers ;  Employed at some time during the last 12 months ;</t>
  </si>
  <si>
    <t>Victoria ;  Occupation of current main job: Community and personal service workers ;  &gt; Currently employed ;</t>
  </si>
  <si>
    <t>Victoria ;  Occupation of current main job: Community and personal service workers ;  &gt;&gt; Less than 12 months in current main job ;</t>
  </si>
  <si>
    <t>Victoria ;  Occupation of current main job: Community and personal service workers ;  &gt;&gt;&gt; Changed jobs in last 12 months ;</t>
  </si>
  <si>
    <t>Victoria ;  Occupation of current main job: Community and personal service workers ;  &gt;&gt;&gt;&gt; Working in the same industry division as 12 months ago ;</t>
  </si>
  <si>
    <t>Victoria ;  Occupation of current main job: Community and personal service workers ;  &gt;&gt;&gt;&gt; Working in a different industry division than 12 months ago ;</t>
  </si>
  <si>
    <t>Victoria ;  Occupation of current main job: Community and personal service workers ;  &gt;&gt;&gt;&gt; Working in the same major occupation group as 12 months ago ;</t>
  </si>
  <si>
    <t>Victoria ;  Occupation of current main job: Community and personal service workers ;  &gt;&gt;&gt;&gt; Working in a different major occupation group than 12 months ago ;</t>
  </si>
  <si>
    <t>Victoria ;  Occupation of current main job: Community and personal service workers ;  &gt;&gt;&gt;&gt; Working in an occupation at the same skill level as 12 months ago ;</t>
  </si>
  <si>
    <t>Victoria ;  Occupation of current main job: Community and personal service workers ;  &gt;&gt;&gt;&gt; Working in an occupation with a higher skill level than 12 months ago ;</t>
  </si>
  <si>
    <t>Victoria ;  Occupation of current main job: Community and personal service workers ;  &gt;&gt;&gt;&gt; Working in an occupation with a lower skill level than 12 months ago ;</t>
  </si>
  <si>
    <t>Victoria ;  Occupation of current main job: Community and personal service workers ;  &gt;&gt;&gt;&gt; Working in a job with the same usual hours as 12 months ago ;</t>
  </si>
  <si>
    <t>Victoria ;  Occupation of current main job: Community and personal service workers ;  &gt;&gt;&gt;&gt; Working in a job with more usual hours than 12 months ago ;</t>
  </si>
  <si>
    <t>Victoria ;  Occupation of current main job: Community and personal service workers ;  &gt;&gt;&gt;&gt; Working in a job with fewer usual hours than 12 months ago ;</t>
  </si>
  <si>
    <t>Victoria ;  Occupation of current main job: Community and personal service workers ;  &gt;&gt;&gt;&gt; Working in a job with the same status in employment as 12 months ago ;</t>
  </si>
  <si>
    <t>Victoria ;  Occupation of current main job: Community and personal service workers ;  &gt;&gt;&gt;&gt; Working in a job with a different status in employment than 12 months ago ;</t>
  </si>
  <si>
    <t>Victoria ;  Occupation of current main job: Community and personal service workers ;  &gt;&gt;&gt; Did not change jobs in last 12 months ;</t>
  </si>
  <si>
    <t>Victoria ;  Occupation of current main job: Community and personal service workers ;  &gt;&gt; 12 months or more in current main job ;</t>
  </si>
  <si>
    <t>Victoria ;  Occupation of current main job: Community and personal service workers ;  &gt;&gt;&gt; Employee in current main job ;</t>
  </si>
  <si>
    <t>Victoria ;  Occupation of current main job: Community and personal service workers ;  &gt;&gt;&gt;&gt; No change in occupation with current employer last year ;</t>
  </si>
  <si>
    <t>Victoria ;  Occupation of current main job: Community and personal service workers ;  &gt;&gt;&gt;&gt; Changed occupations with current employer in the same major group last year ;</t>
  </si>
  <si>
    <t>Victoria ;  Occupation of current main job: Community and personal service workers ;  &gt;&gt;&gt;&gt; Changed occupations with current employer into a different major group last year ;</t>
  </si>
  <si>
    <t>Victoria ;  Occupation of current main job: Community and personal service workers ;  &gt;&gt;&gt;&gt; Changed occupations with current employer at the same skill level ;</t>
  </si>
  <si>
    <t>Victoria ;  Occupation of current main job: Community and personal service workers ;  &gt;&gt;&gt;&gt; Changed occupations with current employer to a higher skill level ;</t>
  </si>
  <si>
    <t>Victoria ;  Occupation of current main job: Community and personal service workers ;  &gt;&gt;&gt;&gt; Changed occupations with current employer to a lower skill level ;</t>
  </si>
  <si>
    <t>Victoria ;  Occupation of current main job: Community and personal service workers ;  &gt;&gt;&gt;&gt; No change in usual weekly hours with current employer last year ;</t>
  </si>
  <si>
    <t>Victoria ;  Occupation of current main job: Community and personal service workers ;  &gt;&gt;&gt;&gt; Usual weekly hours increased with current employer last year ;</t>
  </si>
  <si>
    <t>Victoria ;  Occupation of current main job: Community and personal service workers ;  &gt;&gt;&gt;&gt; Usual weekly hours decreased with current employer last year ;</t>
  </si>
  <si>
    <t>Victoria ;  Occupation of current main job: Community and personal service workers ;  &gt;&gt;&gt;&gt; Did not know or usual weekly hours varied last year ;</t>
  </si>
  <si>
    <t>Victoria ;  Occupation of current main job: Community and personal service workers ;  &gt;&gt;&gt;&gt; Promoted or transferred last year ;</t>
  </si>
  <si>
    <t>Victoria ;  Occupation of current main job: Community and personal service workers ;  &gt;&gt;&gt;&gt; Was not promoted or transferred last year ;</t>
  </si>
  <si>
    <t>Victoria ;  Occupation of current main job: Community and personal service workers ;  &gt;&gt;&gt; Owner manager or contributing family worker in current main job ;</t>
  </si>
  <si>
    <t>Victoria ;  Occupation of current main job: Community and personal service workers ;  &gt; Employed 12 months ago ;</t>
  </si>
  <si>
    <t>Victoria ;  Occupation of current main job: Community and personal service workers ;  &gt; Not employed 12 months ago ;</t>
  </si>
  <si>
    <t>Victoria ;  Occupation of current main job: Clerical and administrative workers ;  Employed at some time during the last 12 months ;</t>
  </si>
  <si>
    <t>Victoria ;  Occupation of current main job: Clerical and administrative workers ;  &gt; Currently employed ;</t>
  </si>
  <si>
    <t>Victoria ;  Occupation of current main job: Clerical and administrative workers ;  &gt;&gt; Less than 12 months in current main job ;</t>
  </si>
  <si>
    <t>Victoria ;  Occupation of current main job: Clerical and administrative workers ;  &gt;&gt;&gt; Changed jobs in last 12 months ;</t>
  </si>
  <si>
    <t>Victoria ;  Occupation of current main job: Clerical and administrative workers ;  &gt;&gt;&gt;&gt; Working in the same industry division as 12 months ago ;</t>
  </si>
  <si>
    <t>Victoria ;  Occupation of current main job: Clerical and administrative workers ;  &gt;&gt;&gt;&gt; Working in a different industry division than 12 months ago ;</t>
  </si>
  <si>
    <t>Victoria ;  Occupation of current main job: Clerical and administrative workers ;  &gt;&gt;&gt;&gt; Working in the same major occupation group as 12 months ago ;</t>
  </si>
  <si>
    <t>Victoria ;  Occupation of current main job: Clerical and administrative workers ;  &gt;&gt;&gt;&gt; Working in a different major occupation group than 12 months ago ;</t>
  </si>
  <si>
    <t>Victoria ;  Occupation of current main job: Clerical and administrative workers ;  &gt;&gt;&gt;&gt; Working in an occupation at the same skill level as 12 months ago ;</t>
  </si>
  <si>
    <t>Victoria ;  Occupation of current main job: Clerical and administrative workers ;  &gt;&gt;&gt;&gt; Working in an occupation with a higher skill level than 12 months ago ;</t>
  </si>
  <si>
    <t>Victoria ;  Occupation of current main job: Clerical and administrative workers ;  &gt;&gt;&gt;&gt; Working in an occupation with a lower skill level than 12 months ago ;</t>
  </si>
  <si>
    <t>Victoria ;  Occupation of current main job: Clerical and administrative workers ;  &gt;&gt;&gt;&gt; Working in a job with the same usual hours as 12 months ago ;</t>
  </si>
  <si>
    <t>Victoria ;  Occupation of current main job: Clerical and administrative workers ;  &gt;&gt;&gt;&gt; Working in a job with more usual hours than 12 months ago ;</t>
  </si>
  <si>
    <t>Victoria ;  Occupation of current main job: Clerical and administrative workers ;  &gt;&gt;&gt;&gt; Working in a job with fewer usual hours than 12 months ago ;</t>
  </si>
  <si>
    <t>Victoria ;  Occupation of current main job: Clerical and administrative workers ;  &gt;&gt;&gt;&gt; Working in a job with the same status in employment as 12 months ago ;</t>
  </si>
  <si>
    <t>Victoria ;  Occupation of current main job: Clerical and administrative workers ;  &gt;&gt;&gt;&gt; Working in a job with a different status in employment than 12 months ago ;</t>
  </si>
  <si>
    <t>Victoria ;  Occupation of current main job: Clerical and administrative workers ;  &gt;&gt;&gt; Did not change jobs in last 12 months ;</t>
  </si>
  <si>
    <t>Victoria ;  Occupation of current main job: Clerical and administrative workers ;  &gt;&gt; 12 months or more in current main job ;</t>
  </si>
  <si>
    <t>Victoria ;  Occupation of current main job: Clerical and administrative workers ;  &gt;&gt;&gt; Employee in current main job ;</t>
  </si>
  <si>
    <t>Victoria ;  Occupation of current main job: Clerical and administrative workers ;  &gt;&gt;&gt;&gt; No change in occupation with current employer last year ;</t>
  </si>
  <si>
    <t>Victoria ;  Occupation of current main job: Clerical and administrative workers ;  &gt;&gt;&gt;&gt; Changed occupations with current employer in the same major group last year ;</t>
  </si>
  <si>
    <t>Victoria ;  Occupation of current main job: Clerical and administrative workers ;  &gt;&gt;&gt;&gt; Changed occupations with current employer into a different major group last year ;</t>
  </si>
  <si>
    <t>Victoria ;  Occupation of current main job: Clerical and administrative workers ;  &gt;&gt;&gt;&gt; Changed occupations with current employer at the same skill level ;</t>
  </si>
  <si>
    <t>Victoria ;  Occupation of current main job: Clerical and administrative workers ;  &gt;&gt;&gt;&gt; Changed occupations with current employer to a higher skill level ;</t>
  </si>
  <si>
    <t>Victoria ;  Occupation of current main job: Clerical and administrative workers ;  &gt;&gt;&gt;&gt; Changed occupations with current employer to a lower skill level ;</t>
  </si>
  <si>
    <t>Victoria ;  Occupation of current main job: Clerical and administrative workers ;  &gt;&gt;&gt;&gt; No change in usual weekly hours with current employer last year ;</t>
  </si>
  <si>
    <t>Victoria ;  Occupation of current main job: Clerical and administrative workers ;  &gt;&gt;&gt;&gt; Usual weekly hours increased with current employer last year ;</t>
  </si>
  <si>
    <t>Victoria ;  Occupation of current main job: Clerical and administrative workers ;  &gt;&gt;&gt;&gt; Usual weekly hours decreased with current employer last year ;</t>
  </si>
  <si>
    <t>Victoria ;  Occupation of current main job: Clerical and administrative workers ;  &gt;&gt;&gt;&gt; Did not know or usual weekly hours varied last year ;</t>
  </si>
  <si>
    <t>Victoria ;  Occupation of current main job: Clerical and administrative workers ;  &gt;&gt;&gt;&gt; Promoted or transferred last year ;</t>
  </si>
  <si>
    <t>Victoria ;  Occupation of current main job: Clerical and administrative workers ;  &gt;&gt;&gt;&gt; Was not promoted or transferred last year ;</t>
  </si>
  <si>
    <t>Victoria ;  Occupation of current main job: Clerical and administrative workers ;  &gt;&gt;&gt; Owner manager or contributing family worker in current main job ;</t>
  </si>
  <si>
    <t>Victoria ;  Occupation of current main job: Clerical and administrative workers ;  &gt; Employed 12 months ago ;</t>
  </si>
  <si>
    <t>Victoria ;  Occupation of current main job: Clerical and administrative workers ;  &gt; Not employed 12 months ago ;</t>
  </si>
  <si>
    <t>Victoria ;  Occupation of current main job: Sales workers ;  Employed at some time during the last 12 months ;</t>
  </si>
  <si>
    <t>Victoria ;  Occupation of current main job: Sales workers ;  &gt; Currently employed ;</t>
  </si>
  <si>
    <t>Victoria ;  Occupation of current main job: Sales workers ;  &gt;&gt; Less than 12 months in current main job ;</t>
  </si>
  <si>
    <t>Victoria ;  Occupation of current main job: Sales workers ;  &gt;&gt;&gt; Changed jobs in last 12 months ;</t>
  </si>
  <si>
    <t>Victoria ;  Occupation of current main job: Sales workers ;  &gt;&gt;&gt;&gt; Working in the same industry division as 12 months ago ;</t>
  </si>
  <si>
    <t>Victoria ;  Occupation of current main job: Sales workers ;  &gt;&gt;&gt;&gt; Working in a different industry division than 12 months ago ;</t>
  </si>
  <si>
    <t>Victoria ;  Occupation of current main job: Sales workers ;  &gt;&gt;&gt;&gt; Working in the same major occupation group as 12 months ago ;</t>
  </si>
  <si>
    <t>Victoria ;  Occupation of current main job: Sales workers ;  &gt;&gt;&gt;&gt; Working in a different major occupation group than 12 months ago ;</t>
  </si>
  <si>
    <t>Victoria ;  Occupation of current main job: Sales workers ;  &gt;&gt;&gt;&gt; Working in an occupation at the same skill level as 12 months ago ;</t>
  </si>
  <si>
    <t>Victoria ;  Occupation of current main job: Sales workers ;  &gt;&gt;&gt;&gt; Working in an occupation with a higher skill level than 12 months ago ;</t>
  </si>
  <si>
    <t>Victoria ;  Occupation of current main job: Sales workers ;  &gt;&gt;&gt;&gt; Working in an occupation with a lower skill level than 12 months ago ;</t>
  </si>
  <si>
    <t>Victoria ;  Occupation of current main job: Sales workers ;  &gt;&gt;&gt;&gt; Working in a job with the same usual hours as 12 months ago ;</t>
  </si>
  <si>
    <t>Victoria ;  Occupation of current main job: Sales workers ;  &gt;&gt;&gt;&gt; Working in a job with more usual hours than 12 months ago ;</t>
  </si>
  <si>
    <t>Victoria ;  Occupation of current main job: Sales workers ;  &gt;&gt;&gt;&gt; Working in a job with fewer usual hours than 12 months ago ;</t>
  </si>
  <si>
    <t>Victoria ;  Occupation of current main job: Sales workers ;  &gt;&gt;&gt;&gt; Working in a job with the same status in employment as 12 months ago ;</t>
  </si>
  <si>
    <t>Victoria ;  Occupation of current main job: Sales workers ;  &gt;&gt;&gt;&gt; Working in a job with a different status in employment than 12 months ago ;</t>
  </si>
  <si>
    <t>Victoria ;  Occupation of current main job: Sales workers ;  &gt;&gt;&gt; Did not change jobs in last 12 months ;</t>
  </si>
  <si>
    <t>Victoria ;  Occupation of current main job: Sales workers ;  &gt;&gt; 12 months or more in current main job ;</t>
  </si>
  <si>
    <t>Victoria ;  Occupation of current main job: Sales workers ;  &gt;&gt;&gt; Employee in current main job ;</t>
  </si>
  <si>
    <t>Victoria ;  Occupation of current main job: Sales workers ;  &gt;&gt;&gt;&gt; No change in occupation with current employer last year ;</t>
  </si>
  <si>
    <t>Victoria ;  Occupation of current main job: Sales workers ;  &gt;&gt;&gt;&gt; Changed occupations with current employer in the same major group last year ;</t>
  </si>
  <si>
    <t>Victoria ;  Occupation of current main job: Sales workers ;  &gt;&gt;&gt;&gt; Changed occupations with current employer into a different major group last year ;</t>
  </si>
  <si>
    <t>Victoria ;  Occupation of current main job: Sales workers ;  &gt;&gt;&gt;&gt; Changed occupations with current employer at the same skill level ;</t>
  </si>
  <si>
    <t>Victoria ;  Occupation of current main job: Sales workers ;  &gt;&gt;&gt;&gt; Changed occupations with current employer to a higher skill level ;</t>
  </si>
  <si>
    <t>Victoria ;  Occupation of current main job: Sales workers ;  &gt;&gt;&gt;&gt; Changed occupations with current employer to a lower skill level ;</t>
  </si>
  <si>
    <t>Victoria ;  Occupation of current main job: Sales workers ;  &gt;&gt;&gt;&gt; No change in usual weekly hours with current employer last year ;</t>
  </si>
  <si>
    <t>Victoria ;  Occupation of current main job: Sales workers ;  &gt;&gt;&gt;&gt; Usual weekly hours increased with current employer last year ;</t>
  </si>
  <si>
    <t>Victoria ;  Occupation of current main job: Sales workers ;  &gt;&gt;&gt;&gt; Usual weekly hours decreased with current employer last year ;</t>
  </si>
  <si>
    <t>Victoria ;  Occupation of current main job: Sales workers ;  &gt;&gt;&gt;&gt; Did not know or usual weekly hours varied last year ;</t>
  </si>
  <si>
    <t>Victoria ;  Occupation of current main job: Sales workers ;  &gt;&gt;&gt;&gt; Promoted or transferred last year ;</t>
  </si>
  <si>
    <t>Victoria ;  Occupation of current main job: Sales workers ;  &gt;&gt;&gt;&gt; Was not promoted or transferred last year ;</t>
  </si>
  <si>
    <t>Victoria ;  Occupation of current main job: Sales workers ;  &gt;&gt;&gt; Owner manager or contributing family worker in current main job ;</t>
  </si>
  <si>
    <t>Victoria ;  Occupation of current main job: Sales workers ;  &gt; Employed 12 months ago ;</t>
  </si>
  <si>
    <t>Victoria ;  Occupation of current main job: Sales workers ;  &gt; Not employed 12 months ago ;</t>
  </si>
  <si>
    <t>Victoria ;  Occupation of current main job: Machinery operators and drivers ;  Employed at some time during the last 12 months ;</t>
  </si>
  <si>
    <t>Victoria ;  Occupation of current main job: Machinery operators and drivers ;  &gt; Currently employed ;</t>
  </si>
  <si>
    <t>Victoria ;  Occupation of current main job: Machinery operators and drivers ;  &gt;&gt; Less than 12 months in current main job ;</t>
  </si>
  <si>
    <t>Victoria ;  Occupation of current main job: Machinery operators and drivers ;  &gt;&gt;&gt; Changed jobs in last 12 months ;</t>
  </si>
  <si>
    <t>Victoria ;  Occupation of current main job: Machinery operators and drivers ;  &gt;&gt;&gt;&gt; Working in the same industry division as 12 months ago ;</t>
  </si>
  <si>
    <t>Victoria ;  Occupation of current main job: Machinery operators and drivers ;  &gt;&gt;&gt;&gt; Working in a different industry division than 12 months ago ;</t>
  </si>
  <si>
    <t>Victoria ;  Occupation of current main job: Machinery operators and drivers ;  &gt;&gt;&gt;&gt; Working in the same major occupation group as 12 months ago ;</t>
  </si>
  <si>
    <t>Victoria ;  Occupation of current main job: Machinery operators and drivers ;  &gt;&gt;&gt;&gt; Working in a different major occupation group than 12 months ago ;</t>
  </si>
  <si>
    <t>Victoria ;  Occupation of current main job: Machinery operators and drivers ;  &gt;&gt;&gt;&gt; Working in an occupation at the same skill level as 12 months ago ;</t>
  </si>
  <si>
    <t>Victoria ;  Occupation of current main job: Machinery operators and drivers ;  &gt;&gt;&gt;&gt; Working in an occupation with a higher skill level than 12 months ago ;</t>
  </si>
  <si>
    <t>Victoria ;  Occupation of current main job: Machinery operators and drivers ;  &gt;&gt;&gt;&gt; Working in an occupation with a lower skill level than 12 months ago ;</t>
  </si>
  <si>
    <t>Victoria ;  Occupation of current main job: Machinery operators and drivers ;  &gt;&gt;&gt;&gt; Working in a job with the same usual hours as 12 months ago ;</t>
  </si>
  <si>
    <t>Victoria ;  Occupation of current main job: Machinery operators and drivers ;  &gt;&gt;&gt;&gt; Working in a job with more usual hours than 12 months ago ;</t>
  </si>
  <si>
    <t>Victoria ;  Occupation of current main job: Machinery operators and drivers ;  &gt;&gt;&gt;&gt; Working in a job with fewer usual hours than 12 months ago ;</t>
  </si>
  <si>
    <t>Victoria ;  Occupation of current main job: Machinery operators and drivers ;  &gt;&gt;&gt;&gt; Working in a job with the same status in employment as 12 months ago ;</t>
  </si>
  <si>
    <t>Victoria ;  Occupation of current main job: Machinery operators and drivers ;  &gt;&gt;&gt;&gt; Working in a job with a different status in employment than 12 months ago ;</t>
  </si>
  <si>
    <t>Victoria ;  Occupation of current main job: Machinery operators and drivers ;  &gt;&gt;&gt; Did not change jobs in last 12 months ;</t>
  </si>
  <si>
    <t>Victoria ;  Occupation of current main job: Machinery operators and drivers ;  &gt;&gt; 12 months or more in current main job ;</t>
  </si>
  <si>
    <t>Victoria ;  Occupation of current main job: Machinery operators and drivers ;  &gt;&gt;&gt; Employee in current main job ;</t>
  </si>
  <si>
    <t>Victoria ;  Occupation of current main job: Machinery operators and drivers ;  &gt;&gt;&gt;&gt; No change in occupation with current employer last year ;</t>
  </si>
  <si>
    <t>Victoria ;  Occupation of current main job: Machinery operators and drivers ;  &gt;&gt;&gt;&gt; Changed occupations with current employer in the same major group last year ;</t>
  </si>
  <si>
    <t>Victoria ;  Occupation of current main job: Machinery operators and drivers ;  &gt;&gt;&gt;&gt; Changed occupations with current employer into a different major group last year ;</t>
  </si>
  <si>
    <t>Victoria ;  Occupation of current main job: Machinery operators and drivers ;  &gt;&gt;&gt;&gt; Changed occupations with current employer at the same skill level ;</t>
  </si>
  <si>
    <t>Victoria ;  Occupation of current main job: Machinery operators and drivers ;  &gt;&gt;&gt;&gt; Changed occupations with current employer to a higher skill level ;</t>
  </si>
  <si>
    <t>Victoria ;  Occupation of current main job: Machinery operators and drivers ;  &gt;&gt;&gt;&gt; Changed occupations with current employer to a lower skill level ;</t>
  </si>
  <si>
    <t>Victoria ;  Occupation of current main job: Machinery operators and drivers ;  &gt;&gt;&gt;&gt; No change in usual weekly hours with current employer last year ;</t>
  </si>
  <si>
    <t>Victoria ;  Occupation of current main job: Machinery operators and drivers ;  &gt;&gt;&gt;&gt; Usual weekly hours increased with current employer last year ;</t>
  </si>
  <si>
    <t>Victoria ;  Occupation of current main job: Machinery operators and drivers ;  &gt;&gt;&gt;&gt; Usual weekly hours decreased with current employer last year ;</t>
  </si>
  <si>
    <t>Victoria ;  Occupation of current main job: Machinery operators and drivers ;  &gt;&gt;&gt;&gt; Did not know or usual weekly hours varied last year ;</t>
  </si>
  <si>
    <t>Victoria ;  Occupation of current main job: Machinery operators and drivers ;  &gt;&gt;&gt;&gt; Promoted or transferred last year ;</t>
  </si>
  <si>
    <t>Victoria ;  Occupation of current main job: Machinery operators and drivers ;  &gt;&gt;&gt;&gt; Was not promoted or transferred last year ;</t>
  </si>
  <si>
    <t>Victoria ;  Occupation of current main job: Machinery operators and drivers ;  &gt;&gt;&gt; Owner manager or contributing family worker in current main job ;</t>
  </si>
  <si>
    <t>Victoria ;  Occupation of current main job: Machinery operators and drivers ;  &gt; Employed 12 months ago ;</t>
  </si>
  <si>
    <t>Victoria ;  Occupation of current main job: Machinery operators and drivers ;  &gt; Not employed 12 months ago ;</t>
  </si>
  <si>
    <t>Victoria ;  Occupation of current main job: Labourers ;  Employed at some time during the last 12 months ;</t>
  </si>
  <si>
    <t>Victoria ;  Occupation of current main job: Labourers ;  &gt; Currently employed ;</t>
  </si>
  <si>
    <t>Victoria ;  Occupation of current main job: Labourers ;  &gt;&gt; Less than 12 months in current main job ;</t>
  </si>
  <si>
    <t>Victoria ;  Occupation of current main job: Labourers ;  &gt;&gt;&gt; Changed jobs in last 12 months ;</t>
  </si>
  <si>
    <t>Victoria ;  Occupation of current main job: Labourers ;  &gt;&gt;&gt;&gt; Working in the same industry division as 12 months ago ;</t>
  </si>
  <si>
    <t>Victoria ;  Occupation of current main job: Labourers ;  &gt;&gt;&gt;&gt; Working in a different industry division than 12 months ago ;</t>
  </si>
  <si>
    <t>Victoria ;  Occupation of current main job: Labourers ;  &gt;&gt;&gt;&gt; Working in the same major occupation group as 12 months ago ;</t>
  </si>
  <si>
    <t>Victoria ;  Occupation of current main job: Labourers ;  &gt;&gt;&gt;&gt; Working in a different major occupation group than 12 months ago ;</t>
  </si>
  <si>
    <t>Victoria ;  Occupation of current main job: Labourers ;  &gt;&gt;&gt;&gt; Working in an occupation at the same skill level as 12 months ago ;</t>
  </si>
  <si>
    <t>Victoria ;  Occupation of current main job: Labourers ;  &gt;&gt;&gt;&gt; Working in an occupation with a higher skill level than 12 months ago ;</t>
  </si>
  <si>
    <t>Victoria ;  Occupation of current main job: Labourers ;  &gt;&gt;&gt;&gt; Working in an occupation with a lower skill level than 12 months ago ;</t>
  </si>
  <si>
    <t>Victoria ;  Occupation of current main job: Labourers ;  &gt;&gt;&gt;&gt; Working in a job with the same usual hours as 12 months ago ;</t>
  </si>
  <si>
    <t>Victoria ;  Occupation of current main job: Labourers ;  &gt;&gt;&gt;&gt; Working in a job with more usual hours than 12 months ago ;</t>
  </si>
  <si>
    <t>Victoria ;  Occupation of current main job: Labourers ;  &gt;&gt;&gt;&gt; Working in a job with fewer usual hours than 12 months ago ;</t>
  </si>
  <si>
    <t>Victoria ;  Occupation of current main job: Labourers ;  &gt;&gt;&gt;&gt; Working in a job with the same status in employment as 12 months ago ;</t>
  </si>
  <si>
    <t>Victoria ;  Occupation of current main job: Labourers ;  &gt;&gt;&gt;&gt; Working in a job with a different status in employment than 12 months ago ;</t>
  </si>
  <si>
    <t>Victoria ;  Occupation of current main job: Labourers ;  &gt;&gt;&gt; Did not change jobs in last 12 months ;</t>
  </si>
  <si>
    <t>A127879866W</t>
  </si>
  <si>
    <t>A127907174R</t>
  </si>
  <si>
    <t>A127907178X</t>
  </si>
  <si>
    <t>A127920726W</t>
  </si>
  <si>
    <t>A127934686X</t>
  </si>
  <si>
    <t>A127879850C</t>
  </si>
  <si>
    <t>A127838642W</t>
  </si>
  <si>
    <t>A127920710C</t>
  </si>
  <si>
    <t>A127852314X</t>
  </si>
  <si>
    <t>A127838646F</t>
  </si>
  <si>
    <t>A127879854L</t>
  </si>
  <si>
    <t>A127934670F</t>
  </si>
  <si>
    <t>A127893370F</t>
  </si>
  <si>
    <t>A127838650W</t>
  </si>
  <si>
    <t>A127852318J</t>
  </si>
  <si>
    <t>A127865990W</t>
  </si>
  <si>
    <t>A127934674R</t>
  </si>
  <si>
    <t>A127879858W</t>
  </si>
  <si>
    <t>A127852322X</t>
  </si>
  <si>
    <t>A127852326J</t>
  </si>
  <si>
    <t>A127893374R</t>
  </si>
  <si>
    <t>A127893378X</t>
  </si>
  <si>
    <t>A127934678X</t>
  </si>
  <si>
    <t>A127879862L</t>
  </si>
  <si>
    <t>A127934682R</t>
  </si>
  <si>
    <t>A127920718W</t>
  </si>
  <si>
    <t>A127920722L</t>
  </si>
  <si>
    <t>A127893382R</t>
  </si>
  <si>
    <t>A127893386X</t>
  </si>
  <si>
    <t>A127934782X</t>
  </si>
  <si>
    <t>A127838738R</t>
  </si>
  <si>
    <t>A127838746R</t>
  </si>
  <si>
    <t>A127907286J</t>
  </si>
  <si>
    <t>A127866094T</t>
  </si>
  <si>
    <t>A127934786J</t>
  </si>
  <si>
    <t>A127866102F</t>
  </si>
  <si>
    <t>A127893502W</t>
  </si>
  <si>
    <t>A127852442T</t>
  </si>
  <si>
    <t>A127879978R</t>
  </si>
  <si>
    <t>A127866074J</t>
  </si>
  <si>
    <t>A127879954W</t>
  </si>
  <si>
    <t>A127879958F</t>
  </si>
  <si>
    <t>A127852430J</t>
  </si>
  <si>
    <t>A127879962W</t>
  </si>
  <si>
    <t>A127866078T</t>
  </si>
  <si>
    <t>A127838742F</t>
  </si>
  <si>
    <t>A127866082J</t>
  </si>
  <si>
    <t>A127893490X</t>
  </si>
  <si>
    <t>A127934770R</t>
  </si>
  <si>
    <t>A127907282X</t>
  </si>
  <si>
    <t>A127920818F</t>
  </si>
  <si>
    <t>A127838750F</t>
  </si>
  <si>
    <t>A127852434T</t>
  </si>
  <si>
    <t>A127893494J</t>
  </si>
  <si>
    <t>A127893498T</t>
  </si>
  <si>
    <t>A127852438A</t>
  </si>
  <si>
    <t>A127934774X</t>
  </si>
  <si>
    <t>A127879966F</t>
  </si>
  <si>
    <t>A127934778J</t>
  </si>
  <si>
    <t>A127866086T</t>
  </si>
  <si>
    <t>A127866090J</t>
  </si>
  <si>
    <t>A127879974F</t>
  </si>
  <si>
    <t>A127866098A</t>
  </si>
  <si>
    <t>A127893518R</t>
  </si>
  <si>
    <t>A127893506F</t>
  </si>
  <si>
    <t>A127852446A</t>
  </si>
  <si>
    <t>A127934802W</t>
  </si>
  <si>
    <t>A127920838R</t>
  </si>
  <si>
    <t>A127893526R</t>
  </si>
  <si>
    <t>A127920842F</t>
  </si>
  <si>
    <t>A127907322F</t>
  </si>
  <si>
    <t>A127907326R</t>
  </si>
  <si>
    <t>A127920846R</t>
  </si>
  <si>
    <t>A127934790X</t>
  </si>
  <si>
    <t>A127907290X</t>
  </si>
  <si>
    <t>A127866106R</t>
  </si>
  <si>
    <t>A127893510W</t>
  </si>
  <si>
    <t>A127907294J</t>
  </si>
  <si>
    <t>A127920822W</t>
  </si>
  <si>
    <t>A127893514F</t>
  </si>
  <si>
    <t>A127866110F</t>
  </si>
  <si>
    <t>A127934794J</t>
  </si>
  <si>
    <t>A127879982F</t>
  </si>
  <si>
    <t>A127866114R</t>
  </si>
  <si>
    <t>A127920826F</t>
  </si>
  <si>
    <t>A127852450T</t>
  </si>
  <si>
    <t>A127907298T</t>
  </si>
  <si>
    <t>A127907302W</t>
  </si>
  <si>
    <t>A127838754R</t>
  </si>
  <si>
    <t>A127907306F</t>
  </si>
  <si>
    <t>A127920830W</t>
  </si>
  <si>
    <t>A127934798T</t>
  </si>
  <si>
    <t>A127907310W</t>
  </si>
  <si>
    <t>A127852454A</t>
  </si>
  <si>
    <t>A127907314F</t>
  </si>
  <si>
    <t>A127893522F</t>
  </si>
  <si>
    <t>A127907318R</t>
  </si>
  <si>
    <t>A127852478V</t>
  </si>
  <si>
    <t>A127866118X</t>
  </si>
  <si>
    <t>A127907334R</t>
  </si>
  <si>
    <t>A127838766X</t>
  </si>
  <si>
    <t>A127893542R</t>
  </si>
  <si>
    <t>A127852482K</t>
  </si>
  <si>
    <t>A127866138J</t>
  </si>
  <si>
    <t>A127852486V</t>
  </si>
  <si>
    <t>A127893554X</t>
  </si>
  <si>
    <t>A127934818R</t>
  </si>
  <si>
    <t>A127866122R</t>
  </si>
  <si>
    <t>A127907330F</t>
  </si>
  <si>
    <t>A127920850F</t>
  </si>
  <si>
    <t>A127852458K</t>
  </si>
  <si>
    <t>A127934806F</t>
  </si>
  <si>
    <t>A127866126X</t>
  </si>
  <si>
    <t>A127934810W</t>
  </si>
  <si>
    <t>A127920854R</t>
  </si>
  <si>
    <t>A127866130R</t>
  </si>
  <si>
    <t>A127879986R</t>
  </si>
  <si>
    <t>A127893530F</t>
  </si>
  <si>
    <t>A127893534R</t>
  </si>
  <si>
    <t>A127852462A</t>
  </si>
  <si>
    <t>A127852466K</t>
  </si>
  <si>
    <t>A127866134X</t>
  </si>
  <si>
    <t>A127907338X</t>
  </si>
  <si>
    <t>A127934814F</t>
  </si>
  <si>
    <t>A127838758X</t>
  </si>
  <si>
    <t>A127838762R</t>
  </si>
  <si>
    <t>A127893538X</t>
  </si>
  <si>
    <t>A127852470A</t>
  </si>
  <si>
    <t>A127852474K</t>
  </si>
  <si>
    <t>A127893546X</t>
  </si>
  <si>
    <t>A127893550R</t>
  </si>
  <si>
    <t>A127934846X</t>
  </si>
  <si>
    <t>A127934822F</t>
  </si>
  <si>
    <t>A127907354X</t>
  </si>
  <si>
    <t>A127893574J</t>
  </si>
  <si>
    <t>A127934850R</t>
  </si>
  <si>
    <t>A127920862R</t>
  </si>
  <si>
    <t>A127920866X</t>
  </si>
  <si>
    <t>A127907362X</t>
  </si>
  <si>
    <t>A127880006V</t>
  </si>
  <si>
    <t>A127866150X</t>
  </si>
  <si>
    <t>A127907342R</t>
  </si>
  <si>
    <t>A127866142X</t>
  </si>
  <si>
    <t>A127934826R</t>
  </si>
  <si>
    <t>A127907346X</t>
  </si>
  <si>
    <t>A127893558J</t>
  </si>
  <si>
    <t>A127893562X</t>
  </si>
  <si>
    <t>A127934830F</t>
  </si>
  <si>
    <t>A127907350R</t>
  </si>
  <si>
    <t>A127879994R</t>
  </si>
  <si>
    <t>A127838770R</t>
  </si>
  <si>
    <t>A127866146J</t>
  </si>
  <si>
    <t>A127838774X</t>
  </si>
  <si>
    <t>A127852490K</t>
  </si>
  <si>
    <t>A127893566J</t>
  </si>
  <si>
    <t>A127852494V</t>
  </si>
  <si>
    <t>A127907358J</t>
  </si>
  <si>
    <t>A127934834R</t>
  </si>
  <si>
    <t>A127838778J</t>
  </si>
  <si>
    <t>A127893570X</t>
  </si>
  <si>
    <t>A127934838X</t>
  </si>
  <si>
    <t>A127879998X</t>
  </si>
  <si>
    <t>A127880002K</t>
  </si>
  <si>
    <t>A127920858X</t>
  </si>
  <si>
    <t>A127934854X</t>
  </si>
  <si>
    <t>A127852506T</t>
  </si>
  <si>
    <t>A127893578T</t>
  </si>
  <si>
    <t>A127920886J</t>
  </si>
  <si>
    <t>A127852502J</t>
  </si>
  <si>
    <t>A127838798T</t>
  </si>
  <si>
    <t>A127838806F</t>
  </si>
  <si>
    <t>A127852510J</t>
  </si>
  <si>
    <t>A127852514T</t>
  </si>
  <si>
    <t>A127934874J</t>
  </si>
  <si>
    <t>A127934878T</t>
  </si>
  <si>
    <t>A127920870R</t>
  </si>
  <si>
    <t>A127893582J</t>
  </si>
  <si>
    <t>A127838782X</t>
  </si>
  <si>
    <t>A127920874X</t>
  </si>
  <si>
    <t>A127920878J</t>
  </si>
  <si>
    <t>A127893586T</t>
  </si>
  <si>
    <t>A127852498C</t>
  </si>
  <si>
    <t>A127893590J</t>
  </si>
  <si>
    <t>A127920882X</t>
  </si>
  <si>
    <t>A127934858J</t>
  </si>
  <si>
    <t>A127893594T</t>
  </si>
  <si>
    <t>A127934862X</t>
  </si>
  <si>
    <t>A127866154J</t>
  </si>
  <si>
    <t>A127934866J</t>
  </si>
  <si>
    <t>A127838786J</t>
  </si>
  <si>
    <t>A127934870X</t>
  </si>
  <si>
    <t>A127866158T</t>
  </si>
  <si>
    <t>A127838790X</t>
  </si>
  <si>
    <t>A127866162J</t>
  </si>
  <si>
    <t>A127866166T</t>
  </si>
  <si>
    <t>A127866170J</t>
  </si>
  <si>
    <t>A127866174T</t>
  </si>
  <si>
    <t>A127838802W</t>
  </si>
  <si>
    <t>A127907366J</t>
  </si>
  <si>
    <t>A127880018C</t>
  </si>
  <si>
    <t>A127852518A</t>
  </si>
  <si>
    <t>A127934890J</t>
  </si>
  <si>
    <t>A127866190T</t>
  </si>
  <si>
    <t>A127880022V</t>
  </si>
  <si>
    <t>A127880026C</t>
  </si>
  <si>
    <t>A127920894J</t>
  </si>
  <si>
    <t>A127866202R</t>
  </si>
  <si>
    <t>A127934902F</t>
  </si>
  <si>
    <t>A127852530T</t>
  </si>
  <si>
    <t>A127866178A</t>
  </si>
  <si>
    <t>A127907370X</t>
  </si>
  <si>
    <t>A127907374J</t>
  </si>
  <si>
    <t>A127880010K</t>
  </si>
  <si>
    <t>A127838810W</t>
  </si>
  <si>
    <t>A127907378T</t>
  </si>
  <si>
    <t>A127934882J</t>
  </si>
  <si>
    <t>A127934886T</t>
  </si>
  <si>
    <t>A127907382J</t>
  </si>
  <si>
    <t>A127893598A</t>
  </si>
  <si>
    <t>A127852522T</t>
  </si>
  <si>
    <t>A127934894T</t>
  </si>
  <si>
    <t>A127866182T</t>
  </si>
  <si>
    <t>A127893602F</t>
  </si>
  <si>
    <t>A127852526A</t>
  </si>
  <si>
    <t>A127907386T</t>
  </si>
  <si>
    <t>A127866186A</t>
  </si>
  <si>
    <t>A127907390J</t>
  </si>
  <si>
    <t>A127893606R</t>
  </si>
  <si>
    <t>A127880014V</t>
  </si>
  <si>
    <t>A127866194A</t>
  </si>
  <si>
    <t>A127866198K</t>
  </si>
  <si>
    <t>A127934898A</t>
  </si>
  <si>
    <t>A127920890X</t>
  </si>
  <si>
    <t>A127866226J</t>
  </si>
  <si>
    <t>A127893614R</t>
  </si>
  <si>
    <t>A127866210R</t>
  </si>
  <si>
    <t>A127880050C</t>
  </si>
  <si>
    <t>A127920898T</t>
  </si>
  <si>
    <t>A127866230X</t>
  </si>
  <si>
    <t>A127934914R</t>
  </si>
  <si>
    <t>A127907410F</t>
  </si>
  <si>
    <t>A127838826R</t>
  </si>
  <si>
    <t>A127934918X</t>
  </si>
  <si>
    <t>A127880030V</t>
  </si>
  <si>
    <t>A127838814F</t>
  </si>
  <si>
    <t>A127852534A</t>
  </si>
  <si>
    <t>A127852538K</t>
  </si>
  <si>
    <t>A127893618X</t>
  </si>
  <si>
    <t>A127866206X</t>
  </si>
  <si>
    <t>A127838818R</t>
  </si>
  <si>
    <t>Victoria ;  Occupation of current main job: Labourers ;  &gt;&gt; 12 months or more in current main job ;</t>
  </si>
  <si>
    <t>Victoria ;  Occupation of current main job: Labourers ;  &gt;&gt;&gt; Employee in current main job ;</t>
  </si>
  <si>
    <t>Victoria ;  Occupation of current main job: Labourers ;  &gt;&gt;&gt;&gt; No change in occupation with current employer last year ;</t>
  </si>
  <si>
    <t>Victoria ;  Occupation of current main job: Labourers ;  &gt;&gt;&gt;&gt; Changed occupations with current employer in the same major group last year ;</t>
  </si>
  <si>
    <t>Victoria ;  Occupation of current main job: Labourers ;  &gt;&gt;&gt;&gt; Changed occupations with current employer into a different major group last year ;</t>
  </si>
  <si>
    <t>Victoria ;  Occupation of current main job: Labourers ;  &gt;&gt;&gt;&gt; Changed occupations with current employer at the same skill level ;</t>
  </si>
  <si>
    <t>Victoria ;  Occupation of current main job: Labourers ;  &gt;&gt;&gt;&gt; Changed occupations with current employer to a higher skill level ;</t>
  </si>
  <si>
    <t>Victoria ;  Occupation of current main job: Labourers ;  &gt;&gt;&gt;&gt; Changed occupations with current employer to a lower skill level ;</t>
  </si>
  <si>
    <t>Victoria ;  Occupation of current main job: Labourers ;  &gt;&gt;&gt;&gt; No change in usual weekly hours with current employer last year ;</t>
  </si>
  <si>
    <t>Victoria ;  Occupation of current main job: Labourers ;  &gt;&gt;&gt;&gt; Usual weekly hours increased with current employer last year ;</t>
  </si>
  <si>
    <t>Victoria ;  Occupation of current main job: Labourers ;  &gt;&gt;&gt;&gt; Usual weekly hours decreased with current employer last year ;</t>
  </si>
  <si>
    <t>Victoria ;  Occupation of current main job: Labourers ;  &gt;&gt;&gt;&gt; Did not know or usual weekly hours varied last year ;</t>
  </si>
  <si>
    <t>Victoria ;  Occupation of current main job: Labourers ;  &gt;&gt;&gt;&gt; Promoted or transferred last year ;</t>
  </si>
  <si>
    <t>Victoria ;  Occupation of current main job: Labourers ;  &gt;&gt;&gt;&gt; Was not promoted or transferred last year ;</t>
  </si>
  <si>
    <t>Victoria ;  Occupation of current main job: Labourers ;  &gt;&gt;&gt; Owner manager or contributing family worker in current main job ;</t>
  </si>
  <si>
    <t>Victoria ;  Occupation of current main job: Labourers ;  &gt; Employed 12 months ago ;</t>
  </si>
  <si>
    <t>Victoria ;  Occupation of current main job: Labourers ;  &gt; Not employed 12 months ago ;</t>
  </si>
  <si>
    <t>Victoria ;  Skill level of current main job: Skill level 1 ;  Employed at some time during the last 12 months ;</t>
  </si>
  <si>
    <t>Victoria ;  Skill level of current main job: Skill level 1 ;  &gt; Currently employed ;</t>
  </si>
  <si>
    <t>Victoria ;  Skill level of current main job: Skill level 1 ;  &gt;&gt; Less than 12 months in current main job ;</t>
  </si>
  <si>
    <t>Victoria ;  Skill level of current main job: Skill level 1 ;  &gt;&gt;&gt; Changed jobs in last 12 months ;</t>
  </si>
  <si>
    <t>Victoria ;  Skill level of current main job: Skill level 1 ;  &gt;&gt;&gt;&gt; Working in the same industry division as 12 months ago ;</t>
  </si>
  <si>
    <t>Victoria ;  Skill level of current main job: Skill level 1 ;  &gt;&gt;&gt;&gt; Working in a different industry division than 12 months ago ;</t>
  </si>
  <si>
    <t>Victoria ;  Skill level of current main job: Skill level 1 ;  &gt;&gt;&gt;&gt; Working in the same major occupation group as 12 months ago ;</t>
  </si>
  <si>
    <t>Victoria ;  Skill level of current main job: Skill level 1 ;  &gt;&gt;&gt;&gt; Working in a different major occupation group than 12 months ago ;</t>
  </si>
  <si>
    <t>Victoria ;  Skill level of current main job: Skill level 1 ;  &gt;&gt;&gt;&gt; Working in an occupation at the same skill level as 12 months ago ;</t>
  </si>
  <si>
    <t>Victoria ;  Skill level of current main job: Skill level 1 ;  &gt;&gt;&gt;&gt; Working in an occupation with a higher skill level than 12 months ago ;</t>
  </si>
  <si>
    <t>Victoria ;  Skill level of current main job: Skill level 1 ;  &gt;&gt;&gt;&gt; Working in an occupation with a lower skill level than 12 months ago ;</t>
  </si>
  <si>
    <t>Victoria ;  Skill level of current main job: Skill level 1 ;  &gt;&gt;&gt;&gt; Working in a job with the same usual hours as 12 months ago ;</t>
  </si>
  <si>
    <t>Victoria ;  Skill level of current main job: Skill level 1 ;  &gt;&gt;&gt;&gt; Working in a job with more usual hours than 12 months ago ;</t>
  </si>
  <si>
    <t>Victoria ;  Skill level of current main job: Skill level 1 ;  &gt;&gt;&gt;&gt; Working in a job with fewer usual hours than 12 months ago ;</t>
  </si>
  <si>
    <t>Victoria ;  Skill level of current main job: Skill level 1 ;  &gt;&gt;&gt;&gt; Working in a job with the same status in employment as 12 months ago ;</t>
  </si>
  <si>
    <t>Victoria ;  Skill level of current main job: Skill level 1 ;  &gt;&gt;&gt;&gt; Working in a job with a different status in employment than 12 months ago ;</t>
  </si>
  <si>
    <t>Victoria ;  Skill level of current main job: Skill level 1 ;  &gt;&gt;&gt; Did not change jobs in last 12 months ;</t>
  </si>
  <si>
    <t>Victoria ;  Skill level of current main job: Skill level 1 ;  &gt;&gt; 12 months or more in current main job ;</t>
  </si>
  <si>
    <t>Victoria ;  Skill level of current main job: Skill level 1 ;  &gt;&gt;&gt; Employee in current main job ;</t>
  </si>
  <si>
    <t>Victoria ;  Skill level of current main job: Skill level 1 ;  &gt;&gt;&gt;&gt; No change in occupation with current employer last year ;</t>
  </si>
  <si>
    <t>Victoria ;  Skill level of current main job: Skill level 1 ;  &gt;&gt;&gt;&gt; Changed occupations with current employer in the same major group last year ;</t>
  </si>
  <si>
    <t>Victoria ;  Skill level of current main job: Skill level 1 ;  &gt;&gt;&gt;&gt; Changed occupations with current employer into a different major group last year ;</t>
  </si>
  <si>
    <t>Victoria ;  Skill level of current main job: Skill level 1 ;  &gt;&gt;&gt;&gt; Changed occupations with current employer at the same skill level ;</t>
  </si>
  <si>
    <t>Victoria ;  Skill level of current main job: Skill level 1 ;  &gt;&gt;&gt;&gt; Changed occupations with current employer to a higher skill level ;</t>
  </si>
  <si>
    <t>Victoria ;  Skill level of current main job: Skill level 1 ;  &gt;&gt;&gt;&gt; Changed occupations with current employer to a lower skill level ;</t>
  </si>
  <si>
    <t>Victoria ;  Skill level of current main job: Skill level 1 ;  &gt;&gt;&gt;&gt; No change in usual weekly hours with current employer last year ;</t>
  </si>
  <si>
    <t>Victoria ;  Skill level of current main job: Skill level 1 ;  &gt;&gt;&gt;&gt; Usual weekly hours increased with current employer last year ;</t>
  </si>
  <si>
    <t>Victoria ;  Skill level of current main job: Skill level 1 ;  &gt;&gt;&gt;&gt; Usual weekly hours decreased with current employer last year ;</t>
  </si>
  <si>
    <t>Victoria ;  Skill level of current main job: Skill level 1 ;  &gt;&gt;&gt;&gt; Did not know or usual weekly hours varied last year ;</t>
  </si>
  <si>
    <t>Victoria ;  Skill level of current main job: Skill level 1 ;  &gt;&gt;&gt;&gt; Promoted or transferred last year ;</t>
  </si>
  <si>
    <t>Victoria ;  Skill level of current main job: Skill level 1 ;  &gt;&gt;&gt;&gt; Was not promoted or transferred last year ;</t>
  </si>
  <si>
    <t>Victoria ;  Skill level of current main job: Skill level 1 ;  &gt;&gt;&gt; Owner manager or contributing family worker in current main job ;</t>
  </si>
  <si>
    <t>Victoria ;  Skill level of current main job: Skill level 1 ;  &gt; Employed 12 months ago ;</t>
  </si>
  <si>
    <t>Victoria ;  Skill level of current main job: Skill level 1 ;  &gt; Not employed 12 months ago ;</t>
  </si>
  <si>
    <t>Victoria ;  Skill level of current main job: Skill level 2 ;  Employed at some time during the last 12 months ;</t>
  </si>
  <si>
    <t>Victoria ;  Skill level of current main job: Skill level 2 ;  &gt; Currently employed ;</t>
  </si>
  <si>
    <t>Victoria ;  Skill level of current main job: Skill level 2 ;  &gt;&gt; Less than 12 months in current main job ;</t>
  </si>
  <si>
    <t>Victoria ;  Skill level of current main job: Skill level 2 ;  &gt;&gt;&gt; Changed jobs in last 12 months ;</t>
  </si>
  <si>
    <t>Victoria ;  Skill level of current main job: Skill level 2 ;  &gt;&gt;&gt;&gt; Working in the same industry division as 12 months ago ;</t>
  </si>
  <si>
    <t>Victoria ;  Skill level of current main job: Skill level 2 ;  &gt;&gt;&gt;&gt; Working in a different industry division than 12 months ago ;</t>
  </si>
  <si>
    <t>Victoria ;  Skill level of current main job: Skill level 2 ;  &gt;&gt;&gt;&gt; Working in the same major occupation group as 12 months ago ;</t>
  </si>
  <si>
    <t>Victoria ;  Skill level of current main job: Skill level 2 ;  &gt;&gt;&gt;&gt; Working in a different major occupation group than 12 months ago ;</t>
  </si>
  <si>
    <t>Victoria ;  Skill level of current main job: Skill level 2 ;  &gt;&gt;&gt;&gt; Working in an occupation at the same skill level as 12 months ago ;</t>
  </si>
  <si>
    <t>Victoria ;  Skill level of current main job: Skill level 2 ;  &gt;&gt;&gt;&gt; Working in an occupation with a higher skill level than 12 months ago ;</t>
  </si>
  <si>
    <t>Victoria ;  Skill level of current main job: Skill level 2 ;  &gt;&gt;&gt;&gt; Working in an occupation with a lower skill level than 12 months ago ;</t>
  </si>
  <si>
    <t>Victoria ;  Skill level of current main job: Skill level 2 ;  &gt;&gt;&gt;&gt; Working in a job with the same usual hours as 12 months ago ;</t>
  </si>
  <si>
    <t>Victoria ;  Skill level of current main job: Skill level 2 ;  &gt;&gt;&gt;&gt; Working in a job with more usual hours than 12 months ago ;</t>
  </si>
  <si>
    <t>Victoria ;  Skill level of current main job: Skill level 2 ;  &gt;&gt;&gt;&gt; Working in a job with fewer usual hours than 12 months ago ;</t>
  </si>
  <si>
    <t>Victoria ;  Skill level of current main job: Skill level 2 ;  &gt;&gt;&gt;&gt; Working in a job with the same status in employment as 12 months ago ;</t>
  </si>
  <si>
    <t>Victoria ;  Skill level of current main job: Skill level 2 ;  &gt;&gt;&gt;&gt; Working in a job with a different status in employment than 12 months ago ;</t>
  </si>
  <si>
    <t>Victoria ;  Skill level of current main job: Skill level 2 ;  &gt;&gt;&gt; Did not change jobs in last 12 months ;</t>
  </si>
  <si>
    <t>Victoria ;  Skill level of current main job: Skill level 2 ;  &gt;&gt; 12 months or more in current main job ;</t>
  </si>
  <si>
    <t>Victoria ;  Skill level of current main job: Skill level 2 ;  &gt;&gt;&gt; Employee in current main job ;</t>
  </si>
  <si>
    <t>Victoria ;  Skill level of current main job: Skill level 2 ;  &gt;&gt;&gt;&gt; No change in occupation with current employer last year ;</t>
  </si>
  <si>
    <t>Victoria ;  Skill level of current main job: Skill level 2 ;  &gt;&gt;&gt;&gt; Changed occupations with current employer in the same major group last year ;</t>
  </si>
  <si>
    <t>Victoria ;  Skill level of current main job: Skill level 2 ;  &gt;&gt;&gt;&gt; Changed occupations with current employer into a different major group last year ;</t>
  </si>
  <si>
    <t>Victoria ;  Skill level of current main job: Skill level 2 ;  &gt;&gt;&gt;&gt; Changed occupations with current employer at the same skill level ;</t>
  </si>
  <si>
    <t>Victoria ;  Skill level of current main job: Skill level 2 ;  &gt;&gt;&gt;&gt; Changed occupations with current employer to a higher skill level ;</t>
  </si>
  <si>
    <t>Victoria ;  Skill level of current main job: Skill level 2 ;  &gt;&gt;&gt;&gt; Changed occupations with current employer to a lower skill level ;</t>
  </si>
  <si>
    <t>Victoria ;  Skill level of current main job: Skill level 2 ;  &gt;&gt;&gt;&gt; No change in usual weekly hours with current employer last year ;</t>
  </si>
  <si>
    <t>Victoria ;  Skill level of current main job: Skill level 2 ;  &gt;&gt;&gt;&gt; Usual weekly hours increased with current employer last year ;</t>
  </si>
  <si>
    <t>Victoria ;  Skill level of current main job: Skill level 2 ;  &gt;&gt;&gt;&gt; Usual weekly hours decreased with current employer last year ;</t>
  </si>
  <si>
    <t>Victoria ;  Skill level of current main job: Skill level 2 ;  &gt;&gt;&gt;&gt; Did not know or usual weekly hours varied last year ;</t>
  </si>
  <si>
    <t>Victoria ;  Skill level of current main job: Skill level 2 ;  &gt;&gt;&gt;&gt; Promoted or transferred last year ;</t>
  </si>
  <si>
    <t>Victoria ;  Skill level of current main job: Skill level 2 ;  &gt;&gt;&gt;&gt; Was not promoted or transferred last year ;</t>
  </si>
  <si>
    <t>Victoria ;  Skill level of current main job: Skill level 2 ;  &gt;&gt;&gt; Owner manager or contributing family worker in current main job ;</t>
  </si>
  <si>
    <t>Victoria ;  Skill level of current main job: Skill level 2 ;  &gt; Employed 12 months ago ;</t>
  </si>
  <si>
    <t>Victoria ;  Skill level of current main job: Skill level 2 ;  &gt; Not employed 12 months ago ;</t>
  </si>
  <si>
    <t>Victoria ;  Skill level of current main job: Skill level 3 ;  Employed at some time during the last 12 months ;</t>
  </si>
  <si>
    <t>Victoria ;  Skill level of current main job: Skill level 3 ;  &gt; Currently employed ;</t>
  </si>
  <si>
    <t>Victoria ;  Skill level of current main job: Skill level 3 ;  &gt;&gt; Less than 12 months in current main job ;</t>
  </si>
  <si>
    <t>Victoria ;  Skill level of current main job: Skill level 3 ;  &gt;&gt;&gt; Changed jobs in last 12 months ;</t>
  </si>
  <si>
    <t>Victoria ;  Skill level of current main job: Skill level 3 ;  &gt;&gt;&gt;&gt; Working in the same industry division as 12 months ago ;</t>
  </si>
  <si>
    <t>Victoria ;  Skill level of current main job: Skill level 3 ;  &gt;&gt;&gt;&gt; Working in a different industry division than 12 months ago ;</t>
  </si>
  <si>
    <t>Victoria ;  Skill level of current main job: Skill level 3 ;  &gt;&gt;&gt;&gt; Working in the same major occupation group as 12 months ago ;</t>
  </si>
  <si>
    <t>Victoria ;  Skill level of current main job: Skill level 3 ;  &gt;&gt;&gt;&gt; Working in a different major occupation group than 12 months ago ;</t>
  </si>
  <si>
    <t>Victoria ;  Skill level of current main job: Skill level 3 ;  &gt;&gt;&gt;&gt; Working in an occupation at the same skill level as 12 months ago ;</t>
  </si>
  <si>
    <t>Victoria ;  Skill level of current main job: Skill level 3 ;  &gt;&gt;&gt;&gt; Working in an occupation with a higher skill level than 12 months ago ;</t>
  </si>
  <si>
    <t>Victoria ;  Skill level of current main job: Skill level 3 ;  &gt;&gt;&gt;&gt; Working in an occupation with a lower skill level than 12 months ago ;</t>
  </si>
  <si>
    <t>Victoria ;  Skill level of current main job: Skill level 3 ;  &gt;&gt;&gt;&gt; Working in a job with the same usual hours as 12 months ago ;</t>
  </si>
  <si>
    <t>Victoria ;  Skill level of current main job: Skill level 3 ;  &gt;&gt;&gt;&gt; Working in a job with more usual hours than 12 months ago ;</t>
  </si>
  <si>
    <t>Victoria ;  Skill level of current main job: Skill level 3 ;  &gt;&gt;&gt;&gt; Working in a job with fewer usual hours than 12 months ago ;</t>
  </si>
  <si>
    <t>Victoria ;  Skill level of current main job: Skill level 3 ;  &gt;&gt;&gt;&gt; Working in a job with the same status in employment as 12 months ago ;</t>
  </si>
  <si>
    <t>Victoria ;  Skill level of current main job: Skill level 3 ;  &gt;&gt;&gt;&gt; Working in a job with a different status in employment than 12 months ago ;</t>
  </si>
  <si>
    <t>Victoria ;  Skill level of current main job: Skill level 3 ;  &gt;&gt;&gt; Did not change jobs in last 12 months ;</t>
  </si>
  <si>
    <t>Victoria ;  Skill level of current main job: Skill level 3 ;  &gt;&gt; 12 months or more in current main job ;</t>
  </si>
  <si>
    <t>Victoria ;  Skill level of current main job: Skill level 3 ;  &gt;&gt;&gt; Employee in current main job ;</t>
  </si>
  <si>
    <t>Victoria ;  Skill level of current main job: Skill level 3 ;  &gt;&gt;&gt;&gt; No change in occupation with current employer last year ;</t>
  </si>
  <si>
    <t>Victoria ;  Skill level of current main job: Skill level 3 ;  &gt;&gt;&gt;&gt; Changed occupations with current employer in the same major group last year ;</t>
  </si>
  <si>
    <t>Victoria ;  Skill level of current main job: Skill level 3 ;  &gt;&gt;&gt;&gt; Changed occupations with current employer into a different major group last year ;</t>
  </si>
  <si>
    <t>Victoria ;  Skill level of current main job: Skill level 3 ;  &gt;&gt;&gt;&gt; Changed occupations with current employer at the same skill level ;</t>
  </si>
  <si>
    <t>Victoria ;  Skill level of current main job: Skill level 3 ;  &gt;&gt;&gt;&gt; Changed occupations with current employer to a higher skill level ;</t>
  </si>
  <si>
    <t>Victoria ;  Skill level of current main job: Skill level 3 ;  &gt;&gt;&gt;&gt; Changed occupations with current employer to a lower skill level ;</t>
  </si>
  <si>
    <t>Victoria ;  Skill level of current main job: Skill level 3 ;  &gt;&gt;&gt;&gt; No change in usual weekly hours with current employer last year ;</t>
  </si>
  <si>
    <t>Victoria ;  Skill level of current main job: Skill level 3 ;  &gt;&gt;&gt;&gt; Usual weekly hours increased with current employer last year ;</t>
  </si>
  <si>
    <t>Victoria ;  Skill level of current main job: Skill level 3 ;  &gt;&gt;&gt;&gt; Usual weekly hours decreased with current employer last year ;</t>
  </si>
  <si>
    <t>Victoria ;  Skill level of current main job: Skill level 3 ;  &gt;&gt;&gt;&gt; Did not know or usual weekly hours varied last year ;</t>
  </si>
  <si>
    <t>Victoria ;  Skill level of current main job: Skill level 3 ;  &gt;&gt;&gt;&gt; Promoted or transferred last year ;</t>
  </si>
  <si>
    <t>Victoria ;  Skill level of current main job: Skill level 3 ;  &gt;&gt;&gt;&gt; Was not promoted or transferred last year ;</t>
  </si>
  <si>
    <t>Victoria ;  Skill level of current main job: Skill level 3 ;  &gt;&gt;&gt; Owner manager or contributing family worker in current main job ;</t>
  </si>
  <si>
    <t>Victoria ;  Skill level of current main job: Skill level 3 ;  &gt; Employed 12 months ago ;</t>
  </si>
  <si>
    <t>Victoria ;  Skill level of current main job: Skill level 3 ;  &gt; Not employed 12 months ago ;</t>
  </si>
  <si>
    <t>Victoria ;  Skill level of current main job: Skill level 4 ;  Employed at some time during the last 12 months ;</t>
  </si>
  <si>
    <t>Victoria ;  Skill level of current main job: Skill level 4 ;  &gt; Currently employed ;</t>
  </si>
  <si>
    <t>Victoria ;  Skill level of current main job: Skill level 4 ;  &gt;&gt; Less than 12 months in current main job ;</t>
  </si>
  <si>
    <t>Victoria ;  Skill level of current main job: Skill level 4 ;  &gt;&gt;&gt; Changed jobs in last 12 months ;</t>
  </si>
  <si>
    <t>Victoria ;  Skill level of current main job: Skill level 4 ;  &gt;&gt;&gt;&gt; Working in the same industry division as 12 months ago ;</t>
  </si>
  <si>
    <t>Victoria ;  Skill level of current main job: Skill level 4 ;  &gt;&gt;&gt;&gt; Working in a different industry division than 12 months ago ;</t>
  </si>
  <si>
    <t>Victoria ;  Skill level of current main job: Skill level 4 ;  &gt;&gt;&gt;&gt; Working in the same major occupation group as 12 months ago ;</t>
  </si>
  <si>
    <t>Victoria ;  Skill level of current main job: Skill level 4 ;  &gt;&gt;&gt;&gt; Working in a different major occupation group than 12 months ago ;</t>
  </si>
  <si>
    <t>Victoria ;  Skill level of current main job: Skill level 4 ;  &gt;&gt;&gt;&gt; Working in an occupation at the same skill level as 12 months ago ;</t>
  </si>
  <si>
    <t>Victoria ;  Skill level of current main job: Skill level 4 ;  &gt;&gt;&gt;&gt; Working in an occupation with a higher skill level than 12 months ago ;</t>
  </si>
  <si>
    <t>Victoria ;  Skill level of current main job: Skill level 4 ;  &gt;&gt;&gt;&gt; Working in an occupation with a lower skill level than 12 months ago ;</t>
  </si>
  <si>
    <t>Victoria ;  Skill level of current main job: Skill level 4 ;  &gt;&gt;&gt;&gt; Working in a job with the same usual hours as 12 months ago ;</t>
  </si>
  <si>
    <t>Victoria ;  Skill level of current main job: Skill level 4 ;  &gt;&gt;&gt;&gt; Working in a job with more usual hours than 12 months ago ;</t>
  </si>
  <si>
    <t>Victoria ;  Skill level of current main job: Skill level 4 ;  &gt;&gt;&gt;&gt; Working in a job with fewer usual hours than 12 months ago ;</t>
  </si>
  <si>
    <t>Victoria ;  Skill level of current main job: Skill level 4 ;  &gt;&gt;&gt;&gt; Working in a job with the same status in employment as 12 months ago ;</t>
  </si>
  <si>
    <t>Victoria ;  Skill level of current main job: Skill level 4 ;  &gt;&gt;&gt;&gt; Working in a job with a different status in employment than 12 months ago ;</t>
  </si>
  <si>
    <t>Victoria ;  Skill level of current main job: Skill level 4 ;  &gt;&gt;&gt; Did not change jobs in last 12 months ;</t>
  </si>
  <si>
    <t>Victoria ;  Skill level of current main job: Skill level 4 ;  &gt;&gt; 12 months or more in current main job ;</t>
  </si>
  <si>
    <t>Victoria ;  Skill level of current main job: Skill level 4 ;  &gt;&gt;&gt; Employee in current main job ;</t>
  </si>
  <si>
    <t>Victoria ;  Skill level of current main job: Skill level 4 ;  &gt;&gt;&gt;&gt; No change in occupation with current employer last year ;</t>
  </si>
  <si>
    <t>Victoria ;  Skill level of current main job: Skill level 4 ;  &gt;&gt;&gt;&gt; Changed occupations with current employer in the same major group last year ;</t>
  </si>
  <si>
    <t>Victoria ;  Skill level of current main job: Skill level 4 ;  &gt;&gt;&gt;&gt; Changed occupations with current employer into a different major group last year ;</t>
  </si>
  <si>
    <t>Victoria ;  Skill level of current main job: Skill level 4 ;  &gt;&gt;&gt;&gt; Changed occupations with current employer at the same skill level ;</t>
  </si>
  <si>
    <t>Victoria ;  Skill level of current main job: Skill level 4 ;  &gt;&gt;&gt;&gt; Changed occupations with current employer to a higher skill level ;</t>
  </si>
  <si>
    <t>Victoria ;  Skill level of current main job: Skill level 4 ;  &gt;&gt;&gt;&gt; Changed occupations with current employer to a lower skill level ;</t>
  </si>
  <si>
    <t>Victoria ;  Skill level of current main job: Skill level 4 ;  &gt;&gt;&gt;&gt; No change in usual weekly hours with current employer last year ;</t>
  </si>
  <si>
    <t>Victoria ;  Skill level of current main job: Skill level 4 ;  &gt;&gt;&gt;&gt; Usual weekly hours increased with current employer last year ;</t>
  </si>
  <si>
    <t>Victoria ;  Skill level of current main job: Skill level 4 ;  &gt;&gt;&gt;&gt; Usual weekly hours decreased with current employer last year ;</t>
  </si>
  <si>
    <t>Victoria ;  Skill level of current main job: Skill level 4 ;  &gt;&gt;&gt;&gt; Did not know or usual weekly hours varied last year ;</t>
  </si>
  <si>
    <t>Victoria ;  Skill level of current main job: Skill level 4 ;  &gt;&gt;&gt;&gt; Promoted or transferred last year ;</t>
  </si>
  <si>
    <t>Victoria ;  Skill level of current main job: Skill level 4 ;  &gt;&gt;&gt;&gt; Was not promoted or transferred last year ;</t>
  </si>
  <si>
    <t>Victoria ;  Skill level of current main job: Skill level 4 ;  &gt;&gt;&gt; Owner manager or contributing family worker in current main job ;</t>
  </si>
  <si>
    <t>Victoria ;  Skill level of current main job: Skill level 4 ;  &gt; Employed 12 months ago ;</t>
  </si>
  <si>
    <t>Victoria ;  Skill level of current main job: Skill level 4 ;  &gt; Not employed 12 months ago ;</t>
  </si>
  <si>
    <t>Victoria ;  Skill level of current main job: Skill level 5 ;  Employed at some time during the last 12 months ;</t>
  </si>
  <si>
    <t>Victoria ;  Skill level of current main job: Skill level 5 ;  &gt; Currently employed ;</t>
  </si>
  <si>
    <t>Victoria ;  Skill level of current main job: Skill level 5 ;  &gt;&gt; Less than 12 months in current main job ;</t>
  </si>
  <si>
    <t>Victoria ;  Skill level of current main job: Skill level 5 ;  &gt;&gt;&gt; Changed jobs in last 12 months ;</t>
  </si>
  <si>
    <t>Victoria ;  Skill level of current main job: Skill level 5 ;  &gt;&gt;&gt;&gt; Working in the same industry division as 12 months ago ;</t>
  </si>
  <si>
    <t>Victoria ;  Skill level of current main job: Skill level 5 ;  &gt;&gt;&gt;&gt; Working in a different industry division than 12 months ago ;</t>
  </si>
  <si>
    <t>Victoria ;  Skill level of current main job: Skill level 5 ;  &gt;&gt;&gt;&gt; Working in the same major occupation group as 12 months ago ;</t>
  </si>
  <si>
    <t>Victoria ;  Skill level of current main job: Skill level 5 ;  &gt;&gt;&gt;&gt; Working in a different major occupation group than 12 months ago ;</t>
  </si>
  <si>
    <t>Victoria ;  Skill level of current main job: Skill level 5 ;  &gt;&gt;&gt;&gt; Working in an occupation at the same skill level as 12 months ago ;</t>
  </si>
  <si>
    <t>Victoria ;  Skill level of current main job: Skill level 5 ;  &gt;&gt;&gt;&gt; Working in an occupation with a higher skill level than 12 months ago ;</t>
  </si>
  <si>
    <t>Victoria ;  Skill level of current main job: Skill level 5 ;  &gt;&gt;&gt;&gt; Working in an occupation with a lower skill level than 12 months ago ;</t>
  </si>
  <si>
    <t>Victoria ;  Skill level of current main job: Skill level 5 ;  &gt;&gt;&gt;&gt; Working in a job with the same usual hours as 12 months ago ;</t>
  </si>
  <si>
    <t>Victoria ;  Skill level of current main job: Skill level 5 ;  &gt;&gt;&gt;&gt; Working in a job with more usual hours than 12 months ago ;</t>
  </si>
  <si>
    <t>Victoria ;  Skill level of current main job: Skill level 5 ;  &gt;&gt;&gt;&gt; Working in a job with fewer usual hours than 12 months ago ;</t>
  </si>
  <si>
    <t>Victoria ;  Skill level of current main job: Skill level 5 ;  &gt;&gt;&gt;&gt; Working in a job with the same status in employment as 12 months ago ;</t>
  </si>
  <si>
    <t>Victoria ;  Skill level of current main job: Skill level 5 ;  &gt;&gt;&gt;&gt; Working in a job with a different status in employment than 12 months ago ;</t>
  </si>
  <si>
    <t>Victoria ;  Skill level of current main job: Skill level 5 ;  &gt;&gt;&gt; Did not change jobs in last 12 months ;</t>
  </si>
  <si>
    <t>Victoria ;  Skill level of current main job: Skill level 5 ;  &gt;&gt; 12 months or more in current main job ;</t>
  </si>
  <si>
    <t>Victoria ;  Skill level of current main job: Skill level 5 ;  &gt;&gt;&gt; Employee in current main job ;</t>
  </si>
  <si>
    <t>Victoria ;  Skill level of current main job: Skill level 5 ;  &gt;&gt;&gt;&gt; No change in occupation with current employer last year ;</t>
  </si>
  <si>
    <t>Victoria ;  Skill level of current main job: Skill level 5 ;  &gt;&gt;&gt;&gt; Changed occupations with current employer in the same major group last year ;</t>
  </si>
  <si>
    <t>Victoria ;  Skill level of current main job: Skill level 5 ;  &gt;&gt;&gt;&gt; Changed occupations with current employer into a different major group last year ;</t>
  </si>
  <si>
    <t>Victoria ;  Skill level of current main job: Skill level 5 ;  &gt;&gt;&gt;&gt; Changed occupations with current employer at the same skill level ;</t>
  </si>
  <si>
    <t>Victoria ;  Skill level of current main job: Skill level 5 ;  &gt;&gt;&gt;&gt; Changed occupations with current employer to a higher skill level ;</t>
  </si>
  <si>
    <t>Victoria ;  Skill level of current main job: Skill level 5 ;  &gt;&gt;&gt;&gt; Changed occupations with current employer to a lower skill level ;</t>
  </si>
  <si>
    <t>Victoria ;  Skill level of current main job: Skill level 5 ;  &gt;&gt;&gt;&gt; No change in usual weekly hours with current employer last year ;</t>
  </si>
  <si>
    <t>Victoria ;  Skill level of current main job: Skill level 5 ;  &gt;&gt;&gt;&gt; Usual weekly hours increased with current employer last year ;</t>
  </si>
  <si>
    <t>Victoria ;  Skill level of current main job: Skill level 5 ;  &gt;&gt;&gt;&gt; Usual weekly hours decreased with current employer last year ;</t>
  </si>
  <si>
    <t>Victoria ;  Skill level of current main job: Skill level 5 ;  &gt;&gt;&gt;&gt; Did not know or usual weekly hours varied last year ;</t>
  </si>
  <si>
    <t>Victoria ;  Skill level of current main job: Skill level 5 ;  &gt;&gt;&gt;&gt; Promoted or transferred last year ;</t>
  </si>
  <si>
    <t>Victoria ;  Skill level of current main job: Skill level 5 ;  &gt;&gt;&gt;&gt; Was not promoted or transferred last year ;</t>
  </si>
  <si>
    <t>Victoria ;  Skill level of current main job: Skill level 5 ;  &gt;&gt;&gt; Owner manager or contributing family worker in current main job ;</t>
  </si>
  <si>
    <t>Victoria ;  Skill level of current main job: Skill level 5 ;  &gt; Employed 12 months ago ;</t>
  </si>
  <si>
    <t>Victoria ;  Skill level of current main job: Skill level 5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</si>
  <si>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</si>
  <si>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</si>
  <si>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</si>
  <si>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</si>
  <si>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</si>
  <si>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</si>
  <si>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</si>
  <si>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</si>
  <si>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</si>
  <si>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</si>
  <si>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</si>
  <si>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</si>
  <si>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</si>
  <si>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</si>
  <si>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</si>
  <si>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</si>
  <si>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</si>
  <si>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</si>
  <si>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</si>
  <si>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</si>
  <si>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</si>
  <si>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</si>
  <si>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</si>
  <si>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</si>
  <si>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</si>
  <si>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</si>
  <si>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</si>
  <si>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</si>
  <si>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</si>
  <si>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</si>
  <si>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</si>
  <si>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</si>
  <si>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</si>
  <si>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</si>
  <si>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</si>
  <si>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</si>
  <si>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</si>
  <si>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</si>
  <si>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current main job: Managers ;  Employed at some time during the last 12 months ;</t>
  </si>
  <si>
    <t>Queensland ;  Occupation of current main job: Managers ;  &gt; Currently employed ;</t>
  </si>
  <si>
    <t>Queensland ;  Occupation of current main job: Managers ;  &gt;&gt; Less than 12 months in current main job ;</t>
  </si>
  <si>
    <t>Queensland ;  Occupation of current main job: Managers ;  &gt;&gt;&gt; Changed jobs in last 12 months ;</t>
  </si>
  <si>
    <t>Queensland ;  Occupation of current main job: Managers ;  &gt;&gt;&gt;&gt; Working in the same industry division as 12 months ago ;</t>
  </si>
  <si>
    <t>Queensland ;  Occupation of current main job: Managers ;  &gt;&gt;&gt;&gt; Working in a different industry division than 12 months ago ;</t>
  </si>
  <si>
    <t>Queensland ;  Occupation of current main job: Managers ;  &gt;&gt;&gt;&gt; Working in the same major occupation group as 12 months ago ;</t>
  </si>
  <si>
    <t>Queensland ;  Occupation of current main job: Managers ;  &gt;&gt;&gt;&gt; Working in a different major occupation group than 12 months ago ;</t>
  </si>
  <si>
    <t>Queensland ;  Occupation of current main job: Managers ;  &gt;&gt;&gt;&gt; Working in an occupation at the same skill level as 12 months ago ;</t>
  </si>
  <si>
    <t>Queensland ;  Occupation of current main job: Managers ;  &gt;&gt;&gt;&gt; Working in an occupation with a higher skill level than 12 months ago ;</t>
  </si>
  <si>
    <t>Queensland ;  Occupation of current main job: Managers ;  &gt;&gt;&gt;&gt; Working in an occupation with a lower skill level than 12 months ago ;</t>
  </si>
  <si>
    <t>Queensland ;  Occupation of current main job: Managers ;  &gt;&gt;&gt;&gt; Working in a job with the same usual hours as 12 months ago ;</t>
  </si>
  <si>
    <t>Queensland ;  Occupation of current main job: Managers ;  &gt;&gt;&gt;&gt; Working in a job with more usual hours than 12 months ago ;</t>
  </si>
  <si>
    <t>Queensland ;  Occupation of current main job: Managers ;  &gt;&gt;&gt;&gt; Working in a job with fewer usual hours than 12 months ago ;</t>
  </si>
  <si>
    <t>Queensland ;  Occupation of current main job: Managers ;  &gt;&gt;&gt;&gt; Working in a job with the same status in employment as 12 months ago ;</t>
  </si>
  <si>
    <t>Queensland ;  Occupation of current main job: Managers ;  &gt;&gt;&gt;&gt; Working in a job with a different status in employment than 12 months ago ;</t>
  </si>
  <si>
    <t>Queensland ;  Occupation of current main job: Managers ;  &gt;&gt;&gt; Did not change jobs in last 12 months ;</t>
  </si>
  <si>
    <t>Queensland ;  Occupation of current main job: Managers ;  &gt;&gt; 12 months or more in current main job ;</t>
  </si>
  <si>
    <t>Queensland ;  Occupation of current main job: Managers ;  &gt;&gt;&gt; Employee in current main job ;</t>
  </si>
  <si>
    <t>Queensland ;  Occupation of current main job: Managers ;  &gt;&gt;&gt;&gt; No change in occupation with current employer last year ;</t>
  </si>
  <si>
    <t>Queensland ;  Occupation of current main job: Managers ;  &gt;&gt;&gt;&gt; Changed occupations with current employer in the same major group last year ;</t>
  </si>
  <si>
    <t>Queensland ;  Occupation of current main job: Managers ;  &gt;&gt;&gt;&gt; Changed occupations with current employer into a different major group last year ;</t>
  </si>
  <si>
    <t>Queensland ;  Occupation of current main job: Managers ;  &gt;&gt;&gt;&gt; Changed occupations with current employer at the same skill level ;</t>
  </si>
  <si>
    <t>Queensland ;  Occupation of current main job: Managers ;  &gt;&gt;&gt;&gt; Changed occupations with current employer to a higher skill level ;</t>
  </si>
  <si>
    <t>Queensland ;  Occupation of current main job: Managers ;  &gt;&gt;&gt;&gt; Changed occupations with current employer to a lower skill level ;</t>
  </si>
  <si>
    <t>A127907394T</t>
  </si>
  <si>
    <t>A127852542A</t>
  </si>
  <si>
    <t>A127838822F</t>
  </si>
  <si>
    <t>A127880034C</t>
  </si>
  <si>
    <t>A127880038L</t>
  </si>
  <si>
    <t>A127866214X</t>
  </si>
  <si>
    <t>A127880042C</t>
  </si>
  <si>
    <t>A127880046L</t>
  </si>
  <si>
    <t>A127893622R</t>
  </si>
  <si>
    <t>A127907398A</t>
  </si>
  <si>
    <t>A127866218J</t>
  </si>
  <si>
    <t>A127866222X</t>
  </si>
  <si>
    <t>A127852546K</t>
  </si>
  <si>
    <t>A127893626X</t>
  </si>
  <si>
    <t>A127907402F</t>
  </si>
  <si>
    <t>A127907406R</t>
  </si>
  <si>
    <t>A127934910F</t>
  </si>
  <si>
    <t>A127866014F</t>
  </si>
  <si>
    <t>A127865998R</t>
  </si>
  <si>
    <t>A127852334J</t>
  </si>
  <si>
    <t>A127852342J</t>
  </si>
  <si>
    <t>A127934710L</t>
  </si>
  <si>
    <t>A127907194X</t>
  </si>
  <si>
    <t>A127879878F</t>
  </si>
  <si>
    <t>A127907198J</t>
  </si>
  <si>
    <t>A127893406W</t>
  </si>
  <si>
    <t>A127907202L</t>
  </si>
  <si>
    <t>A127934690R</t>
  </si>
  <si>
    <t>A127920730L</t>
  </si>
  <si>
    <t>A127934694X</t>
  </si>
  <si>
    <t>A127934698J</t>
  </si>
  <si>
    <t>A127893390R</t>
  </si>
  <si>
    <t>A127934702L</t>
  </si>
  <si>
    <t>A127920734W</t>
  </si>
  <si>
    <t>A127866002W</t>
  </si>
  <si>
    <t>A127879870L</t>
  </si>
  <si>
    <t>A127866006F</t>
  </si>
  <si>
    <t>A127920738F</t>
  </si>
  <si>
    <t>A127893394X</t>
  </si>
  <si>
    <t>A127838662F</t>
  </si>
  <si>
    <t>A127838666R</t>
  </si>
  <si>
    <t>A127852338T</t>
  </si>
  <si>
    <t>A127879874W</t>
  </si>
  <si>
    <t>A127838670F</t>
  </si>
  <si>
    <t>A127893398J</t>
  </si>
  <si>
    <t>A127907182R</t>
  </si>
  <si>
    <t>A127907186X</t>
  </si>
  <si>
    <t>A127866010W</t>
  </si>
  <si>
    <t>A127893402L</t>
  </si>
  <si>
    <t>A127907190R</t>
  </si>
  <si>
    <t>A127866018R</t>
  </si>
  <si>
    <t>A127934722W</t>
  </si>
  <si>
    <t>A127907206W</t>
  </si>
  <si>
    <t>A127920750W</t>
  </si>
  <si>
    <t>A127838678X</t>
  </si>
  <si>
    <t>A127838682R</t>
  </si>
  <si>
    <t>A127907222W</t>
  </si>
  <si>
    <t>A127852354T</t>
  </si>
  <si>
    <t>A127920762F</t>
  </si>
  <si>
    <t>A127852358A</t>
  </si>
  <si>
    <t>A127879898R</t>
  </si>
  <si>
    <t>A127907210L</t>
  </si>
  <si>
    <t>A127934714W</t>
  </si>
  <si>
    <t>A127920742W</t>
  </si>
  <si>
    <t>A127838674R</t>
  </si>
  <si>
    <t>A127920746F</t>
  </si>
  <si>
    <t>A127893410L</t>
  </si>
  <si>
    <t>A127866022F</t>
  </si>
  <si>
    <t>A127866026R</t>
  </si>
  <si>
    <t>A127879882W</t>
  </si>
  <si>
    <t>A127879886F</t>
  </si>
  <si>
    <t>A127893414W</t>
  </si>
  <si>
    <t>A127893418F</t>
  </si>
  <si>
    <t>A127852346T</t>
  </si>
  <si>
    <t>A127866030F</t>
  </si>
  <si>
    <t>A127934718F</t>
  </si>
  <si>
    <t>A127893422W</t>
  </si>
  <si>
    <t>A127893426F</t>
  </si>
  <si>
    <t>A127907214W</t>
  </si>
  <si>
    <t>A127852350J</t>
  </si>
  <si>
    <t>A127920754F</t>
  </si>
  <si>
    <t>A127907218F</t>
  </si>
  <si>
    <t>A127879890W</t>
  </si>
  <si>
    <t>A127893430W</t>
  </si>
  <si>
    <t>A127920758R</t>
  </si>
  <si>
    <t>A127907238R</t>
  </si>
  <si>
    <t>A127893434F</t>
  </si>
  <si>
    <t>A127893442F</t>
  </si>
  <si>
    <t>A127852374A</t>
  </si>
  <si>
    <t>A127879918L</t>
  </si>
  <si>
    <t>A127907242F</t>
  </si>
  <si>
    <t>A127852386K</t>
  </si>
  <si>
    <t>A127838694X</t>
  </si>
  <si>
    <t>A127907246R</t>
  </si>
  <si>
    <t>A127907250F</t>
  </si>
  <si>
    <t>A127852362T</t>
  </si>
  <si>
    <t>A127893438R</t>
  </si>
  <si>
    <t>A127879902V</t>
  </si>
  <si>
    <t>A127838686X</t>
  </si>
  <si>
    <t>A127852366A</t>
  </si>
  <si>
    <t>A127852370T</t>
  </si>
  <si>
    <t>A127879906C</t>
  </si>
  <si>
    <t>A127866034R</t>
  </si>
  <si>
    <t>A127907226F</t>
  </si>
  <si>
    <t>A127866038X</t>
  </si>
  <si>
    <t>A127920766R</t>
  </si>
  <si>
    <t>A127893446R</t>
  </si>
  <si>
    <t>A127879910V</t>
  </si>
  <si>
    <t>A127920770F</t>
  </si>
  <si>
    <t>A127934726F</t>
  </si>
  <si>
    <t>A127838690R</t>
  </si>
  <si>
    <t>A127879914C</t>
  </si>
  <si>
    <t>A127907230W</t>
  </si>
  <si>
    <t>A127907234F</t>
  </si>
  <si>
    <t>A127893450F</t>
  </si>
  <si>
    <t>A127866042R</t>
  </si>
  <si>
    <t>A127866046X</t>
  </si>
  <si>
    <t>A127852382A</t>
  </si>
  <si>
    <t>A127879922C</t>
  </si>
  <si>
    <t>A127893478J</t>
  </si>
  <si>
    <t>A127838698J</t>
  </si>
  <si>
    <t>A127893462R</t>
  </si>
  <si>
    <t>A127879930C</t>
  </si>
  <si>
    <t>A127838706W</t>
  </si>
  <si>
    <t>A127852406J</t>
  </si>
  <si>
    <t>A127838710L</t>
  </si>
  <si>
    <t>A127920786X</t>
  </si>
  <si>
    <t>A127852410X</t>
  </si>
  <si>
    <t>A127907270R</t>
  </si>
  <si>
    <t>A127852390A</t>
  </si>
  <si>
    <t>A127934730W</t>
  </si>
  <si>
    <t>A127893454R</t>
  </si>
  <si>
    <t>A127893458X</t>
  </si>
  <si>
    <t>A127852394K</t>
  </si>
  <si>
    <t>A127866050R</t>
  </si>
  <si>
    <t>A127866054X</t>
  </si>
  <si>
    <t>A127920774R</t>
  </si>
  <si>
    <t>A127934734F</t>
  </si>
  <si>
    <t>A127838702L</t>
  </si>
  <si>
    <t>A127852398V</t>
  </si>
  <si>
    <t>A127934738R</t>
  </si>
  <si>
    <t>A127907254R</t>
  </si>
  <si>
    <t>A127879926L</t>
  </si>
  <si>
    <t>A127866058J</t>
  </si>
  <si>
    <t>A127920778X</t>
  </si>
  <si>
    <t>A127893466X</t>
  </si>
  <si>
    <t>A127893470R</t>
  </si>
  <si>
    <t>A127907258X</t>
  </si>
  <si>
    <t>A127893474X</t>
  </si>
  <si>
    <t>A127920782R</t>
  </si>
  <si>
    <t>A127934742F</t>
  </si>
  <si>
    <t>A127852402X</t>
  </si>
  <si>
    <t>A127907266X</t>
  </si>
  <si>
    <t>A127920810L</t>
  </si>
  <si>
    <t>A127838714W</t>
  </si>
  <si>
    <t>A127852422J</t>
  </si>
  <si>
    <t>A127907278J</t>
  </si>
  <si>
    <t>A127879942L</t>
  </si>
  <si>
    <t>A127934762R</t>
  </si>
  <si>
    <t>A127879946W</t>
  </si>
  <si>
    <t>A127934766X</t>
  </si>
  <si>
    <t>A127879950L</t>
  </si>
  <si>
    <t>A127893486J</t>
  </si>
  <si>
    <t>A127879934L</t>
  </si>
  <si>
    <t>A127920790R</t>
  </si>
  <si>
    <t>A127866062X</t>
  </si>
  <si>
    <t>A127852414J</t>
  </si>
  <si>
    <t>A127838718F</t>
  </si>
  <si>
    <t>A127852418T</t>
  </si>
  <si>
    <t>A127920794X</t>
  </si>
  <si>
    <t>A127934746R</t>
  </si>
  <si>
    <t>A127920798J</t>
  </si>
  <si>
    <t>A127879938W</t>
  </si>
  <si>
    <t>A127866066J</t>
  </si>
  <si>
    <t>A127838722W</t>
  </si>
  <si>
    <t>A127907274X</t>
  </si>
  <si>
    <t>A127866070X</t>
  </si>
  <si>
    <t>A127920802L</t>
  </si>
  <si>
    <t>A127920806W</t>
  </si>
  <si>
    <t>A127838726F</t>
  </si>
  <si>
    <t>A127934750F</t>
  </si>
  <si>
    <t>A127838730W</t>
  </si>
  <si>
    <t>A127893482X</t>
  </si>
  <si>
    <t>A127934754R</t>
  </si>
  <si>
    <t>A127934758X</t>
  </si>
  <si>
    <t>A127920814W</t>
  </si>
  <si>
    <t>A127852426T</t>
  </si>
  <si>
    <t>A127866246T</t>
  </si>
  <si>
    <t>A127907438J</t>
  </si>
  <si>
    <t>A127907442X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</si>
  <si>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</si>
  <si>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</si>
  <si>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</si>
  <si>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</si>
  <si>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</si>
  <si>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</si>
  <si>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</si>
  <si>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</si>
  <si>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</si>
  <si>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</si>
  <si>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</si>
  <si>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</si>
  <si>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</si>
  <si>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</si>
  <si>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</si>
  <si>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</si>
  <si>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</si>
  <si>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</si>
  <si>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</si>
  <si>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</si>
  <si>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</si>
  <si>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</si>
  <si>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</si>
  <si>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</si>
  <si>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</si>
  <si>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</si>
  <si>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</si>
  <si>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</si>
  <si>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</si>
  <si>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</si>
  <si>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</si>
  <si>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</si>
  <si>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</si>
  <si>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</si>
  <si>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</si>
  <si>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A127894854V</t>
  </si>
  <si>
    <t>A127922270W</t>
  </si>
  <si>
    <t>A127894850K</t>
  </si>
  <si>
    <t>A127881298A</t>
  </si>
  <si>
    <t>A127881310F</t>
  </si>
  <si>
    <t>A127922294R</t>
  </si>
  <si>
    <t>A127894862V</t>
  </si>
  <si>
    <t>A127854022J</t>
  </si>
  <si>
    <t>A127936174F</t>
  </si>
  <si>
    <t>A127922298X</t>
  </si>
  <si>
    <t>A127854010X</t>
  </si>
  <si>
    <t>A127881282J</t>
  </si>
  <si>
    <t>A127894846V</t>
  </si>
  <si>
    <t>A127867534C</t>
  </si>
  <si>
    <t>A127854014J</t>
  </si>
  <si>
    <t>A127922274F</t>
  </si>
  <si>
    <t>A127867538L</t>
  </si>
  <si>
    <t>A127908706K</t>
  </si>
  <si>
    <t>A127922278R</t>
  </si>
  <si>
    <t>A127840082A</t>
  </si>
  <si>
    <t>A127922282F</t>
  </si>
  <si>
    <t>A127881286T</t>
  </si>
  <si>
    <t>A127881290J</t>
  </si>
  <si>
    <t>A127840086K</t>
  </si>
  <si>
    <t>A127936166F</t>
  </si>
  <si>
    <t>Queensland ;  Occupation of current main job: Managers ;  &gt;&gt;&gt;&gt; No change in usual weekly hours with current employer last year ;</t>
  </si>
  <si>
    <t>Queensland ;  Occupation of current main job: Managers ;  &gt;&gt;&gt;&gt; Usual weekly hours increased with current employer last year ;</t>
  </si>
  <si>
    <t>Queensland ;  Occupation of current main job: Managers ;  &gt;&gt;&gt;&gt; Usual weekly hours decreased with current employer last year ;</t>
  </si>
  <si>
    <t>Queensland ;  Occupation of current main job: Managers ;  &gt;&gt;&gt;&gt; Did not know or usual weekly hours varied last year ;</t>
  </si>
  <si>
    <t>Queensland ;  Occupation of current main job: Managers ;  &gt;&gt;&gt;&gt; Promoted or transferred last year ;</t>
  </si>
  <si>
    <t>Queensland ;  Occupation of current main job: Managers ;  &gt;&gt;&gt;&gt; Was not promoted or transferred last year ;</t>
  </si>
  <si>
    <t>Queensland ;  Occupation of current main job: Managers ;  &gt;&gt;&gt; Owner manager or contributing family worker in current main job ;</t>
  </si>
  <si>
    <t>Queensland ;  Occupation of current main job: Managers ;  &gt; Employed 12 months ago ;</t>
  </si>
  <si>
    <t>Queensland ;  Occupation of current main job: Managers ;  &gt; Not employed 12 months ago ;</t>
  </si>
  <si>
    <t>Queensland ;  Occupation of current main job: Professionals ;  Employed at some time during the last 12 months ;</t>
  </si>
  <si>
    <t>Queensland ;  Occupation of current main job: Professionals ;  &gt; Currently employed ;</t>
  </si>
  <si>
    <t>Queensland ;  Occupation of current main job: Professionals ;  &gt;&gt; Less than 12 months in current main job ;</t>
  </si>
  <si>
    <t>Queensland ;  Occupation of current main job: Professionals ;  &gt;&gt;&gt; Changed jobs in last 12 months ;</t>
  </si>
  <si>
    <t>Queensland ;  Occupation of current main job: Professionals ;  &gt;&gt;&gt;&gt; Working in the same industry division as 12 months ago ;</t>
  </si>
  <si>
    <t>Queensland ;  Occupation of current main job: Professionals ;  &gt;&gt;&gt;&gt; Working in a different industry division than 12 months ago ;</t>
  </si>
  <si>
    <t>Queensland ;  Occupation of current main job: Professionals ;  &gt;&gt;&gt;&gt; Working in the same major occupation group as 12 months ago ;</t>
  </si>
  <si>
    <t>Queensland ;  Occupation of current main job: Professionals ;  &gt;&gt;&gt;&gt; Working in a different major occupation group than 12 months ago ;</t>
  </si>
  <si>
    <t>Queensland ;  Occupation of current main job: Professionals ;  &gt;&gt;&gt;&gt; Working in an occupation at the same skill level as 12 months ago ;</t>
  </si>
  <si>
    <t>Queensland ;  Occupation of current main job: Professionals ;  &gt;&gt;&gt;&gt; Working in an occupation with a higher skill level than 12 months ago ;</t>
  </si>
  <si>
    <t>Queensland ;  Occupation of current main job: Professionals ;  &gt;&gt;&gt;&gt; Working in an occupation with a lower skill level than 12 months ago ;</t>
  </si>
  <si>
    <t>Queensland ;  Occupation of current main job: Professionals ;  &gt;&gt;&gt;&gt; Working in a job with the same usual hours as 12 months ago ;</t>
  </si>
  <si>
    <t>Queensland ;  Occupation of current main job: Professionals ;  &gt;&gt;&gt;&gt; Working in a job with more usual hours than 12 months ago ;</t>
  </si>
  <si>
    <t>Queensland ;  Occupation of current main job: Professionals ;  &gt;&gt;&gt;&gt; Working in a job with fewer usual hours than 12 months ago ;</t>
  </si>
  <si>
    <t>Queensland ;  Occupation of current main job: Professionals ;  &gt;&gt;&gt;&gt; Working in a job with the same status in employment as 12 months ago ;</t>
  </si>
  <si>
    <t>Queensland ;  Occupation of current main job: Professionals ;  &gt;&gt;&gt;&gt; Working in a job with a different status in employment than 12 months ago ;</t>
  </si>
  <si>
    <t>Queensland ;  Occupation of current main job: Professionals ;  &gt;&gt;&gt; Did not change jobs in last 12 months ;</t>
  </si>
  <si>
    <t>Queensland ;  Occupation of current main job: Professionals ;  &gt;&gt; 12 months or more in current main job ;</t>
  </si>
  <si>
    <t>Queensland ;  Occupation of current main job: Professionals ;  &gt;&gt;&gt; Employee in current main job ;</t>
  </si>
  <si>
    <t>Queensland ;  Occupation of current main job: Professionals ;  &gt;&gt;&gt;&gt; No change in occupation with current employer last year ;</t>
  </si>
  <si>
    <t>Queensland ;  Occupation of current main job: Professionals ;  &gt;&gt;&gt;&gt; Changed occupations with current employer in the same major group last year ;</t>
  </si>
  <si>
    <t>Queensland ;  Occupation of current main job: Professionals ;  &gt;&gt;&gt;&gt; Changed occupations with current employer into a different major group last year ;</t>
  </si>
  <si>
    <t>Queensland ;  Occupation of current main job: Professionals ;  &gt;&gt;&gt;&gt; Changed occupations with current employer at the same skill level ;</t>
  </si>
  <si>
    <t>Queensland ;  Occupation of current main job: Professionals ;  &gt;&gt;&gt;&gt; Changed occupations with current employer to a higher skill level ;</t>
  </si>
  <si>
    <t>Queensland ;  Occupation of current main job: Professionals ;  &gt;&gt;&gt;&gt; Changed occupations with current employer to a lower skill level ;</t>
  </si>
  <si>
    <t>Queensland ;  Occupation of current main job: Professionals ;  &gt;&gt;&gt;&gt; No change in usual weekly hours with current employer last year ;</t>
  </si>
  <si>
    <t>Queensland ;  Occupation of current main job: Professionals ;  &gt;&gt;&gt;&gt; Usual weekly hours increased with current employer last year ;</t>
  </si>
  <si>
    <t>Queensland ;  Occupation of current main job: Professionals ;  &gt;&gt;&gt;&gt; Usual weekly hours decreased with current employer last year ;</t>
  </si>
  <si>
    <t>Queensland ;  Occupation of current main job: Professionals ;  &gt;&gt;&gt;&gt; Did not know or usual weekly hours varied last year ;</t>
  </si>
  <si>
    <t>Queensland ;  Occupation of current main job: Professionals ;  &gt;&gt;&gt;&gt; Promoted or transferred last year ;</t>
  </si>
  <si>
    <t>Queensland ;  Occupation of current main job: Professionals ;  &gt;&gt;&gt;&gt; Was not promoted or transferred last year ;</t>
  </si>
  <si>
    <t>Queensland ;  Occupation of current main job: Professionals ;  &gt;&gt;&gt; Owner manager or contributing family worker in current main job ;</t>
  </si>
  <si>
    <t>Queensland ;  Occupation of current main job: Professionals ;  &gt; Employed 12 months ago ;</t>
  </si>
  <si>
    <t>Queensland ;  Occupation of current main job: Professionals ;  &gt; Not employed 12 months ago ;</t>
  </si>
  <si>
    <t>Queensland ;  Occupation of current main job: Technicians and trades workers ;  Employed at some time during the last 12 months ;</t>
  </si>
  <si>
    <t>Queensland ;  Occupation of current main job: Technicians and trades workers ;  &gt; Currently employed ;</t>
  </si>
  <si>
    <t>Queensland ;  Occupation of current main job: Technicians and trades workers ;  &gt;&gt; Less than 12 months in current main job ;</t>
  </si>
  <si>
    <t>Queensland ;  Occupation of current main job: Technicians and trades workers ;  &gt;&gt;&gt; Changed jobs in last 12 months ;</t>
  </si>
  <si>
    <t>Queensland ;  Occupation of current main job: Technicians and trades workers ;  &gt;&gt;&gt;&gt; Working in the same industry division as 12 months ago ;</t>
  </si>
  <si>
    <t>Queensland ;  Occupation of current main job: Technicians and trades workers ;  &gt;&gt;&gt;&gt; Working in a different industry division than 12 months ago ;</t>
  </si>
  <si>
    <t>Queensland ;  Occupation of current main job: Technicians and trades workers ;  &gt;&gt;&gt;&gt; Working in the same major occupation group as 12 months ago ;</t>
  </si>
  <si>
    <t>Queensland ;  Occupation of current main job: Technicians and trades workers ;  &gt;&gt;&gt;&gt; Working in a different major occupation group than 12 months ago ;</t>
  </si>
  <si>
    <t>Queensland ;  Occupation of current main job: Technicians and trades workers ;  &gt;&gt;&gt;&gt; Working in an occupation at the same skill level as 12 months ago ;</t>
  </si>
  <si>
    <t>Queensland ;  Occupation of current main job: Technicians and trades workers ;  &gt;&gt;&gt;&gt; Working in an occupation with a higher skill level than 12 months ago ;</t>
  </si>
  <si>
    <t>Queensland ;  Occupation of current main job: Technicians and trades workers ;  &gt;&gt;&gt;&gt; Working in an occupation with a lower skill level than 12 months ago ;</t>
  </si>
  <si>
    <t>Queensland ;  Occupation of current main job: Technicians and trades workers ;  &gt;&gt;&gt;&gt; Working in a job with the same usual hours as 12 months ago ;</t>
  </si>
  <si>
    <t>Queensland ;  Occupation of current main job: Technicians and trades workers ;  &gt;&gt;&gt;&gt; Working in a job with more usual hours than 12 months ago ;</t>
  </si>
  <si>
    <t>Queensland ;  Occupation of current main job: Technicians and trades workers ;  &gt;&gt;&gt;&gt; Working in a job with fewer usual hours than 12 months ago ;</t>
  </si>
  <si>
    <t>Queensland ;  Occupation of current main job: Technicians and trades workers ;  &gt;&gt;&gt;&gt; Working in a job with the same status in employment as 12 months ago ;</t>
  </si>
  <si>
    <t>Queensland ;  Occupation of current main job: Technicians and trades workers ;  &gt;&gt;&gt;&gt; Working in a job with a different status in employment than 12 months ago ;</t>
  </si>
  <si>
    <t>Queensland ;  Occupation of current main job: Technicians and trades workers ;  &gt;&gt;&gt; Did not change jobs in last 12 months ;</t>
  </si>
  <si>
    <t>Queensland ;  Occupation of current main job: Technicians and trades workers ;  &gt;&gt; 12 months or more in current main job ;</t>
  </si>
  <si>
    <t>Queensland ;  Occupation of current main job: Technicians and trades workers ;  &gt;&gt;&gt; Employee in current main job ;</t>
  </si>
  <si>
    <t>Queensland ;  Occupation of current main job: Technicians and trades workers ;  &gt;&gt;&gt;&gt; No change in occupation with current employer last year ;</t>
  </si>
  <si>
    <t>Queensland ;  Occupation of current main job: Technicians and trades workers ;  &gt;&gt;&gt;&gt; Changed occupations with current employer in the same major group last year ;</t>
  </si>
  <si>
    <t>Queensland ;  Occupation of current main job: Technicians and trades workers ;  &gt;&gt;&gt;&gt; Changed occupations with current employer into a different major group last year ;</t>
  </si>
  <si>
    <t>Queensland ;  Occupation of current main job: Technicians and trades workers ;  &gt;&gt;&gt;&gt; Changed occupations with current employer at the same skill level ;</t>
  </si>
  <si>
    <t>Queensland ;  Occupation of current main job: Technicians and trades workers ;  &gt;&gt;&gt;&gt; Changed occupations with current employer to a higher skill level ;</t>
  </si>
  <si>
    <t>Queensland ;  Occupation of current main job: Technicians and trades workers ;  &gt;&gt;&gt;&gt; Changed occupations with current employer to a lower skill level ;</t>
  </si>
  <si>
    <t>Queensland ;  Occupation of current main job: Technicians and trades workers ;  &gt;&gt;&gt;&gt; No change in usual weekly hours with current employer last year ;</t>
  </si>
  <si>
    <t>Queensland ;  Occupation of current main job: Technicians and trades workers ;  &gt;&gt;&gt;&gt; Usual weekly hours increased with current employer last year ;</t>
  </si>
  <si>
    <t>Queensland ;  Occupation of current main job: Technicians and trades workers ;  &gt;&gt;&gt;&gt; Usual weekly hours decreased with current employer last year ;</t>
  </si>
  <si>
    <t>Queensland ;  Occupation of current main job: Technicians and trades workers ;  &gt;&gt;&gt;&gt; Did not know or usual weekly hours varied last year ;</t>
  </si>
  <si>
    <t>Queensland ;  Occupation of current main job: Technicians and trades workers ;  &gt;&gt;&gt;&gt; Promoted or transferred last year ;</t>
  </si>
  <si>
    <t>Queensland ;  Occupation of current main job: Technicians and trades workers ;  &gt;&gt;&gt;&gt; Was not promoted or transferred last year ;</t>
  </si>
  <si>
    <t>Queensland ;  Occupation of current main job: Technicians and trades workers ;  &gt;&gt;&gt; Owner manager or contributing family worker in current main job ;</t>
  </si>
  <si>
    <t>Queensland ;  Occupation of current main job: Technicians and trades workers ;  &gt; Employed 12 months ago ;</t>
  </si>
  <si>
    <t>Queensland ;  Occupation of current main job: Technicians and trades workers ;  &gt; Not employed 12 months ago ;</t>
  </si>
  <si>
    <t>Queensland ;  Occupation of current main job: Community and personal service workers ;  Employed at some time during the last 12 months ;</t>
  </si>
  <si>
    <t>Queensland ;  Occupation of current main job: Community and personal service workers ;  &gt; Currently employed ;</t>
  </si>
  <si>
    <t>Queensland ;  Occupation of current main job: Community and personal service workers ;  &gt;&gt; Less than 12 months in current main job ;</t>
  </si>
  <si>
    <t>Queensland ;  Occupation of current main job: Community and personal service workers ;  &gt;&gt;&gt; Changed jobs in last 12 months ;</t>
  </si>
  <si>
    <t>Queensland ;  Occupation of current main job: Community and personal service workers ;  &gt;&gt;&gt;&gt; Working in the same industry division as 12 months ago ;</t>
  </si>
  <si>
    <t>Queensland ;  Occupation of current main job: Community and personal service workers ;  &gt;&gt;&gt;&gt; Working in a different industry division than 12 months ago ;</t>
  </si>
  <si>
    <t>Queensland ;  Occupation of current main job: Community and personal service workers ;  &gt;&gt;&gt;&gt; Working in the same major occupation group as 12 months ago ;</t>
  </si>
  <si>
    <t>Queensland ;  Occupation of current main job: Community and personal service workers ;  &gt;&gt;&gt;&gt; Working in a different major occupation group than 12 months ago ;</t>
  </si>
  <si>
    <t>Queensland ;  Occupation of current main job: Community and personal service workers ;  &gt;&gt;&gt;&gt; Working in an occupation at the same skill level as 12 months ago ;</t>
  </si>
  <si>
    <t>Queensland ;  Occupation of current main job: Community and personal service workers ;  &gt;&gt;&gt;&gt; Working in an occupation with a higher skill level than 12 months ago ;</t>
  </si>
  <si>
    <t>Queensland ;  Occupation of current main job: Community and personal service workers ;  &gt;&gt;&gt;&gt; Working in an occupation with a lower skill level than 12 months ago ;</t>
  </si>
  <si>
    <t>Queensland ;  Occupation of current main job: Community and personal service workers ;  &gt;&gt;&gt;&gt; Working in a job with the same usual hours as 12 months ago ;</t>
  </si>
  <si>
    <t>Queensland ;  Occupation of current main job: Community and personal service workers ;  &gt;&gt;&gt;&gt; Working in a job with more usual hours than 12 months ago ;</t>
  </si>
  <si>
    <t>Queensland ;  Occupation of current main job: Community and personal service workers ;  &gt;&gt;&gt;&gt; Working in a job with fewer usual hours than 12 months ago ;</t>
  </si>
  <si>
    <t>Queensland ;  Occupation of current main job: Community and personal service workers ;  &gt;&gt;&gt;&gt; Working in a job with the same status in employment as 12 months ago ;</t>
  </si>
  <si>
    <t>Queensland ;  Occupation of current main job: Community and personal service workers ;  &gt;&gt;&gt;&gt; Working in a job with a different status in employment than 12 months ago ;</t>
  </si>
  <si>
    <t>Queensland ;  Occupation of current main job: Community and personal service workers ;  &gt;&gt;&gt; Did not change jobs in last 12 months ;</t>
  </si>
  <si>
    <t>Queensland ;  Occupation of current main job: Community and personal service workers ;  &gt;&gt; 12 months or more in current main job ;</t>
  </si>
  <si>
    <t>Queensland ;  Occupation of current main job: Community and personal service workers ;  &gt;&gt;&gt; Employee in current main job ;</t>
  </si>
  <si>
    <t>Queensland ;  Occupation of current main job: Community and personal service workers ;  &gt;&gt;&gt;&gt; No change in occupation with current employer last year ;</t>
  </si>
  <si>
    <t>Queensland ;  Occupation of current main job: Community and personal service workers ;  &gt;&gt;&gt;&gt; Changed occupations with current employer in the same major group last year ;</t>
  </si>
  <si>
    <t>Queensland ;  Occupation of current main job: Community and personal service workers ;  &gt;&gt;&gt;&gt; Changed occupations with current employer into a different major group last year ;</t>
  </si>
  <si>
    <t>Queensland ;  Occupation of current main job: Community and personal service workers ;  &gt;&gt;&gt;&gt; Changed occupations with current employer at the same skill level ;</t>
  </si>
  <si>
    <t>Queensland ;  Occupation of current main job: Community and personal service workers ;  &gt;&gt;&gt;&gt; Changed occupations with current employer to a higher skill level ;</t>
  </si>
  <si>
    <t>Queensland ;  Occupation of current main job: Community and personal service workers ;  &gt;&gt;&gt;&gt; Changed occupations with current employer to a lower skill level ;</t>
  </si>
  <si>
    <t>Queensland ;  Occupation of current main job: Community and personal service workers ;  &gt;&gt;&gt;&gt; No change in usual weekly hours with current employer last year ;</t>
  </si>
  <si>
    <t>Queensland ;  Occupation of current main job: Community and personal service workers ;  &gt;&gt;&gt;&gt; Usual weekly hours increased with current employer last year ;</t>
  </si>
  <si>
    <t>Queensland ;  Occupation of current main job: Community and personal service workers ;  &gt;&gt;&gt;&gt; Usual weekly hours decreased with current employer last year ;</t>
  </si>
  <si>
    <t>Queensland ;  Occupation of current main job: Community and personal service workers ;  &gt;&gt;&gt;&gt; Did not know or usual weekly hours varied last year ;</t>
  </si>
  <si>
    <t>Queensland ;  Occupation of current main job: Community and personal service workers ;  &gt;&gt;&gt;&gt; Promoted or transferred last year ;</t>
  </si>
  <si>
    <t>Queensland ;  Occupation of current main job: Community and personal service workers ;  &gt;&gt;&gt;&gt; Was not promoted or transferred last year ;</t>
  </si>
  <si>
    <t>Queensland ;  Occupation of current main job: Community and personal service workers ;  &gt;&gt;&gt; Owner manager or contributing family worker in current main job ;</t>
  </si>
  <si>
    <t>Queensland ;  Occupation of current main job: Community and personal service workers ;  &gt; Employed 12 months ago ;</t>
  </si>
  <si>
    <t>Queensland ;  Occupation of current main job: Community and personal service workers ;  &gt; Not employed 12 months ago ;</t>
  </si>
  <si>
    <t>Queensland ;  Occupation of current main job: Clerical and administrative workers ;  Employed at some time during the last 12 months ;</t>
  </si>
  <si>
    <t>Queensland ;  Occupation of current main job: Clerical and administrative workers ;  &gt; Currently employed ;</t>
  </si>
  <si>
    <t>Queensland ;  Occupation of current main job: Clerical and administrative workers ;  &gt;&gt; Less than 12 months in current main job ;</t>
  </si>
  <si>
    <t>Queensland ;  Occupation of current main job: Clerical and administrative workers ;  &gt;&gt;&gt; Changed jobs in last 12 months ;</t>
  </si>
  <si>
    <t>Queensland ;  Occupation of current main job: Clerical and administrative workers ;  &gt;&gt;&gt;&gt; Working in the same industry division as 12 months ago ;</t>
  </si>
  <si>
    <t>Queensland ;  Occupation of current main job: Clerical and administrative workers ;  &gt;&gt;&gt;&gt; Working in a different industry division than 12 months ago ;</t>
  </si>
  <si>
    <t>Queensland ;  Occupation of current main job: Clerical and administrative workers ;  &gt;&gt;&gt;&gt; Working in the same major occupation group as 12 months ago ;</t>
  </si>
  <si>
    <t>Queensland ;  Occupation of current main job: Clerical and administrative workers ;  &gt;&gt;&gt;&gt; Working in a different major occupation group than 12 months ago ;</t>
  </si>
  <si>
    <t>Queensland ;  Occupation of current main job: Clerical and administrative workers ;  &gt;&gt;&gt;&gt; Working in an occupation at the same skill level as 12 months ago ;</t>
  </si>
  <si>
    <t>Queensland ;  Occupation of current main job: Clerical and administrative workers ;  &gt;&gt;&gt;&gt; Working in an occupation with a higher skill level than 12 months ago ;</t>
  </si>
  <si>
    <t>Queensland ;  Occupation of current main job: Clerical and administrative workers ;  &gt;&gt;&gt;&gt; Working in an occupation with a lower skill level than 12 months ago ;</t>
  </si>
  <si>
    <t>Queensland ;  Occupation of current main job: Clerical and administrative workers ;  &gt;&gt;&gt;&gt; Working in a job with the same usual hours as 12 months ago ;</t>
  </si>
  <si>
    <t>Queensland ;  Occupation of current main job: Clerical and administrative workers ;  &gt;&gt;&gt;&gt; Working in a job with more usual hours than 12 months ago ;</t>
  </si>
  <si>
    <t>Queensland ;  Occupation of current main job: Clerical and administrative workers ;  &gt;&gt;&gt;&gt; Working in a job with fewer usual hours than 12 months ago ;</t>
  </si>
  <si>
    <t>Queensland ;  Occupation of current main job: Clerical and administrative workers ;  &gt;&gt;&gt;&gt; Working in a job with the same status in employment as 12 months ago ;</t>
  </si>
  <si>
    <t>Queensland ;  Occupation of current main job: Clerical and administrative workers ;  &gt;&gt;&gt;&gt; Working in a job with a different status in employment than 12 months ago ;</t>
  </si>
  <si>
    <t>Queensland ;  Occupation of current main job: Clerical and administrative workers ;  &gt;&gt;&gt; Did not change jobs in last 12 months ;</t>
  </si>
  <si>
    <t>Queensland ;  Occupation of current main job: Clerical and administrative workers ;  &gt;&gt; 12 months or more in current main job ;</t>
  </si>
  <si>
    <t>Queensland ;  Occupation of current main job: Clerical and administrative workers ;  &gt;&gt;&gt; Employee in current main job ;</t>
  </si>
  <si>
    <t>Queensland ;  Occupation of current main job: Clerical and administrative workers ;  &gt;&gt;&gt;&gt; No change in occupation with current employer last year ;</t>
  </si>
  <si>
    <t>Queensland ;  Occupation of current main job: Clerical and administrative workers ;  &gt;&gt;&gt;&gt; Changed occupations with current employer in the same major group last year ;</t>
  </si>
  <si>
    <t>Queensland ;  Occupation of current main job: Clerical and administrative workers ;  &gt;&gt;&gt;&gt; Changed occupations with current employer into a different major group last year ;</t>
  </si>
  <si>
    <t>Queensland ;  Occupation of current main job: Clerical and administrative workers ;  &gt;&gt;&gt;&gt; Changed occupations with current employer at the same skill level ;</t>
  </si>
  <si>
    <t>Queensland ;  Occupation of current main job: Clerical and administrative workers ;  &gt;&gt;&gt;&gt; Changed occupations with current employer to a higher skill level ;</t>
  </si>
  <si>
    <t>Queensland ;  Occupation of current main job: Clerical and administrative workers ;  &gt;&gt;&gt;&gt; Changed occupations with current employer to a lower skill level ;</t>
  </si>
  <si>
    <t>Queensland ;  Occupation of current main job: Clerical and administrative workers ;  &gt;&gt;&gt;&gt; No change in usual weekly hours with current employer last year ;</t>
  </si>
  <si>
    <t>Queensland ;  Occupation of current main job: Clerical and administrative workers ;  &gt;&gt;&gt;&gt; Usual weekly hours increased with current employer last year ;</t>
  </si>
  <si>
    <t>Queensland ;  Occupation of current main job: Clerical and administrative workers ;  &gt;&gt;&gt;&gt; Usual weekly hours decreased with current employer last year ;</t>
  </si>
  <si>
    <t>Queensland ;  Occupation of current main job: Clerical and administrative workers ;  &gt;&gt;&gt;&gt; Did not know or usual weekly hours varied last year ;</t>
  </si>
  <si>
    <t>Queensland ;  Occupation of current main job: Clerical and administrative workers ;  &gt;&gt;&gt;&gt; Promoted or transferred last year ;</t>
  </si>
  <si>
    <t>Queensland ;  Occupation of current main job: Clerical and administrative workers ;  &gt;&gt;&gt;&gt; Was not promoted or transferred last year ;</t>
  </si>
  <si>
    <t>Queensland ;  Occupation of current main job: Clerical and administrative workers ;  &gt;&gt;&gt; Owner manager or contributing family worker in current main job ;</t>
  </si>
  <si>
    <t>Queensland ;  Occupation of current main job: Clerical and administrative workers ;  &gt; Employed 12 months ago ;</t>
  </si>
  <si>
    <t>Queensland ;  Occupation of current main job: Clerical and administrative workers ;  &gt; Not employed 12 months ago ;</t>
  </si>
  <si>
    <t>Queensland ;  Occupation of current main job: Sales workers ;  Employed at some time during the last 12 months ;</t>
  </si>
  <si>
    <t>Queensland ;  Occupation of current main job: Sales workers ;  &gt; Currently employed ;</t>
  </si>
  <si>
    <t>Queensland ;  Occupation of current main job: Sales workers ;  &gt;&gt; Less than 12 months in current main job ;</t>
  </si>
  <si>
    <t>Queensland ;  Occupation of current main job: Sales workers ;  &gt;&gt;&gt; Changed jobs in last 12 months ;</t>
  </si>
  <si>
    <t>Queensland ;  Occupation of current main job: Sales workers ;  &gt;&gt;&gt;&gt; Working in the same industry division as 12 months ago ;</t>
  </si>
  <si>
    <t>Queensland ;  Occupation of current main job: Sales workers ;  &gt;&gt;&gt;&gt; Working in a different industry division than 12 months ago ;</t>
  </si>
  <si>
    <t>Queensland ;  Occupation of current main job: Sales workers ;  &gt;&gt;&gt;&gt; Working in the same major occupation group as 12 months ago ;</t>
  </si>
  <si>
    <t>Queensland ;  Occupation of current main job: Sales workers ;  &gt;&gt;&gt;&gt; Working in a different major occupation group than 12 months ago ;</t>
  </si>
  <si>
    <t>Queensland ;  Occupation of current main job: Sales workers ;  &gt;&gt;&gt;&gt; Working in an occupation at the same skill level as 12 months ago ;</t>
  </si>
  <si>
    <t>Queensland ;  Occupation of current main job: Sales workers ;  &gt;&gt;&gt;&gt; Working in an occupation with a higher skill level than 12 months ago ;</t>
  </si>
  <si>
    <t>Queensland ;  Occupation of current main job: Sales workers ;  &gt;&gt;&gt;&gt; Working in an occupation with a lower skill level than 12 months ago ;</t>
  </si>
  <si>
    <t>Queensland ;  Occupation of current main job: Sales workers ;  &gt;&gt;&gt;&gt; Working in a job with the same usual hours as 12 months ago ;</t>
  </si>
  <si>
    <t>Queensland ;  Occupation of current main job: Sales workers ;  &gt;&gt;&gt;&gt; Working in a job with more usual hours than 12 months ago ;</t>
  </si>
  <si>
    <t>Queensland ;  Occupation of current main job: Sales workers ;  &gt;&gt;&gt;&gt; Working in a job with fewer usual hours than 12 months ago ;</t>
  </si>
  <si>
    <t>Queensland ;  Occupation of current main job: Sales workers ;  &gt;&gt;&gt;&gt; Working in a job with the same status in employment as 12 months ago ;</t>
  </si>
  <si>
    <t>Queensland ;  Occupation of current main job: Sales workers ;  &gt;&gt;&gt;&gt; Working in a job with a different status in employment than 12 months ago ;</t>
  </si>
  <si>
    <t>Queensland ;  Occupation of current main job: Sales workers ;  &gt;&gt;&gt; Did not change jobs in last 12 months ;</t>
  </si>
  <si>
    <t>Queensland ;  Occupation of current main job: Sales workers ;  &gt;&gt; 12 months or more in current main job ;</t>
  </si>
  <si>
    <t>Queensland ;  Occupation of current main job: Sales workers ;  &gt;&gt;&gt; Employee in current main job ;</t>
  </si>
  <si>
    <t>Queensland ;  Occupation of current main job: Sales workers ;  &gt;&gt;&gt;&gt; No change in occupation with current employer last year ;</t>
  </si>
  <si>
    <t>Queensland ;  Occupation of current main job: Sales workers ;  &gt;&gt;&gt;&gt; Changed occupations with current employer in the same major group last year ;</t>
  </si>
  <si>
    <t>Queensland ;  Occupation of current main job: Sales workers ;  &gt;&gt;&gt;&gt; Changed occupations with current employer into a different major group last year ;</t>
  </si>
  <si>
    <t>Queensland ;  Occupation of current main job: Sales workers ;  &gt;&gt;&gt;&gt; Changed occupations with current employer at the same skill level ;</t>
  </si>
  <si>
    <t>Queensland ;  Occupation of current main job: Sales workers ;  &gt;&gt;&gt;&gt; Changed occupations with current employer to a higher skill level ;</t>
  </si>
  <si>
    <t>Queensland ;  Occupation of current main job: Sales workers ;  &gt;&gt;&gt;&gt; Changed occupations with current employer to a lower skill level ;</t>
  </si>
  <si>
    <t>Queensland ;  Occupation of current main job: Sales workers ;  &gt;&gt;&gt;&gt; No change in usual weekly hours with current employer last year ;</t>
  </si>
  <si>
    <t>Queensland ;  Occupation of current main job: Sales workers ;  &gt;&gt;&gt;&gt; Usual weekly hours increased with current employer last year ;</t>
  </si>
  <si>
    <t>Queensland ;  Occupation of current main job: Sales workers ;  &gt;&gt;&gt;&gt; Usual weekly hours decreased with current employer last year ;</t>
  </si>
  <si>
    <t>Queensland ;  Occupation of current main job: Sales workers ;  &gt;&gt;&gt;&gt; Did not know or usual weekly hours varied last year ;</t>
  </si>
  <si>
    <t>Queensland ;  Occupation of current main job: Sales workers ;  &gt;&gt;&gt;&gt; Promoted or transferred last year ;</t>
  </si>
  <si>
    <t>Queensland ;  Occupation of current main job: Sales workers ;  &gt;&gt;&gt;&gt; Was not promoted or transferred last year ;</t>
  </si>
  <si>
    <t>Queensland ;  Occupation of current main job: Sales workers ;  &gt;&gt;&gt; Owner manager or contributing family worker in current main job ;</t>
  </si>
  <si>
    <t>Queensland ;  Occupation of current main job: Sales workers ;  &gt; Employed 12 months ago ;</t>
  </si>
  <si>
    <t>Queensland ;  Occupation of current main job: Sales workers ;  &gt; Not employed 12 months ago ;</t>
  </si>
  <si>
    <t>Queensland ;  Occupation of current main job: Machinery operators and drivers ;  Employed at some time during the last 12 months ;</t>
  </si>
  <si>
    <t>Queensland ;  Occupation of current main job: Machinery operators and drivers ;  &gt; Currently employed ;</t>
  </si>
  <si>
    <t>Queensland ;  Occupation of current main job: Machinery operators and drivers ;  &gt;&gt; Less than 12 months in current main job ;</t>
  </si>
  <si>
    <t>Queensland ;  Occupation of current main job: Machinery operators and drivers ;  &gt;&gt;&gt; Changed jobs in last 12 months ;</t>
  </si>
  <si>
    <t>Queensland ;  Occupation of current main job: Machinery operators and drivers ;  &gt;&gt;&gt;&gt; Working in the same industry division as 12 months ago ;</t>
  </si>
  <si>
    <t>Queensland ;  Occupation of current main job: Machinery operators and drivers ;  &gt;&gt;&gt;&gt; Working in a different industry division than 12 months ago ;</t>
  </si>
  <si>
    <t>Queensland ;  Occupation of current main job: Machinery operators and drivers ;  &gt;&gt;&gt;&gt; Working in the same major occupation group as 12 months ago ;</t>
  </si>
  <si>
    <t>Queensland ;  Occupation of current main job: Machinery operators and drivers ;  &gt;&gt;&gt;&gt; Working in a different major occupation group than 12 months ago ;</t>
  </si>
  <si>
    <t>Queensland ;  Occupation of current main job: Machinery operators and drivers ;  &gt;&gt;&gt;&gt; Working in an occupation at the same skill level as 12 months ago ;</t>
  </si>
  <si>
    <t>Queensland ;  Occupation of current main job: Machinery operators and drivers ;  &gt;&gt;&gt;&gt; Working in an occupation with a higher skill level than 12 months ago ;</t>
  </si>
  <si>
    <t>Queensland ;  Occupation of current main job: Machinery operators and drivers ;  &gt;&gt;&gt;&gt; Working in an occupation with a lower skill level than 12 months ago ;</t>
  </si>
  <si>
    <t>Queensland ;  Occupation of current main job: Machinery operators and drivers ;  &gt;&gt;&gt;&gt; Working in a job with the same usual hours as 12 months ago ;</t>
  </si>
  <si>
    <t>Queensland ;  Occupation of current main job: Machinery operators and drivers ;  &gt;&gt;&gt;&gt; Working in a job with more usual hours than 12 months ago ;</t>
  </si>
  <si>
    <t>Queensland ;  Occupation of current main job: Machinery operators and drivers ;  &gt;&gt;&gt;&gt; Working in a job with fewer usual hours than 12 months ago ;</t>
  </si>
  <si>
    <t>Queensland ;  Occupation of current main job: Machinery operators and drivers ;  &gt;&gt;&gt;&gt; Working in a job with the same status in employment as 12 months ago ;</t>
  </si>
  <si>
    <t>Queensland ;  Occupation of current main job: Machinery operators and drivers ;  &gt;&gt;&gt;&gt; Working in a job with a different status in employment than 12 months ago ;</t>
  </si>
  <si>
    <t>Queensland ;  Occupation of current main job: Machinery operators and drivers ;  &gt;&gt;&gt; Did not change jobs in last 12 months ;</t>
  </si>
  <si>
    <t>Queensland ;  Occupation of current main job: Machinery operators and drivers ;  &gt;&gt; 12 months or more in current main job ;</t>
  </si>
  <si>
    <t>Queensland ;  Occupation of current main job: Machinery operators and drivers ;  &gt;&gt;&gt; Employee in current main job ;</t>
  </si>
  <si>
    <t>Queensland ;  Occupation of current main job: Machinery operators and drivers ;  &gt;&gt;&gt;&gt; No change in occupation with current employer last year ;</t>
  </si>
  <si>
    <t>Queensland ;  Occupation of current main job: Machinery operators and drivers ;  &gt;&gt;&gt;&gt; Changed occupations with current employer in the same major group last year ;</t>
  </si>
  <si>
    <t>Queensland ;  Occupation of current main job: Machinery operators and drivers ;  &gt;&gt;&gt;&gt; Changed occupations with current employer into a different major group last year ;</t>
  </si>
  <si>
    <t>Queensland ;  Occupation of current main job: Machinery operators and drivers ;  &gt;&gt;&gt;&gt; Changed occupations with current employer at the same skill level ;</t>
  </si>
  <si>
    <t>Queensland ;  Occupation of current main job: Machinery operators and drivers ;  &gt;&gt;&gt;&gt; Changed occupations with current employer to a higher skill level ;</t>
  </si>
  <si>
    <t>Queensland ;  Occupation of current main job: Machinery operators and drivers ;  &gt;&gt;&gt;&gt; Changed occupations with current employer to a lower skill level ;</t>
  </si>
  <si>
    <t>Queensland ;  Occupation of current main job: Machinery operators and drivers ;  &gt;&gt;&gt;&gt; No change in usual weekly hours with current employer last year ;</t>
  </si>
  <si>
    <t>Queensland ;  Occupation of current main job: Machinery operators and drivers ;  &gt;&gt;&gt;&gt; Usual weekly hours increased with current employer last year ;</t>
  </si>
  <si>
    <t>Queensland ;  Occupation of current main job: Machinery operators and drivers ;  &gt;&gt;&gt;&gt; Usual weekly hours decreased with current employer last year ;</t>
  </si>
  <si>
    <t>Queensland ;  Occupation of current main job: Machinery operators and drivers ;  &gt;&gt;&gt;&gt; Did not know or usual weekly hours varied last year ;</t>
  </si>
  <si>
    <t>Queensland ;  Occupation of current main job: Machinery operators and drivers ;  &gt;&gt;&gt;&gt; Promoted or transferred last year ;</t>
  </si>
  <si>
    <t>Queensland ;  Occupation of current main job: Machinery operators and drivers ;  &gt;&gt;&gt;&gt; Was not promoted or transferred last year ;</t>
  </si>
  <si>
    <t>Queensland ;  Occupation of current main job: Machinery operators and drivers ;  &gt;&gt;&gt; Owner manager or contributing family worker in current main job ;</t>
  </si>
  <si>
    <t>Queensland ;  Occupation of current main job: Machinery operators and drivers ;  &gt; Employed 12 months ago ;</t>
  </si>
  <si>
    <t>Queensland ;  Occupation of current main job: Machinery operators and drivers ;  &gt; Not employed 12 months ago ;</t>
  </si>
  <si>
    <t>Queensland ;  Occupation of current main job: Labourers ;  Employed at some time during the last 12 months ;</t>
  </si>
  <si>
    <t>Queensland ;  Occupation of current main job: Labourers ;  &gt; Currently employed ;</t>
  </si>
  <si>
    <t>Queensland ;  Occupation of current main job: Labourers ;  &gt;&gt; Less than 12 months in current main job ;</t>
  </si>
  <si>
    <t>Queensland ;  Occupation of current main job: Labourers ;  &gt;&gt;&gt; Changed jobs in last 12 months ;</t>
  </si>
  <si>
    <t>Queensland ;  Occupation of current main job: Labourers ;  &gt;&gt;&gt;&gt; Working in the same industry division as 12 months ago ;</t>
  </si>
  <si>
    <t>Queensland ;  Occupation of current main job: Labourers ;  &gt;&gt;&gt;&gt; Working in a different industry division than 12 months ago ;</t>
  </si>
  <si>
    <t>Queensland ;  Occupation of current main job: Labourers ;  &gt;&gt;&gt;&gt; Working in the same major occupation group as 12 months ago ;</t>
  </si>
  <si>
    <t>Queensland ;  Occupation of current main job: Labourers ;  &gt;&gt;&gt;&gt; Working in a different major occupation group than 12 months ago ;</t>
  </si>
  <si>
    <t>Queensland ;  Occupation of current main job: Labourers ;  &gt;&gt;&gt;&gt; Working in an occupation at the same skill level as 12 months ago ;</t>
  </si>
  <si>
    <t>Queensland ;  Occupation of current main job: Labourers ;  &gt;&gt;&gt;&gt; Working in an occupation with a higher skill level than 12 months ago ;</t>
  </si>
  <si>
    <t>Queensland ;  Occupation of current main job: Labourers ;  &gt;&gt;&gt;&gt; Working in an occupation with a lower skill level than 12 months ago ;</t>
  </si>
  <si>
    <t>Queensland ;  Occupation of current main job: Labourers ;  &gt;&gt;&gt;&gt; Working in a job with the same usual hours as 12 months ago ;</t>
  </si>
  <si>
    <t>Queensland ;  Occupation of current main job: Labourers ;  &gt;&gt;&gt;&gt; Working in a job with more usual hours than 12 months ago ;</t>
  </si>
  <si>
    <t>Queensland ;  Occupation of current main job: Labourers ;  &gt;&gt;&gt;&gt; Working in a job with fewer usual hours than 12 months ago ;</t>
  </si>
  <si>
    <t>Queensland ;  Occupation of current main job: Labourers ;  &gt;&gt;&gt;&gt; Working in a job with the same status in employment as 12 months ago ;</t>
  </si>
  <si>
    <t>Queensland ;  Occupation of current main job: Labourers ;  &gt;&gt;&gt;&gt; Working in a job with a different status in employment than 12 months ago ;</t>
  </si>
  <si>
    <t>Queensland ;  Occupation of current main job: Labourers ;  &gt;&gt;&gt; Did not change jobs in last 12 months ;</t>
  </si>
  <si>
    <t>Queensland ;  Occupation of current main job: Labourers ;  &gt;&gt; 12 months or more in current main job ;</t>
  </si>
  <si>
    <t>Queensland ;  Occupation of current main job: Labourers ;  &gt;&gt;&gt; Employee in current main job ;</t>
  </si>
  <si>
    <t>Queensland ;  Occupation of current main job: Labourers ;  &gt;&gt;&gt;&gt; No change in occupation with current employer last year ;</t>
  </si>
  <si>
    <t>Queensland ;  Occupation of current main job: Labourers ;  &gt;&gt;&gt;&gt; Changed occupations with current employer in the same major group last year ;</t>
  </si>
  <si>
    <t>Queensland ;  Occupation of current main job: Labourers ;  &gt;&gt;&gt;&gt; Changed occupations with current employer into a different major group last year ;</t>
  </si>
  <si>
    <t>Queensland ;  Occupation of current main job: Labourers ;  &gt;&gt;&gt;&gt; Changed occupations with current employer at the same skill level ;</t>
  </si>
  <si>
    <t>Queensland ;  Occupation of current main job: Labourers ;  &gt;&gt;&gt;&gt; Changed occupations with current employer to a higher skill level ;</t>
  </si>
  <si>
    <t>Queensland ;  Occupation of current main job: Labourers ;  &gt;&gt;&gt;&gt; Changed occupations with current employer to a lower skill level ;</t>
  </si>
  <si>
    <t>Queensland ;  Occupation of current main job: Labourers ;  &gt;&gt;&gt;&gt; No change in usual weekly hours with current employer last year ;</t>
  </si>
  <si>
    <t>Queensland ;  Occupation of current main job: Labourers ;  &gt;&gt;&gt;&gt; Usual weekly hours increased with current employer last year ;</t>
  </si>
  <si>
    <t>Queensland ;  Occupation of current main job: Labourers ;  &gt;&gt;&gt;&gt; Usual weekly hours decreased with current employer last year ;</t>
  </si>
  <si>
    <t>Queensland ;  Occupation of current main job: Labourers ;  &gt;&gt;&gt;&gt; Did not know or usual weekly hours varied last year ;</t>
  </si>
  <si>
    <t>Queensland ;  Occupation of current main job: Labourers ;  &gt;&gt;&gt;&gt; Promoted or transferred last year ;</t>
  </si>
  <si>
    <t>Queensland ;  Occupation of current main job: Labourers ;  &gt;&gt;&gt;&gt; Was not promoted or transferred last year ;</t>
  </si>
  <si>
    <t>Queensland ;  Occupation of current main job: Labourers ;  &gt;&gt;&gt; Owner manager or contributing family worker in current main job ;</t>
  </si>
  <si>
    <t>Queensland ;  Occupation of current main job: Labourers ;  &gt; Employed 12 months ago ;</t>
  </si>
  <si>
    <t>Queensland ;  Occupation of current main job: Labourers ;  &gt; Not employed 12 months ago ;</t>
  </si>
  <si>
    <t>Queensland ;  Skill level of current main job: Skill level 1 ;  Employed at some time during the last 12 months ;</t>
  </si>
  <si>
    <t>Queensland ;  Skill level of current main job: Skill level 1 ;  &gt; Currently employed ;</t>
  </si>
  <si>
    <t>Queensland ;  Skill level of current main job: Skill level 1 ;  &gt;&gt; Less than 12 months in current main job ;</t>
  </si>
  <si>
    <t>A127922286R</t>
  </si>
  <si>
    <t>A127922290F</t>
  </si>
  <si>
    <t>A127908710A</t>
  </si>
  <si>
    <t>A127881294T</t>
  </si>
  <si>
    <t>A127936170W</t>
  </si>
  <si>
    <t>A127854018T</t>
  </si>
  <si>
    <t>A127881302F</t>
  </si>
  <si>
    <t>A127894858C</t>
  </si>
  <si>
    <t>A127881314R</t>
  </si>
  <si>
    <t>A127908838L</t>
  </si>
  <si>
    <t>A127922378X</t>
  </si>
  <si>
    <t>A127894934V</t>
  </si>
  <si>
    <t>A127840198C</t>
  </si>
  <si>
    <t>A127936294X</t>
  </si>
  <si>
    <t>A127894946C</t>
  </si>
  <si>
    <t>A127867642L</t>
  </si>
  <si>
    <t>A127881398K</t>
  </si>
  <si>
    <t>A127881402R</t>
  </si>
  <si>
    <t>A127908842C</t>
  </si>
  <si>
    <t>A127936282R</t>
  </si>
  <si>
    <t>A127840178V</t>
  </si>
  <si>
    <t>A127867626L</t>
  </si>
  <si>
    <t>A127936286X</t>
  </si>
  <si>
    <t>A127854126A</t>
  </si>
  <si>
    <t>A127867630C</t>
  </si>
  <si>
    <t>A127867634L</t>
  </si>
  <si>
    <t>A127922382R</t>
  </si>
  <si>
    <t>A127894930K</t>
  </si>
  <si>
    <t>A127936290R</t>
  </si>
  <si>
    <t>A127840182K</t>
  </si>
  <si>
    <t>A127867638W</t>
  </si>
  <si>
    <t>A127840186V</t>
  </si>
  <si>
    <t>A127854130T</t>
  </si>
  <si>
    <t>A127840190K</t>
  </si>
  <si>
    <t>A127840194V</t>
  </si>
  <si>
    <t>A127908822V</t>
  </si>
  <si>
    <t>A127908826C</t>
  </si>
  <si>
    <t>A127908830V</t>
  </si>
  <si>
    <t>A127894938C</t>
  </si>
  <si>
    <t>A127908834C</t>
  </si>
  <si>
    <t>A127894942V</t>
  </si>
  <si>
    <t>A127854134A</t>
  </si>
  <si>
    <t>A127922386X</t>
  </si>
  <si>
    <t>A127922402L</t>
  </si>
  <si>
    <t>A127894950V</t>
  </si>
  <si>
    <t>A127867646W</t>
  </si>
  <si>
    <t>A127894958L</t>
  </si>
  <si>
    <t>A127840214T</t>
  </si>
  <si>
    <t>A127854158V</t>
  </si>
  <si>
    <t>A127922406W</t>
  </si>
  <si>
    <t>A127908862L</t>
  </si>
  <si>
    <t>A127840218A</t>
  </si>
  <si>
    <t>A127854162K</t>
  </si>
  <si>
    <t>A127840202J</t>
  </si>
  <si>
    <t>A127936298J</t>
  </si>
  <si>
    <t>A127881406X</t>
  </si>
  <si>
    <t>A127908846L</t>
  </si>
  <si>
    <t>A127936302L</t>
  </si>
  <si>
    <t>A127840206T</t>
  </si>
  <si>
    <t>A127854138K</t>
  </si>
  <si>
    <t>A127908850C</t>
  </si>
  <si>
    <t>A127922390R</t>
  </si>
  <si>
    <t>A127881410R</t>
  </si>
  <si>
    <t>A127840210J</t>
  </si>
  <si>
    <t>A127908854L</t>
  </si>
  <si>
    <t>A127854142A</t>
  </si>
  <si>
    <t>A127867650L</t>
  </si>
  <si>
    <t>A127854146K</t>
  </si>
  <si>
    <t>A127854150A</t>
  </si>
  <si>
    <t>A127894954C</t>
  </si>
  <si>
    <t>A127922394X</t>
  </si>
  <si>
    <t>A127881414X</t>
  </si>
  <si>
    <t>A127854154K</t>
  </si>
  <si>
    <t>A127922398J</t>
  </si>
  <si>
    <t>A127936306W</t>
  </si>
  <si>
    <t>A127894962C</t>
  </si>
  <si>
    <t>A127908858W</t>
  </si>
  <si>
    <t>A127894990L</t>
  </si>
  <si>
    <t>A127922410L</t>
  </si>
  <si>
    <t>A127881418J</t>
  </si>
  <si>
    <t>A127894982L</t>
  </si>
  <si>
    <t>A127894994W</t>
  </si>
  <si>
    <t>A127840242A</t>
  </si>
  <si>
    <t>A127854174V</t>
  </si>
  <si>
    <t>A127895002L</t>
  </si>
  <si>
    <t>A127936314W</t>
  </si>
  <si>
    <t>A127908882W</t>
  </si>
  <si>
    <t>A127908866W</t>
  </si>
  <si>
    <t>A127854166V</t>
  </si>
  <si>
    <t>A127867658F</t>
  </si>
  <si>
    <t>A127894966L</t>
  </si>
  <si>
    <t>A127840222T</t>
  </si>
  <si>
    <t>A127840226A</t>
  </si>
  <si>
    <t>A127894970C</t>
  </si>
  <si>
    <t>A127922414W</t>
  </si>
  <si>
    <t>A127854170K</t>
  </si>
  <si>
    <t>A127894974L</t>
  </si>
  <si>
    <t>A127908870L</t>
  </si>
  <si>
    <t>A127840230T</t>
  </si>
  <si>
    <t>A127894978W</t>
  </si>
  <si>
    <t>A127922418F</t>
  </si>
  <si>
    <t>A127908874W</t>
  </si>
  <si>
    <t>A127936310L</t>
  </si>
  <si>
    <t>A127922422W</t>
  </si>
  <si>
    <t>A127881422X</t>
  </si>
  <si>
    <t>A127922426F</t>
  </si>
  <si>
    <t>A127840234A</t>
  </si>
  <si>
    <t>A127908878F</t>
  </si>
  <si>
    <t>A127894986W</t>
  </si>
  <si>
    <t>A127922430W</t>
  </si>
  <si>
    <t>A127894998F</t>
  </si>
  <si>
    <t>A127908902V</t>
  </si>
  <si>
    <t>A127867662W</t>
  </si>
  <si>
    <t>A127922438R</t>
  </si>
  <si>
    <t>A127922450F</t>
  </si>
  <si>
    <t>A127936326F</t>
  </si>
  <si>
    <t>A127881446T</t>
  </si>
  <si>
    <t>A127908910V</t>
  </si>
  <si>
    <t>A127895010L</t>
  </si>
  <si>
    <t>A127881450J</t>
  </si>
  <si>
    <t>A127936330W</t>
  </si>
  <si>
    <t>A127854178C</t>
  </si>
  <si>
    <t>A127908886F</t>
  </si>
  <si>
    <t>A127922434F</t>
  </si>
  <si>
    <t>A127854182V</t>
  </si>
  <si>
    <t>A127881426J</t>
  </si>
  <si>
    <t>A127867666F</t>
  </si>
  <si>
    <t>A127840246K</t>
  </si>
  <si>
    <t>A127908890W</t>
  </si>
  <si>
    <t>A127881430X</t>
  </si>
  <si>
    <t>A127895006W</t>
  </si>
  <si>
    <t>A127908894F</t>
  </si>
  <si>
    <t>A127867670W</t>
  </si>
  <si>
    <t>A127936318F</t>
  </si>
  <si>
    <t>A127922442F</t>
  </si>
  <si>
    <t>A127908898R</t>
  </si>
  <si>
    <t>A127881434J</t>
  </si>
  <si>
    <t>A127936322W</t>
  </si>
  <si>
    <t>A127867674F</t>
  </si>
  <si>
    <t>A127922446R</t>
  </si>
  <si>
    <t>A127867678R</t>
  </si>
  <si>
    <t>A127854186C</t>
  </si>
  <si>
    <t>A127881438T</t>
  </si>
  <si>
    <t>A127881442J</t>
  </si>
  <si>
    <t>A127908906C</t>
  </si>
  <si>
    <t>A127895018F</t>
  </si>
  <si>
    <t>A127854190V</t>
  </si>
  <si>
    <t>A127936342F</t>
  </si>
  <si>
    <t>A127867702C</t>
  </si>
  <si>
    <t>A127895022W</t>
  </si>
  <si>
    <t>A127936346R</t>
  </si>
  <si>
    <t>A127867710C</t>
  </si>
  <si>
    <t>A127881474A</t>
  </si>
  <si>
    <t>A127867714L</t>
  </si>
  <si>
    <t>A127881478K</t>
  </si>
  <si>
    <t>A127936334F</t>
  </si>
  <si>
    <t>A127867682F</t>
  </si>
  <si>
    <t>A127895014W</t>
  </si>
  <si>
    <t>A127854194C</t>
  </si>
  <si>
    <t>A127936338R</t>
  </si>
  <si>
    <t>A127881454T</t>
  </si>
  <si>
    <t>A127840254K</t>
  </si>
  <si>
    <t>A127854198L</t>
  </si>
  <si>
    <t>A127867686R</t>
  </si>
  <si>
    <t>A127881458A</t>
  </si>
  <si>
    <t>A127867690F</t>
  </si>
  <si>
    <t>A127908914C</t>
  </si>
  <si>
    <t>A127840258V</t>
  </si>
  <si>
    <t>A127867694R</t>
  </si>
  <si>
    <t>A127854202T</t>
  </si>
  <si>
    <t>A127922454R</t>
  </si>
  <si>
    <t>A127867698X</t>
  </si>
  <si>
    <t>A127881462T</t>
  </si>
  <si>
    <t>A127881466A</t>
  </si>
  <si>
    <t>A127854206A</t>
  </si>
  <si>
    <t>A127922458X</t>
  </si>
  <si>
    <t>A127881470T</t>
  </si>
  <si>
    <t>A127854210T</t>
  </si>
  <si>
    <t>A127840262K</t>
  </si>
  <si>
    <t>A127881490A</t>
  </si>
  <si>
    <t>A127922462R</t>
  </si>
  <si>
    <t>A127867722L</t>
  </si>
  <si>
    <t>A127881486K</t>
  </si>
  <si>
    <t>A127867734W</t>
  </si>
  <si>
    <t>A127922478J</t>
  </si>
  <si>
    <t>A127854222A</t>
  </si>
  <si>
    <t>A127881494K</t>
  </si>
  <si>
    <t>A127854226K</t>
  </si>
  <si>
    <t>A127936370R</t>
  </si>
  <si>
    <t>A127895026F</t>
  </si>
  <si>
    <t>A127908918L</t>
  </si>
  <si>
    <t>A127936350F</t>
  </si>
  <si>
    <t>A127936354R</t>
  </si>
  <si>
    <t>A127908922C</t>
  </si>
  <si>
    <t>A127895030W</t>
  </si>
  <si>
    <t>A127867718W</t>
  </si>
  <si>
    <t>A127840266V</t>
  </si>
  <si>
    <t>A127895034F</t>
  </si>
  <si>
    <t>A127881482A</t>
  </si>
  <si>
    <t>A127840270K</t>
  </si>
  <si>
    <t>A127922466X</t>
  </si>
  <si>
    <t>A127854214A</t>
  </si>
  <si>
    <t>A127922470R</t>
  </si>
  <si>
    <t>A127936358X</t>
  </si>
  <si>
    <t>A127854218K</t>
  </si>
  <si>
    <t>A127936362R</t>
  </si>
  <si>
    <t>A127895038R</t>
  </si>
  <si>
    <t>A127867726W</t>
  </si>
  <si>
    <t>A127922474X</t>
  </si>
  <si>
    <t>A127895042F</t>
  </si>
  <si>
    <t>A127908926L</t>
  </si>
  <si>
    <t>A127936366X</t>
  </si>
  <si>
    <t>A127867738F</t>
  </si>
  <si>
    <t>A127908938W</t>
  </si>
  <si>
    <t>A127867742W</t>
  </si>
  <si>
    <t>A127854238V</t>
  </si>
  <si>
    <t>A127867758R</t>
  </si>
  <si>
    <t>A127936390X</t>
  </si>
  <si>
    <t>A127908942L</t>
  </si>
  <si>
    <t>A127854258C</t>
  </si>
  <si>
    <t>A127908946W</t>
  </si>
  <si>
    <t>A127895062R</t>
  </si>
  <si>
    <t>A127867762F</t>
  </si>
  <si>
    <t>A127908930C</t>
  </si>
  <si>
    <t>A127895046R</t>
  </si>
  <si>
    <t>A127922482X</t>
  </si>
  <si>
    <t>A127895050F</t>
  </si>
  <si>
    <t>A127854230A</t>
  </si>
  <si>
    <t>A127936374X</t>
  </si>
  <si>
    <t>A127936378J</t>
  </si>
  <si>
    <t>A127854234K</t>
  </si>
  <si>
    <t>A127867746F</t>
  </si>
  <si>
    <t>A127936382X</t>
  </si>
  <si>
    <t>A127867750W</t>
  </si>
  <si>
    <t>A127854242K</t>
  </si>
  <si>
    <t>A127840274V</t>
  </si>
  <si>
    <t>A127922486J</t>
  </si>
  <si>
    <t>A127854246V</t>
  </si>
  <si>
    <t>A127854250K</t>
  </si>
  <si>
    <t>A127840278C</t>
  </si>
  <si>
    <t>A127881498V</t>
  </si>
  <si>
    <t>A127840282V</t>
  </si>
  <si>
    <t>A127867754F</t>
  </si>
  <si>
    <t>A127908934L</t>
  </si>
  <si>
    <t>A127895054R</t>
  </si>
  <si>
    <t>A127895058X</t>
  </si>
  <si>
    <t>A127854254V</t>
  </si>
  <si>
    <t>A127922306L</t>
  </si>
  <si>
    <t>A127922302C</t>
  </si>
  <si>
    <t>A127908734V</t>
  </si>
  <si>
    <t>Queensland ;  Skill level of current main job: Skill level 1 ;  &gt;&gt;&gt; Changed jobs in last 12 months ;</t>
  </si>
  <si>
    <t>Queensland ;  Skill level of current main job: Skill level 1 ;  &gt;&gt;&gt;&gt; Working in the same industry division as 12 months ago ;</t>
  </si>
  <si>
    <t>Queensland ;  Skill level of current main job: Skill level 1 ;  &gt;&gt;&gt;&gt; Working in a different industry division than 12 months ago ;</t>
  </si>
  <si>
    <t>Queensland ;  Skill level of current main job: Skill level 1 ;  &gt;&gt;&gt;&gt; Working in the same major occupation group as 12 months ago ;</t>
  </si>
  <si>
    <t>Queensland ;  Skill level of current main job: Skill level 1 ;  &gt;&gt;&gt;&gt; Working in a different major occupation group than 12 months ago ;</t>
  </si>
  <si>
    <t>Queensland ;  Skill level of current main job: Skill level 1 ;  &gt;&gt;&gt;&gt; Working in an occupation at the same skill level as 12 months ago ;</t>
  </si>
  <si>
    <t>Queensland ;  Skill level of current main job: Skill level 1 ;  &gt;&gt;&gt;&gt; Working in an occupation with a higher skill level than 12 months ago ;</t>
  </si>
  <si>
    <t>Queensland ;  Skill level of current main job: Skill level 1 ;  &gt;&gt;&gt;&gt; Working in an occupation with a lower skill level than 12 months ago ;</t>
  </si>
  <si>
    <t>Queensland ;  Skill level of current main job: Skill level 1 ;  &gt;&gt;&gt;&gt; Working in a job with the same usual hours as 12 months ago ;</t>
  </si>
  <si>
    <t>Queensland ;  Skill level of current main job: Skill level 1 ;  &gt;&gt;&gt;&gt; Working in a job with more usual hours than 12 months ago ;</t>
  </si>
  <si>
    <t>Queensland ;  Skill level of current main job: Skill level 1 ;  &gt;&gt;&gt;&gt; Working in a job with fewer usual hours than 12 months ago ;</t>
  </si>
  <si>
    <t>Queensland ;  Skill level of current main job: Skill level 1 ;  &gt;&gt;&gt;&gt; Working in a job with the same status in employment as 12 months ago ;</t>
  </si>
  <si>
    <t>Queensland ;  Skill level of current main job: Skill level 1 ;  &gt;&gt;&gt;&gt; Working in a job with a different status in employment than 12 months ago ;</t>
  </si>
  <si>
    <t>Queensland ;  Skill level of current main job: Skill level 1 ;  &gt;&gt;&gt; Did not change jobs in last 12 months ;</t>
  </si>
  <si>
    <t>Queensland ;  Skill level of current main job: Skill level 1 ;  &gt;&gt; 12 months or more in current main job ;</t>
  </si>
  <si>
    <t>Queensland ;  Skill level of current main job: Skill level 1 ;  &gt;&gt;&gt; Employee in current main job ;</t>
  </si>
  <si>
    <t>Queensland ;  Skill level of current main job: Skill level 1 ;  &gt;&gt;&gt;&gt; No change in occupation with current employer last year ;</t>
  </si>
  <si>
    <t>Queensland ;  Skill level of current main job: Skill level 1 ;  &gt;&gt;&gt;&gt; Changed occupations with current employer in the same major group last year ;</t>
  </si>
  <si>
    <t>Queensland ;  Skill level of current main job: Skill level 1 ;  &gt;&gt;&gt;&gt; Changed occupations with current employer into a different major group last year ;</t>
  </si>
  <si>
    <t>Queensland ;  Skill level of current main job: Skill level 1 ;  &gt;&gt;&gt;&gt; Changed occupations with current employer at the same skill level ;</t>
  </si>
  <si>
    <t>Queensland ;  Skill level of current main job: Skill level 1 ;  &gt;&gt;&gt;&gt; Changed occupations with current employer to a higher skill level ;</t>
  </si>
  <si>
    <t>Queensland ;  Skill level of current main job: Skill level 1 ;  &gt;&gt;&gt;&gt; Changed occupations with current employer to a lower skill level ;</t>
  </si>
  <si>
    <t>Queensland ;  Skill level of current main job: Skill level 1 ;  &gt;&gt;&gt;&gt; No change in usual weekly hours with current employer last year ;</t>
  </si>
  <si>
    <t>Queensland ;  Skill level of current main job: Skill level 1 ;  &gt;&gt;&gt;&gt; Usual weekly hours increased with current employer last year ;</t>
  </si>
  <si>
    <t>Queensland ;  Skill level of current main job: Skill level 1 ;  &gt;&gt;&gt;&gt; Usual weekly hours decreased with current employer last year ;</t>
  </si>
  <si>
    <t>Queensland ;  Skill level of current main job: Skill level 1 ;  &gt;&gt;&gt;&gt; Did not know or usual weekly hours varied last year ;</t>
  </si>
  <si>
    <t>Queensland ;  Skill level of current main job: Skill level 1 ;  &gt;&gt;&gt;&gt; Promoted or transferred last year ;</t>
  </si>
  <si>
    <t>Queensland ;  Skill level of current main job: Skill level 1 ;  &gt;&gt;&gt;&gt; Was not promoted or transferred last year ;</t>
  </si>
  <si>
    <t>Queensland ;  Skill level of current main job: Skill level 1 ;  &gt;&gt;&gt; Owner manager or contributing family worker in current main job ;</t>
  </si>
  <si>
    <t>Queensland ;  Skill level of current main job: Skill level 1 ;  &gt; Employed 12 months ago ;</t>
  </si>
  <si>
    <t>Queensland ;  Skill level of current main job: Skill level 1 ;  &gt; Not employed 12 months ago ;</t>
  </si>
  <si>
    <t>Queensland ;  Skill level of current main job: Skill level 2 ;  Employed at some time during the last 12 months ;</t>
  </si>
  <si>
    <t>Queensland ;  Skill level of current main job: Skill level 2 ;  &gt; Currently employed ;</t>
  </si>
  <si>
    <t>Queensland ;  Skill level of current main job: Skill level 2 ;  &gt;&gt; Less than 12 months in current main job ;</t>
  </si>
  <si>
    <t>Queensland ;  Skill level of current main job: Skill level 2 ;  &gt;&gt;&gt; Changed jobs in last 12 months ;</t>
  </si>
  <si>
    <t>Queensland ;  Skill level of current main job: Skill level 2 ;  &gt;&gt;&gt;&gt; Working in the same industry division as 12 months ago ;</t>
  </si>
  <si>
    <t>Queensland ;  Skill level of current main job: Skill level 2 ;  &gt;&gt;&gt;&gt; Working in a different industry division than 12 months ago ;</t>
  </si>
  <si>
    <t>Queensland ;  Skill level of current main job: Skill level 2 ;  &gt;&gt;&gt;&gt; Working in the same major occupation group as 12 months ago ;</t>
  </si>
  <si>
    <t>Queensland ;  Skill level of current main job: Skill level 2 ;  &gt;&gt;&gt;&gt; Working in a different major occupation group than 12 months ago ;</t>
  </si>
  <si>
    <t>Queensland ;  Skill level of current main job: Skill level 2 ;  &gt;&gt;&gt;&gt; Working in an occupation at the same skill level as 12 months ago ;</t>
  </si>
  <si>
    <t>Queensland ;  Skill level of current main job: Skill level 2 ;  &gt;&gt;&gt;&gt; Working in an occupation with a higher skill level than 12 months ago ;</t>
  </si>
  <si>
    <t>Queensland ;  Skill level of current main job: Skill level 2 ;  &gt;&gt;&gt;&gt; Working in an occupation with a lower skill level than 12 months ago ;</t>
  </si>
  <si>
    <t>Queensland ;  Skill level of current main job: Skill level 2 ;  &gt;&gt;&gt;&gt; Working in a job with the same usual hours as 12 months ago ;</t>
  </si>
  <si>
    <t>Queensland ;  Skill level of current main job: Skill level 2 ;  &gt;&gt;&gt;&gt; Working in a job with more usual hours than 12 months ago ;</t>
  </si>
  <si>
    <t>Queensland ;  Skill level of current main job: Skill level 2 ;  &gt;&gt;&gt;&gt; Working in a job with fewer usual hours than 12 months ago ;</t>
  </si>
  <si>
    <t>Queensland ;  Skill level of current main job: Skill level 2 ;  &gt;&gt;&gt;&gt; Working in a job with the same status in employment as 12 months ago ;</t>
  </si>
  <si>
    <t>Queensland ;  Skill level of current main job: Skill level 2 ;  &gt;&gt;&gt;&gt; Working in a job with a different status in employment than 12 months ago ;</t>
  </si>
  <si>
    <t>Queensland ;  Skill level of current main job: Skill level 2 ;  &gt;&gt;&gt; Did not change jobs in last 12 months ;</t>
  </si>
  <si>
    <t>Queensland ;  Skill level of current main job: Skill level 2 ;  &gt;&gt; 12 months or more in current main job ;</t>
  </si>
  <si>
    <t>Queensland ;  Skill level of current main job: Skill level 2 ;  &gt;&gt;&gt; Employee in current main job ;</t>
  </si>
  <si>
    <t>Queensland ;  Skill level of current main job: Skill level 2 ;  &gt;&gt;&gt;&gt; No change in occupation with current employer last year ;</t>
  </si>
  <si>
    <t>Queensland ;  Skill level of current main job: Skill level 2 ;  &gt;&gt;&gt;&gt; Changed occupations with current employer in the same major group last year ;</t>
  </si>
  <si>
    <t>Queensland ;  Skill level of current main job: Skill level 2 ;  &gt;&gt;&gt;&gt; Changed occupations with current employer into a different major group last year ;</t>
  </si>
  <si>
    <t>Queensland ;  Skill level of current main job: Skill level 2 ;  &gt;&gt;&gt;&gt; Changed occupations with current employer at the same skill level ;</t>
  </si>
  <si>
    <t>Queensland ;  Skill level of current main job: Skill level 2 ;  &gt;&gt;&gt;&gt; Changed occupations with current employer to a higher skill level ;</t>
  </si>
  <si>
    <t>Queensland ;  Skill level of current main job: Skill level 2 ;  &gt;&gt;&gt;&gt; Changed occupations with current employer to a lower skill level ;</t>
  </si>
  <si>
    <t>Queensland ;  Skill level of current main job: Skill level 2 ;  &gt;&gt;&gt;&gt; No change in usual weekly hours with current employer last year ;</t>
  </si>
  <si>
    <t>Queensland ;  Skill level of current main job: Skill level 2 ;  &gt;&gt;&gt;&gt; Usual weekly hours increased with current employer last year ;</t>
  </si>
  <si>
    <t>Queensland ;  Skill level of current main job: Skill level 2 ;  &gt;&gt;&gt;&gt; Usual weekly hours decreased with current employer last year ;</t>
  </si>
  <si>
    <t>Queensland ;  Skill level of current main job: Skill level 2 ;  &gt;&gt;&gt;&gt; Did not know or usual weekly hours varied last year ;</t>
  </si>
  <si>
    <t>Queensland ;  Skill level of current main job: Skill level 2 ;  &gt;&gt;&gt;&gt; Promoted or transferred last year ;</t>
  </si>
  <si>
    <t>Queensland ;  Skill level of current main job: Skill level 2 ;  &gt;&gt;&gt;&gt; Was not promoted or transferred last year ;</t>
  </si>
  <si>
    <t>Queensland ;  Skill level of current main job: Skill level 2 ;  &gt;&gt;&gt; Owner manager or contributing family worker in current main job ;</t>
  </si>
  <si>
    <t>Queensland ;  Skill level of current main job: Skill level 2 ;  &gt; Employed 12 months ago ;</t>
  </si>
  <si>
    <t>Queensland ;  Skill level of current main job: Skill level 2 ;  &gt; Not employed 12 months ago ;</t>
  </si>
  <si>
    <t>Queensland ;  Skill level of current main job: Skill level 3 ;  Employed at some time during the last 12 months ;</t>
  </si>
  <si>
    <t>Queensland ;  Skill level of current main job: Skill level 3 ;  &gt; Currently employed ;</t>
  </si>
  <si>
    <t>Queensland ;  Skill level of current main job: Skill level 3 ;  &gt;&gt; Less than 12 months in current main job ;</t>
  </si>
  <si>
    <t>Queensland ;  Skill level of current main job: Skill level 3 ;  &gt;&gt;&gt; Changed jobs in last 12 months ;</t>
  </si>
  <si>
    <t>Queensland ;  Skill level of current main job: Skill level 3 ;  &gt;&gt;&gt;&gt; Working in the same industry division as 12 months ago ;</t>
  </si>
  <si>
    <t>Queensland ;  Skill level of current main job: Skill level 3 ;  &gt;&gt;&gt;&gt; Working in a different industry division than 12 months ago ;</t>
  </si>
  <si>
    <t>Queensland ;  Skill level of current main job: Skill level 3 ;  &gt;&gt;&gt;&gt; Working in the same major occupation group as 12 months ago ;</t>
  </si>
  <si>
    <t>Queensland ;  Skill level of current main job: Skill level 3 ;  &gt;&gt;&gt;&gt; Working in a different major occupation group than 12 months ago ;</t>
  </si>
  <si>
    <t>Queensland ;  Skill level of current main job: Skill level 3 ;  &gt;&gt;&gt;&gt; Working in an occupation at the same skill level as 12 months ago ;</t>
  </si>
  <si>
    <t>Queensland ;  Skill level of current main job: Skill level 3 ;  &gt;&gt;&gt;&gt; Working in an occupation with a higher skill level than 12 months ago ;</t>
  </si>
  <si>
    <t>Queensland ;  Skill level of current main job: Skill level 3 ;  &gt;&gt;&gt;&gt; Working in an occupation with a lower skill level than 12 months ago ;</t>
  </si>
  <si>
    <t>Queensland ;  Skill level of current main job: Skill level 3 ;  &gt;&gt;&gt;&gt; Working in a job with the same usual hours as 12 months ago ;</t>
  </si>
  <si>
    <t>Queensland ;  Skill level of current main job: Skill level 3 ;  &gt;&gt;&gt;&gt; Working in a job with more usual hours than 12 months ago ;</t>
  </si>
  <si>
    <t>Queensland ;  Skill level of current main job: Skill level 3 ;  &gt;&gt;&gt;&gt; Working in a job with fewer usual hours than 12 months ago ;</t>
  </si>
  <si>
    <t>Queensland ;  Skill level of current main job: Skill level 3 ;  &gt;&gt;&gt;&gt; Working in a job with the same status in employment as 12 months ago ;</t>
  </si>
  <si>
    <t>Queensland ;  Skill level of current main job: Skill level 3 ;  &gt;&gt;&gt;&gt; Working in a job with a different status in employment than 12 months ago ;</t>
  </si>
  <si>
    <t>Queensland ;  Skill level of current main job: Skill level 3 ;  &gt;&gt;&gt; Did not change jobs in last 12 months ;</t>
  </si>
  <si>
    <t>Queensland ;  Skill level of current main job: Skill level 3 ;  &gt;&gt; 12 months or more in current main job ;</t>
  </si>
  <si>
    <t>Queensland ;  Skill level of current main job: Skill level 3 ;  &gt;&gt;&gt; Employee in current main job ;</t>
  </si>
  <si>
    <t>Queensland ;  Skill level of current main job: Skill level 3 ;  &gt;&gt;&gt;&gt; No change in occupation with current employer last year ;</t>
  </si>
  <si>
    <t>Queensland ;  Skill level of current main job: Skill level 3 ;  &gt;&gt;&gt;&gt; Changed occupations with current employer in the same major group last year ;</t>
  </si>
  <si>
    <t>Queensland ;  Skill level of current main job: Skill level 3 ;  &gt;&gt;&gt;&gt; Changed occupations with current employer into a different major group last year ;</t>
  </si>
  <si>
    <t>Queensland ;  Skill level of current main job: Skill level 3 ;  &gt;&gt;&gt;&gt; Changed occupations with current employer at the same skill level ;</t>
  </si>
  <si>
    <t>Queensland ;  Skill level of current main job: Skill level 3 ;  &gt;&gt;&gt;&gt; Changed occupations with current employer to a higher skill level ;</t>
  </si>
  <si>
    <t>Queensland ;  Skill level of current main job: Skill level 3 ;  &gt;&gt;&gt;&gt; Changed occupations with current employer to a lower skill level ;</t>
  </si>
  <si>
    <t>Queensland ;  Skill level of current main job: Skill level 3 ;  &gt;&gt;&gt;&gt; No change in usual weekly hours with current employer last year ;</t>
  </si>
  <si>
    <t>Queensland ;  Skill level of current main job: Skill level 3 ;  &gt;&gt;&gt;&gt; Usual weekly hours increased with current employer last year ;</t>
  </si>
  <si>
    <t>Queensland ;  Skill level of current main job: Skill level 3 ;  &gt;&gt;&gt;&gt; Usual weekly hours decreased with current employer last year ;</t>
  </si>
  <si>
    <t>Queensland ;  Skill level of current main job: Skill level 3 ;  &gt;&gt;&gt;&gt; Did not know or usual weekly hours varied last year ;</t>
  </si>
  <si>
    <t>Queensland ;  Skill level of current main job: Skill level 3 ;  &gt;&gt;&gt;&gt; Promoted or transferred last year ;</t>
  </si>
  <si>
    <t>Queensland ;  Skill level of current main job: Skill level 3 ;  &gt;&gt;&gt;&gt; Was not promoted or transferred last year ;</t>
  </si>
  <si>
    <t>Queensland ;  Skill level of current main job: Skill level 3 ;  &gt;&gt;&gt; Owner manager or contributing family worker in current main job ;</t>
  </si>
  <si>
    <t>Queensland ;  Skill level of current main job: Skill level 3 ;  &gt; Employed 12 months ago ;</t>
  </si>
  <si>
    <t>Queensland ;  Skill level of current main job: Skill level 3 ;  &gt; Not employed 12 months ago ;</t>
  </si>
  <si>
    <t>Queensland ;  Skill level of current main job: Skill level 4 ;  Employed at some time during the last 12 months ;</t>
  </si>
  <si>
    <t>Queensland ;  Skill level of current main job: Skill level 4 ;  &gt; Currently employed ;</t>
  </si>
  <si>
    <t>Queensland ;  Skill level of current main job: Skill level 4 ;  &gt;&gt; Less than 12 months in current main job ;</t>
  </si>
  <si>
    <t>Queensland ;  Skill level of current main job: Skill level 4 ;  &gt;&gt;&gt; Changed jobs in last 12 months ;</t>
  </si>
  <si>
    <t>Queensland ;  Skill level of current main job: Skill level 4 ;  &gt;&gt;&gt;&gt; Working in the same industry division as 12 months ago ;</t>
  </si>
  <si>
    <t>Queensland ;  Skill level of current main job: Skill level 4 ;  &gt;&gt;&gt;&gt; Working in a different industry division than 12 months ago ;</t>
  </si>
  <si>
    <t>Queensland ;  Skill level of current main job: Skill level 4 ;  &gt;&gt;&gt;&gt; Working in the same major occupation group as 12 months ago ;</t>
  </si>
  <si>
    <t>Queensland ;  Skill level of current main job: Skill level 4 ;  &gt;&gt;&gt;&gt; Working in a different major occupation group than 12 months ago ;</t>
  </si>
  <si>
    <t>Queensland ;  Skill level of current main job: Skill level 4 ;  &gt;&gt;&gt;&gt; Working in an occupation at the same skill level as 12 months ago ;</t>
  </si>
  <si>
    <t>Queensland ;  Skill level of current main job: Skill level 4 ;  &gt;&gt;&gt;&gt; Working in an occupation with a higher skill level than 12 months ago ;</t>
  </si>
  <si>
    <t>Queensland ;  Skill level of current main job: Skill level 4 ;  &gt;&gt;&gt;&gt; Working in an occupation with a lower skill level than 12 months ago ;</t>
  </si>
  <si>
    <t>Queensland ;  Skill level of current main job: Skill level 4 ;  &gt;&gt;&gt;&gt; Working in a job with the same usual hours as 12 months ago ;</t>
  </si>
  <si>
    <t>Queensland ;  Skill level of current main job: Skill level 4 ;  &gt;&gt;&gt;&gt; Working in a job with more usual hours than 12 months ago ;</t>
  </si>
  <si>
    <t>Queensland ;  Skill level of current main job: Skill level 4 ;  &gt;&gt;&gt;&gt; Working in a job with fewer usual hours than 12 months ago ;</t>
  </si>
  <si>
    <t>Queensland ;  Skill level of current main job: Skill level 4 ;  &gt;&gt;&gt;&gt; Working in a job with the same status in employment as 12 months ago ;</t>
  </si>
  <si>
    <t>Queensland ;  Skill level of current main job: Skill level 4 ;  &gt;&gt;&gt;&gt; Working in a job with a different status in employment than 12 months ago ;</t>
  </si>
  <si>
    <t>Queensland ;  Skill level of current main job: Skill level 4 ;  &gt;&gt;&gt; Did not change jobs in last 12 months ;</t>
  </si>
  <si>
    <t>Queensland ;  Skill level of current main job: Skill level 4 ;  &gt;&gt; 12 months or more in current main job ;</t>
  </si>
  <si>
    <t>Queensland ;  Skill level of current main job: Skill level 4 ;  &gt;&gt;&gt; Employee in current main job ;</t>
  </si>
  <si>
    <t>Queensland ;  Skill level of current main job: Skill level 4 ;  &gt;&gt;&gt;&gt; No change in occupation with current employer last year ;</t>
  </si>
  <si>
    <t>Queensland ;  Skill level of current main job: Skill level 4 ;  &gt;&gt;&gt;&gt; Changed occupations with current employer in the same major group last year ;</t>
  </si>
  <si>
    <t>Queensland ;  Skill level of current main job: Skill level 4 ;  &gt;&gt;&gt;&gt; Changed occupations with current employer into a different major group last year ;</t>
  </si>
  <si>
    <t>Queensland ;  Skill level of current main job: Skill level 4 ;  &gt;&gt;&gt;&gt; Changed occupations with current employer at the same skill level ;</t>
  </si>
  <si>
    <t>Queensland ;  Skill level of current main job: Skill level 4 ;  &gt;&gt;&gt;&gt; Changed occupations with current employer to a higher skill level ;</t>
  </si>
  <si>
    <t>Queensland ;  Skill level of current main job: Skill level 4 ;  &gt;&gt;&gt;&gt; Changed occupations with current employer to a lower skill level ;</t>
  </si>
  <si>
    <t>Queensland ;  Skill level of current main job: Skill level 4 ;  &gt;&gt;&gt;&gt; No change in usual weekly hours with current employer last year ;</t>
  </si>
  <si>
    <t>Queensland ;  Skill level of current main job: Skill level 4 ;  &gt;&gt;&gt;&gt; Usual weekly hours increased with current employer last year ;</t>
  </si>
  <si>
    <t>Queensland ;  Skill level of current main job: Skill level 4 ;  &gt;&gt;&gt;&gt; Usual weekly hours decreased with current employer last year ;</t>
  </si>
  <si>
    <t>Queensland ;  Skill level of current main job: Skill level 4 ;  &gt;&gt;&gt;&gt; Did not know or usual weekly hours varied last year ;</t>
  </si>
  <si>
    <t>Queensland ;  Skill level of current main job: Skill level 4 ;  &gt;&gt;&gt;&gt; Promoted or transferred last year ;</t>
  </si>
  <si>
    <t>Queensland ;  Skill level of current main job: Skill level 4 ;  &gt;&gt;&gt;&gt; Was not promoted or transferred last year ;</t>
  </si>
  <si>
    <t>Queensland ;  Skill level of current main job: Skill level 4 ;  &gt;&gt;&gt; Owner manager or contributing family worker in current main job ;</t>
  </si>
  <si>
    <t>Queensland ;  Skill level of current main job: Skill level 4 ;  &gt; Employed 12 months ago ;</t>
  </si>
  <si>
    <t>Queensland ;  Skill level of current main job: Skill level 4 ;  &gt; Not employed 12 months ago ;</t>
  </si>
  <si>
    <t>Queensland ;  Skill level of current main job: Skill level 5 ;  Employed at some time during the last 12 months ;</t>
  </si>
  <si>
    <t>Queensland ;  Skill level of current main job: Skill level 5 ;  &gt; Currently employed ;</t>
  </si>
  <si>
    <t>Queensland ;  Skill level of current main job: Skill level 5 ;  &gt;&gt; Less than 12 months in current main job ;</t>
  </si>
  <si>
    <t>Queensland ;  Skill level of current main job: Skill level 5 ;  &gt;&gt;&gt; Changed jobs in last 12 months ;</t>
  </si>
  <si>
    <t>Queensland ;  Skill level of current main job: Skill level 5 ;  &gt;&gt;&gt;&gt; Working in the same industry division as 12 months ago ;</t>
  </si>
  <si>
    <t>Queensland ;  Skill level of current main job: Skill level 5 ;  &gt;&gt;&gt;&gt; Working in a different industry division than 12 months ago ;</t>
  </si>
  <si>
    <t>Queensland ;  Skill level of current main job: Skill level 5 ;  &gt;&gt;&gt;&gt; Working in the same major occupation group as 12 months ago ;</t>
  </si>
  <si>
    <t>Queensland ;  Skill level of current main job: Skill level 5 ;  &gt;&gt;&gt;&gt; Working in a different major occupation group than 12 months ago ;</t>
  </si>
  <si>
    <t>Queensland ;  Skill level of current main job: Skill level 5 ;  &gt;&gt;&gt;&gt; Working in an occupation at the same skill level as 12 months ago ;</t>
  </si>
  <si>
    <t>Queensland ;  Skill level of current main job: Skill level 5 ;  &gt;&gt;&gt;&gt; Working in an occupation with a higher skill level than 12 months ago ;</t>
  </si>
  <si>
    <t>Queensland ;  Skill level of current main job: Skill level 5 ;  &gt;&gt;&gt;&gt; Working in an occupation with a lower skill level than 12 months ago ;</t>
  </si>
  <si>
    <t>Queensland ;  Skill level of current main job: Skill level 5 ;  &gt;&gt;&gt;&gt; Working in a job with the same usual hours as 12 months ago ;</t>
  </si>
  <si>
    <t>Queensland ;  Skill level of current main job: Skill level 5 ;  &gt;&gt;&gt;&gt; Working in a job with more usual hours than 12 months ago ;</t>
  </si>
  <si>
    <t>Queensland ;  Skill level of current main job: Skill level 5 ;  &gt;&gt;&gt;&gt; Working in a job with fewer usual hours than 12 months ago ;</t>
  </si>
  <si>
    <t>Queensland ;  Skill level of current main job: Skill level 5 ;  &gt;&gt;&gt;&gt; Working in a job with the same status in employment as 12 months ago ;</t>
  </si>
  <si>
    <t>Queensland ;  Skill level of current main job: Skill level 5 ;  &gt;&gt;&gt;&gt; Working in a job with a different status in employment than 12 months ago ;</t>
  </si>
  <si>
    <t>Queensland ;  Skill level of current main job: Skill level 5 ;  &gt;&gt;&gt; Did not change jobs in last 12 months ;</t>
  </si>
  <si>
    <t>Queensland ;  Skill level of current main job: Skill level 5 ;  &gt;&gt; 12 months or more in current main job ;</t>
  </si>
  <si>
    <t>Queensland ;  Skill level of current main job: Skill level 5 ;  &gt;&gt;&gt; Employee in current main job ;</t>
  </si>
  <si>
    <t>Queensland ;  Skill level of current main job: Skill level 5 ;  &gt;&gt;&gt;&gt; No change in occupation with current employer last year ;</t>
  </si>
  <si>
    <t>Queensland ;  Skill level of current main job: Skill level 5 ;  &gt;&gt;&gt;&gt; Changed occupations with current employer in the same major group last year ;</t>
  </si>
  <si>
    <t>Queensland ;  Skill level of current main job: Skill level 5 ;  &gt;&gt;&gt;&gt; Changed occupations with current employer into a different major group last year ;</t>
  </si>
  <si>
    <t>Queensland ;  Skill level of current main job: Skill level 5 ;  &gt;&gt;&gt;&gt; Changed occupations with current employer at the same skill level ;</t>
  </si>
  <si>
    <t>Queensland ;  Skill level of current main job: Skill level 5 ;  &gt;&gt;&gt;&gt; Changed occupations with current employer to a higher skill level ;</t>
  </si>
  <si>
    <t>Queensland ;  Skill level of current main job: Skill level 5 ;  &gt;&gt;&gt;&gt; Changed occupations with current employer to a lower skill level ;</t>
  </si>
  <si>
    <t>Queensland ;  Skill level of current main job: Skill level 5 ;  &gt;&gt;&gt;&gt; No change in usual weekly hours with current employer last year ;</t>
  </si>
  <si>
    <t>Queensland ;  Skill level of current main job: Skill level 5 ;  &gt;&gt;&gt;&gt; Usual weekly hours increased with current employer last year ;</t>
  </si>
  <si>
    <t>Queensland ;  Skill level of current main job: Skill level 5 ;  &gt;&gt;&gt;&gt; Usual weekly hours decreased with current employer last year ;</t>
  </si>
  <si>
    <t>Queensland ;  Skill level of current main job: Skill level 5 ;  &gt;&gt;&gt;&gt; Did not know or usual weekly hours varied last year ;</t>
  </si>
  <si>
    <t>Queensland ;  Skill level of current main job: Skill level 5 ;  &gt;&gt;&gt;&gt; Promoted or transferred last year ;</t>
  </si>
  <si>
    <t>Queensland ;  Skill level of current main job: Skill level 5 ;  &gt;&gt;&gt;&gt; Was not promoted or transferred last year ;</t>
  </si>
  <si>
    <t>Queensland ;  Skill level of current main job: Skill level 5 ;  &gt;&gt;&gt; Owner manager or contributing family worker in current main job ;</t>
  </si>
  <si>
    <t>Queensland ;  Skill level of current main job: Skill level 5 ;  &gt; Employed 12 months ago ;</t>
  </si>
  <si>
    <t>Queensland ;  Skill level of current main job: Skill level 5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</si>
  <si>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</si>
  <si>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</si>
  <si>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</si>
  <si>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</si>
  <si>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</si>
  <si>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</si>
  <si>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</si>
  <si>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</si>
  <si>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</si>
  <si>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</si>
  <si>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</si>
  <si>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</si>
  <si>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</si>
  <si>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</si>
  <si>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</si>
  <si>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</si>
  <si>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</si>
  <si>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</si>
  <si>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</si>
  <si>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</si>
  <si>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</si>
  <si>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</si>
  <si>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</si>
  <si>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</si>
  <si>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</si>
  <si>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</si>
  <si>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</si>
  <si>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</si>
  <si>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</si>
  <si>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</si>
  <si>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</si>
  <si>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</si>
  <si>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</si>
  <si>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</si>
  <si>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</si>
  <si>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</si>
  <si>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</si>
  <si>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</si>
  <si>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current main job: Managers ;  Employed at some time during the last 12 months ;</t>
  </si>
  <si>
    <t>South Australia ;  Occupation of current main job: Managers ;  &gt; Currently employed ;</t>
  </si>
  <si>
    <t>South Australia ;  Occupation of current main job: Managers ;  &gt;&gt; Less than 12 months in current main job ;</t>
  </si>
  <si>
    <t>South Australia ;  Occupation of current main job: Managers ;  &gt;&gt;&gt; Changed jobs in last 12 months ;</t>
  </si>
  <si>
    <t>South Australia ;  Occupation of current main job: Managers ;  &gt;&gt;&gt;&gt; Working in the same industry division as 12 months ago ;</t>
  </si>
  <si>
    <t>South Australia ;  Occupation of current main job: Managers ;  &gt;&gt;&gt;&gt; Working in a different industry division than 12 months ago ;</t>
  </si>
  <si>
    <t>South Australia ;  Occupation of current main job: Managers ;  &gt;&gt;&gt;&gt; Working in the same major occupation group as 12 months ago ;</t>
  </si>
  <si>
    <t>South Australia ;  Occupation of current main job: Managers ;  &gt;&gt;&gt;&gt; Working in a different major occupation group than 12 months ago ;</t>
  </si>
  <si>
    <t>South Australia ;  Occupation of current main job: Managers ;  &gt;&gt;&gt;&gt; Working in an occupation at the same skill level as 12 months ago ;</t>
  </si>
  <si>
    <t>South Australia ;  Occupation of current main job: Managers ;  &gt;&gt;&gt;&gt; Working in an occupation with a higher skill level than 12 months ago ;</t>
  </si>
  <si>
    <t>South Australia ;  Occupation of current main job: Managers ;  &gt;&gt;&gt;&gt; Working in an occupation with a lower skill level than 12 months ago ;</t>
  </si>
  <si>
    <t>South Australia ;  Occupation of current main job: Managers ;  &gt;&gt;&gt;&gt; Working in a job with the same usual hours as 12 months ago ;</t>
  </si>
  <si>
    <t>South Australia ;  Occupation of current main job: Managers ;  &gt;&gt;&gt;&gt; Working in a job with more usual hours than 12 months ago ;</t>
  </si>
  <si>
    <t>South Australia ;  Occupation of current main job: Managers ;  &gt;&gt;&gt;&gt; Working in a job with fewer usual hours than 12 months ago ;</t>
  </si>
  <si>
    <t>South Australia ;  Occupation of current main job: Managers ;  &gt;&gt;&gt;&gt; Working in a job with the same status in employment as 12 months ago ;</t>
  </si>
  <si>
    <t>South Australia ;  Occupation of current main job: Managers ;  &gt;&gt;&gt;&gt; Working in a job with a different status in employment than 12 months ago ;</t>
  </si>
  <si>
    <t>South Australia ;  Occupation of current main job: Managers ;  &gt;&gt;&gt; Did not change jobs in last 12 months ;</t>
  </si>
  <si>
    <t>South Australia ;  Occupation of current main job: Managers ;  &gt;&gt; 12 months or more in current main job ;</t>
  </si>
  <si>
    <t>South Australia ;  Occupation of current main job: Managers ;  &gt;&gt;&gt; Employee in current main job ;</t>
  </si>
  <si>
    <t>South Australia ;  Occupation of current main job: Managers ;  &gt;&gt;&gt;&gt; No change in occupation with current employer last year ;</t>
  </si>
  <si>
    <t>South Australia ;  Occupation of current main job: Managers ;  &gt;&gt;&gt;&gt; Changed occupations with current employer in the same major group last year ;</t>
  </si>
  <si>
    <t>South Australia ;  Occupation of current main job: Managers ;  &gt;&gt;&gt;&gt; Changed occupations with current employer into a different major group last year ;</t>
  </si>
  <si>
    <t>South Australia ;  Occupation of current main job: Managers ;  &gt;&gt;&gt;&gt; Changed occupations with current employer at the same skill level ;</t>
  </si>
  <si>
    <t>South Australia ;  Occupation of current main job: Managers ;  &gt;&gt;&gt;&gt; Changed occupations with current employer to a higher skill level ;</t>
  </si>
  <si>
    <t>South Australia ;  Occupation of current main job: Managers ;  &gt;&gt;&gt;&gt; Changed occupations with current employer to a lower skill level ;</t>
  </si>
  <si>
    <t>South Australia ;  Occupation of current main job: Managers ;  &gt;&gt;&gt;&gt; No change in usual weekly hours with current employer last year ;</t>
  </si>
  <si>
    <t>South Australia ;  Occupation of current main job: Managers ;  &gt;&gt;&gt;&gt; Usual weekly hours increased with current employer last year ;</t>
  </si>
  <si>
    <t>South Australia ;  Occupation of current main job: Managers ;  &gt;&gt;&gt;&gt; Usual weekly hours decreased with current employer last year ;</t>
  </si>
  <si>
    <t>South Australia ;  Occupation of current main job: Managers ;  &gt;&gt;&gt;&gt; Did not know or usual weekly hours varied last year ;</t>
  </si>
  <si>
    <t>South Australia ;  Occupation of current main job: Managers ;  &gt;&gt;&gt;&gt; Promoted or transferred last year ;</t>
  </si>
  <si>
    <t>South Australia ;  Occupation of current main job: Managers ;  &gt;&gt;&gt;&gt; Was not promoted or transferred last year ;</t>
  </si>
  <si>
    <t>South Australia ;  Occupation of current main job: Managers ;  &gt;&gt;&gt; Owner manager or contributing family worker in current main job ;</t>
  </si>
  <si>
    <t>South Australia ;  Occupation of current main job: Managers ;  &gt; Employed 12 months ago ;</t>
  </si>
  <si>
    <t>South Australia ;  Occupation of current main job: Managers ;  &gt; Not employed 12 months ago ;</t>
  </si>
  <si>
    <t>South Australia ;  Occupation of current main job: Professionals ;  Employed at some time during the last 12 months ;</t>
  </si>
  <si>
    <t>South Australia ;  Occupation of current main job: Professionals ;  &gt; Currently employed ;</t>
  </si>
  <si>
    <t>South Australia ;  Occupation of current main job: Professionals ;  &gt;&gt; Less than 12 months in current main job ;</t>
  </si>
  <si>
    <t>South Australia ;  Occupation of current main job: Professionals ;  &gt;&gt;&gt; Changed jobs in last 12 months ;</t>
  </si>
  <si>
    <t>South Australia ;  Occupation of current main job: Professionals ;  &gt;&gt;&gt;&gt; Working in the same industry division as 12 months ago ;</t>
  </si>
  <si>
    <t>South Australia ;  Occupation of current main job: Professionals ;  &gt;&gt;&gt;&gt; Working in a different industry division than 12 months ago ;</t>
  </si>
  <si>
    <t>South Australia ;  Occupation of current main job: Professionals ;  &gt;&gt;&gt;&gt; Working in the same major occupation group as 12 months ago ;</t>
  </si>
  <si>
    <t>South Australia ;  Occupation of current main job: Professionals ;  &gt;&gt;&gt;&gt; Working in a different major occupation group than 12 months ago ;</t>
  </si>
  <si>
    <t>South Australia ;  Occupation of current main job: Professionals ;  &gt;&gt;&gt;&gt; Working in an occupation at the same skill level as 12 months ago ;</t>
  </si>
  <si>
    <t>South Australia ;  Occupation of current main job: Professionals ;  &gt;&gt;&gt;&gt; Working in an occupation with a higher skill level than 12 months ago ;</t>
  </si>
  <si>
    <t>South Australia ;  Occupation of current main job: Professionals ;  &gt;&gt;&gt;&gt; Working in an occupation with a lower skill level than 12 months ago ;</t>
  </si>
  <si>
    <t>A127881318X</t>
  </si>
  <si>
    <t>A127854038A</t>
  </si>
  <si>
    <t>A127936190F</t>
  </si>
  <si>
    <t>A127936194R</t>
  </si>
  <si>
    <t>A127854042T</t>
  </si>
  <si>
    <t>A127854046A</t>
  </si>
  <si>
    <t>A127881326X</t>
  </si>
  <si>
    <t>A127867542C</t>
  </si>
  <si>
    <t>A127908714K</t>
  </si>
  <si>
    <t>A127936178R</t>
  </si>
  <si>
    <t>A127840090A</t>
  </si>
  <si>
    <t>A127908718V</t>
  </si>
  <si>
    <t>A127908722K</t>
  </si>
  <si>
    <t>A127908726V</t>
  </si>
  <si>
    <t>A127840094K</t>
  </si>
  <si>
    <t>A127908730K</t>
  </si>
  <si>
    <t>A127867546L</t>
  </si>
  <si>
    <t>A127854026T</t>
  </si>
  <si>
    <t>A127908738C</t>
  </si>
  <si>
    <t>A127936182F</t>
  </si>
  <si>
    <t>A127894866C</t>
  </si>
  <si>
    <t>A127854030J</t>
  </si>
  <si>
    <t>A127894870V</t>
  </si>
  <si>
    <t>A127908742V</t>
  </si>
  <si>
    <t>A127894874C</t>
  </si>
  <si>
    <t>A127840098V</t>
  </si>
  <si>
    <t>A127908746C</t>
  </si>
  <si>
    <t>A127854034T</t>
  </si>
  <si>
    <t>A127881322R</t>
  </si>
  <si>
    <t>A127840102X</t>
  </si>
  <si>
    <t>A127867550C</t>
  </si>
  <si>
    <t>A127908778W</t>
  </si>
  <si>
    <t>A127936198X</t>
  </si>
  <si>
    <t>A127840106J</t>
  </si>
  <si>
    <t>A127908770C</t>
  </si>
  <si>
    <t>A127881334X</t>
  </si>
  <si>
    <t>A127936226W</t>
  </si>
  <si>
    <t>A127840110X</t>
  </si>
  <si>
    <t>A127867566W</t>
  </si>
  <si>
    <t>A127922318W</t>
  </si>
  <si>
    <t>A127854058K</t>
  </si>
  <si>
    <t>A127867554L</t>
  </si>
  <si>
    <t>A127936202C</t>
  </si>
  <si>
    <t>A127894878L</t>
  </si>
  <si>
    <t>A127908750V</t>
  </si>
  <si>
    <t>A127881330R</t>
  </si>
  <si>
    <t>A127894882C</t>
  </si>
  <si>
    <t>A127936206L</t>
  </si>
  <si>
    <t>A127908754C</t>
  </si>
  <si>
    <t>A127908758L</t>
  </si>
  <si>
    <t>A127854050T</t>
  </si>
  <si>
    <t>A127867558W</t>
  </si>
  <si>
    <t>A127894886L</t>
  </si>
  <si>
    <t>A127908762C</t>
  </si>
  <si>
    <t>A127922310C</t>
  </si>
  <si>
    <t>A127936210C</t>
  </si>
  <si>
    <t>A127936214L</t>
  </si>
  <si>
    <t>A127936218W</t>
  </si>
  <si>
    <t>A127854054A</t>
  </si>
  <si>
    <t>A127894890C</t>
  </si>
  <si>
    <t>A127908766L</t>
  </si>
  <si>
    <t>A127922314L</t>
  </si>
  <si>
    <t>A127894894L</t>
  </si>
  <si>
    <t>A127936222L</t>
  </si>
  <si>
    <t>A127867562L</t>
  </si>
  <si>
    <t>A127881350X</t>
  </si>
  <si>
    <t>A127867570L</t>
  </si>
  <si>
    <t>A127936230L</t>
  </si>
  <si>
    <t>A127840126T</t>
  </si>
  <si>
    <t>A127936238F</t>
  </si>
  <si>
    <t>A127881354J</t>
  </si>
  <si>
    <t>A127881358T</t>
  </si>
  <si>
    <t>A127881362J</t>
  </si>
  <si>
    <t>A127854086V</t>
  </si>
  <si>
    <t>A127936242W</t>
  </si>
  <si>
    <t>A127867574W</t>
  </si>
  <si>
    <t>A127922322L</t>
  </si>
  <si>
    <t>A127894898W</t>
  </si>
  <si>
    <t>A127881338J</t>
  </si>
  <si>
    <t>A127854062A</t>
  </si>
  <si>
    <t>A127881342X</t>
  </si>
  <si>
    <t>A127867578F</t>
  </si>
  <si>
    <t>A127854066K</t>
  </si>
  <si>
    <t>A127922326W</t>
  </si>
  <si>
    <t>A127854070A</t>
  </si>
  <si>
    <t>A127840114J</t>
  </si>
  <si>
    <t>A127840118T</t>
  </si>
  <si>
    <t>A127854074K</t>
  </si>
  <si>
    <t>A127881346J</t>
  </si>
  <si>
    <t>A127840122J</t>
  </si>
  <si>
    <t>A127908782L</t>
  </si>
  <si>
    <t>A127894902A</t>
  </si>
  <si>
    <t>A127936234W</t>
  </si>
  <si>
    <t>A127922330L</t>
  </si>
  <si>
    <t>A127854078V</t>
  </si>
  <si>
    <t>A127908786W</t>
  </si>
  <si>
    <t>A127854082K</t>
  </si>
  <si>
    <t>A127867582W</t>
  </si>
  <si>
    <t>A127840134T</t>
  </si>
  <si>
    <t>A127867598R</t>
  </si>
  <si>
    <t>A127881366T</t>
  </si>
  <si>
    <t>A127922338F</t>
  </si>
  <si>
    <t>A127908798F</t>
  </si>
  <si>
    <t>A127922354F</t>
  </si>
  <si>
    <t>A127908806V</t>
  </si>
  <si>
    <t>A127881378A</t>
  </si>
  <si>
    <t>A127894906K</t>
  </si>
  <si>
    <t>A127854102J</t>
  </si>
  <si>
    <t>A127936258R</t>
  </si>
  <si>
    <t>A127867586F</t>
  </si>
  <si>
    <t>A127840138A</t>
  </si>
  <si>
    <t>A127854090K</t>
  </si>
  <si>
    <t>A127936246F</t>
  </si>
  <si>
    <t>A127922334W</t>
  </si>
  <si>
    <t>A127840142T</t>
  </si>
  <si>
    <t>A127840146A</t>
  </si>
  <si>
    <t>A127881370J</t>
  </si>
  <si>
    <t>A127867590W</t>
  </si>
  <si>
    <t>A127840150T</t>
  </si>
  <si>
    <t>A127867594F</t>
  </si>
  <si>
    <t>A127908790L</t>
  </si>
  <si>
    <t>A127922342W</t>
  </si>
  <si>
    <t>A127922346F</t>
  </si>
  <si>
    <t>A127840154A</t>
  </si>
  <si>
    <t>A127908794W</t>
  </si>
  <si>
    <t>A127854094V</t>
  </si>
  <si>
    <t>A127922350W</t>
  </si>
  <si>
    <t>A127840158K</t>
  </si>
  <si>
    <t>A127936250W</t>
  </si>
  <si>
    <t>A127854098C</t>
  </si>
  <si>
    <t>A127881374T</t>
  </si>
  <si>
    <t>A127936254F</t>
  </si>
  <si>
    <t>A127867602V</t>
  </si>
  <si>
    <t>A127894922K</t>
  </si>
  <si>
    <t>A127922358R</t>
  </si>
  <si>
    <t>A127840162A</t>
  </si>
  <si>
    <t>A127894918V</t>
  </si>
  <si>
    <t>A127854114T</t>
  </si>
  <si>
    <t>A127840170A</t>
  </si>
  <si>
    <t>A127840174K</t>
  </si>
  <si>
    <t>A127854122T</t>
  </si>
  <si>
    <t>A127894926V</t>
  </si>
  <si>
    <t>A127881390T</t>
  </si>
  <si>
    <t>A127854106T</t>
  </si>
  <si>
    <t>A127922362F</t>
  </si>
  <si>
    <t>A127936262F</t>
  </si>
  <si>
    <t>A127936266R</t>
  </si>
  <si>
    <t>A127908810K</t>
  </si>
  <si>
    <t>A127867606C</t>
  </si>
  <si>
    <t>A127936270F</t>
  </si>
  <si>
    <t>A127894910A</t>
  </si>
  <si>
    <t>A127854110J</t>
  </si>
  <si>
    <t>A127922366R</t>
  </si>
  <si>
    <t>A127881382T</t>
  </si>
  <si>
    <t>A127840166K</t>
  </si>
  <si>
    <t>A127867610V</t>
  </si>
  <si>
    <t>A127881386A</t>
  </si>
  <si>
    <t>A127867614C</t>
  </si>
  <si>
    <t>A127922370F</t>
  </si>
  <si>
    <t>A127894914K</t>
  </si>
  <si>
    <t>A127908814V</t>
  </si>
  <si>
    <t>A127936274R</t>
  </si>
  <si>
    <t>A127908818C</t>
  </si>
  <si>
    <t>A127922374R</t>
  </si>
  <si>
    <t>A127867618L</t>
  </si>
  <si>
    <t>A127936278X</t>
  </si>
  <si>
    <t>A127854118A</t>
  </si>
  <si>
    <t>A127895082X</t>
  </si>
  <si>
    <t>A127881510X</t>
  </si>
  <si>
    <t>A127936418R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</si>
  <si>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</si>
  <si>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</si>
  <si>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</si>
  <si>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</si>
  <si>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</si>
  <si>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</si>
  <si>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</si>
  <si>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</si>
  <si>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</si>
  <si>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</si>
  <si>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</si>
  <si>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</si>
  <si>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</si>
  <si>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</si>
  <si>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</si>
  <si>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</si>
  <si>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</si>
  <si>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</si>
  <si>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</si>
  <si>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</si>
  <si>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</si>
  <si>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</si>
  <si>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</si>
  <si>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</si>
  <si>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</si>
  <si>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</si>
  <si>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</si>
  <si>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</si>
  <si>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</si>
  <si>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</si>
  <si>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</si>
  <si>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</si>
  <si>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</si>
  <si>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</si>
  <si>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</si>
  <si>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A127868994K</t>
  </si>
  <si>
    <t>A127855566X</t>
  </si>
  <si>
    <t>A127841630W</t>
  </si>
  <si>
    <t>A127841634F</t>
  </si>
  <si>
    <t>A127937682V</t>
  </si>
  <si>
    <t>A127841642F</t>
  </si>
  <si>
    <t>A127841646R</t>
  </si>
  <si>
    <t>A127896402T</t>
  </si>
  <si>
    <t>A127882882F</t>
  </si>
  <si>
    <t>A127841650F</t>
  </si>
  <si>
    <t>A127841626F</t>
  </si>
  <si>
    <t>A127882874F</t>
  </si>
  <si>
    <t>A127896378C</t>
  </si>
  <si>
    <t>A127923798L</t>
  </si>
  <si>
    <t>A127855570R</t>
  </si>
  <si>
    <t>A127896382V</t>
  </si>
  <si>
    <t>A127910166X</t>
  </si>
  <si>
    <t>A127937678C</t>
  </si>
  <si>
    <t>A127855574X</t>
  </si>
  <si>
    <t>A127923802T</t>
  </si>
  <si>
    <t>A127910170R</t>
  </si>
  <si>
    <t>A127855578J</t>
  </si>
  <si>
    <t>A127896386C</t>
  </si>
  <si>
    <t>A127855582X</t>
  </si>
  <si>
    <t>A127896390V</t>
  </si>
  <si>
    <t>A127923806A</t>
  </si>
  <si>
    <t>A127910174X</t>
  </si>
  <si>
    <t>A127868990A</t>
  </si>
  <si>
    <t>A127896394C</t>
  </si>
  <si>
    <t>A127882878R</t>
  </si>
  <si>
    <t>A127841638R</t>
  </si>
  <si>
    <t>A127910178J</t>
  </si>
  <si>
    <t>A127937686C</t>
  </si>
  <si>
    <t>A127855586J</t>
  </si>
  <si>
    <t>A127910322R</t>
  </si>
  <si>
    <t>A127841742R</t>
  </si>
  <si>
    <t>A127869106V</t>
  </si>
  <si>
    <t>A127855670X</t>
  </si>
  <si>
    <t>A127896494L</t>
  </si>
  <si>
    <t>A127896498W</t>
  </si>
  <si>
    <t>A127841766J</t>
  </si>
  <si>
    <t>A127841770X</t>
  </si>
  <si>
    <t>A127896502A</t>
  </si>
  <si>
    <t>A127910330R</t>
  </si>
  <si>
    <t>A127937742K</t>
  </si>
  <si>
    <t>South Australia ;  Occupation of current main job: Professionals ;  &gt;&gt;&gt;&gt; Working in a job with the same usual hours as 12 months ago ;</t>
  </si>
  <si>
    <t>South Australia ;  Occupation of current main job: Professionals ;  &gt;&gt;&gt;&gt; Working in a job with more usual hours than 12 months ago ;</t>
  </si>
  <si>
    <t>South Australia ;  Occupation of current main job: Professionals ;  &gt;&gt;&gt;&gt; Working in a job with fewer usual hours than 12 months ago ;</t>
  </si>
  <si>
    <t>South Australia ;  Occupation of current main job: Professionals ;  &gt;&gt;&gt;&gt; Working in a job with the same status in employment as 12 months ago ;</t>
  </si>
  <si>
    <t>South Australia ;  Occupation of current main job: Professionals ;  &gt;&gt;&gt;&gt; Working in a job with a different status in employment than 12 months ago ;</t>
  </si>
  <si>
    <t>South Australia ;  Occupation of current main job: Professionals ;  &gt;&gt;&gt; Did not change jobs in last 12 months ;</t>
  </si>
  <si>
    <t>South Australia ;  Occupation of current main job: Professionals ;  &gt;&gt; 12 months or more in current main job ;</t>
  </si>
  <si>
    <t>South Australia ;  Occupation of current main job: Professionals ;  &gt;&gt;&gt; Employee in current main job ;</t>
  </si>
  <si>
    <t>South Australia ;  Occupation of current main job: Professionals ;  &gt;&gt;&gt;&gt; No change in occupation with current employer last year ;</t>
  </si>
  <si>
    <t>South Australia ;  Occupation of current main job: Professionals ;  &gt;&gt;&gt;&gt; Changed occupations with current employer in the same major group last year ;</t>
  </si>
  <si>
    <t>South Australia ;  Occupation of current main job: Professionals ;  &gt;&gt;&gt;&gt; Changed occupations with current employer into a different major group last year ;</t>
  </si>
  <si>
    <t>South Australia ;  Occupation of current main job: Professionals ;  &gt;&gt;&gt;&gt; Changed occupations with current employer at the same skill level ;</t>
  </si>
  <si>
    <t>South Australia ;  Occupation of current main job: Professionals ;  &gt;&gt;&gt;&gt; Changed occupations with current employer to a higher skill level ;</t>
  </si>
  <si>
    <t>South Australia ;  Occupation of current main job: Professionals ;  &gt;&gt;&gt;&gt; Changed occupations with current employer to a lower skill level ;</t>
  </si>
  <si>
    <t>South Australia ;  Occupation of current main job: Professionals ;  &gt;&gt;&gt;&gt; No change in usual weekly hours with current employer last year ;</t>
  </si>
  <si>
    <t>South Australia ;  Occupation of current main job: Professionals ;  &gt;&gt;&gt;&gt; Usual weekly hours increased with current employer last year ;</t>
  </si>
  <si>
    <t>South Australia ;  Occupation of current main job: Professionals ;  &gt;&gt;&gt;&gt; Usual weekly hours decreased with current employer last year ;</t>
  </si>
  <si>
    <t>South Australia ;  Occupation of current main job: Professionals ;  &gt;&gt;&gt;&gt; Did not know or usual weekly hours varied last year ;</t>
  </si>
  <si>
    <t>South Australia ;  Occupation of current main job: Professionals ;  &gt;&gt;&gt;&gt; Promoted or transferred last year ;</t>
  </si>
  <si>
    <t>South Australia ;  Occupation of current main job: Professionals ;  &gt;&gt;&gt;&gt; Was not promoted or transferred last year ;</t>
  </si>
  <si>
    <t>South Australia ;  Occupation of current main job: Professionals ;  &gt;&gt;&gt; Owner manager or contributing family worker in current main job ;</t>
  </si>
  <si>
    <t>South Australia ;  Occupation of current main job: Professionals ;  &gt; Employed 12 months ago ;</t>
  </si>
  <si>
    <t>South Australia ;  Occupation of current main job: Professionals ;  &gt; Not employed 12 months ago ;</t>
  </si>
  <si>
    <t>South Australia ;  Occupation of current main job: Technicians and trades workers ;  Employed at some time during the last 12 months ;</t>
  </si>
  <si>
    <t>South Australia ;  Occupation of current main job: Technicians and trades workers ;  &gt; Currently employed ;</t>
  </si>
  <si>
    <t>South Australia ;  Occupation of current main job: Technicians and trades workers ;  &gt;&gt; Less than 12 months in current main job ;</t>
  </si>
  <si>
    <t>South Australia ;  Occupation of current main job: Technicians and trades workers ;  &gt;&gt;&gt; Changed jobs in last 12 months ;</t>
  </si>
  <si>
    <t>South Australia ;  Occupation of current main job: Technicians and trades workers ;  &gt;&gt;&gt;&gt; Working in the same industry division as 12 months ago ;</t>
  </si>
  <si>
    <t>South Australia ;  Occupation of current main job: Technicians and trades workers ;  &gt;&gt;&gt;&gt; Working in a different industry division than 12 months ago ;</t>
  </si>
  <si>
    <t>South Australia ;  Occupation of current main job: Technicians and trades workers ;  &gt;&gt;&gt;&gt; Working in the same major occupation group as 12 months ago ;</t>
  </si>
  <si>
    <t>South Australia ;  Occupation of current main job: Technicians and trades workers ;  &gt;&gt;&gt;&gt; Working in a different major occupation group than 12 months ago ;</t>
  </si>
  <si>
    <t>South Australia ;  Occupation of current main job: Technicians and trades workers ;  &gt;&gt;&gt;&gt; Working in an occupation at the same skill level as 12 months ago ;</t>
  </si>
  <si>
    <t>South Australia ;  Occupation of current main job: Technicians and trades workers ;  &gt;&gt;&gt;&gt; Working in an occupation with a higher skill level than 12 months ago ;</t>
  </si>
  <si>
    <t>South Australia ;  Occupation of current main job: Technicians and trades workers ;  &gt;&gt;&gt;&gt; Working in an occupation with a lower skill level than 12 months ago ;</t>
  </si>
  <si>
    <t>South Australia ;  Occupation of current main job: Technicians and trades workers ;  &gt;&gt;&gt;&gt; Working in a job with the same usual hours as 12 months ago ;</t>
  </si>
  <si>
    <t>South Australia ;  Occupation of current main job: Technicians and trades workers ;  &gt;&gt;&gt;&gt; Working in a job with more usual hours than 12 months ago ;</t>
  </si>
  <si>
    <t>South Australia ;  Occupation of current main job: Technicians and trades workers ;  &gt;&gt;&gt;&gt; Working in a job with fewer usual hours than 12 months ago ;</t>
  </si>
  <si>
    <t>South Australia ;  Occupation of current main job: Technicians and trades workers ;  &gt;&gt;&gt;&gt; Working in a job with the same status in employment as 12 months ago ;</t>
  </si>
  <si>
    <t>South Australia ;  Occupation of current main job: Technicians and trades workers ;  &gt;&gt;&gt;&gt; Working in a job with a different status in employment than 12 months ago ;</t>
  </si>
  <si>
    <t>South Australia ;  Occupation of current main job: Technicians and trades workers ;  &gt;&gt;&gt; Did not change jobs in last 12 months ;</t>
  </si>
  <si>
    <t>South Australia ;  Occupation of current main job: Technicians and trades workers ;  &gt;&gt; 12 months or more in current main job ;</t>
  </si>
  <si>
    <t>South Australia ;  Occupation of current main job: Technicians and trades workers ;  &gt;&gt;&gt; Employee in current main job ;</t>
  </si>
  <si>
    <t>South Australia ;  Occupation of current main job: Technicians and trades workers ;  &gt;&gt;&gt;&gt; No change in occupation with current employer last year ;</t>
  </si>
  <si>
    <t>South Australia ;  Occupation of current main job: Technicians and trades workers ;  &gt;&gt;&gt;&gt; Changed occupations with current employer in the same major group last year ;</t>
  </si>
  <si>
    <t>South Australia ;  Occupation of current main job: Technicians and trades workers ;  &gt;&gt;&gt;&gt; Changed occupations with current employer into a different major group last year ;</t>
  </si>
  <si>
    <t>South Australia ;  Occupation of current main job: Technicians and trades workers ;  &gt;&gt;&gt;&gt; Changed occupations with current employer at the same skill level ;</t>
  </si>
  <si>
    <t>South Australia ;  Occupation of current main job: Technicians and trades workers ;  &gt;&gt;&gt;&gt; Changed occupations with current employer to a higher skill level ;</t>
  </si>
  <si>
    <t>South Australia ;  Occupation of current main job: Technicians and trades workers ;  &gt;&gt;&gt;&gt; Changed occupations with current employer to a lower skill level ;</t>
  </si>
  <si>
    <t>South Australia ;  Occupation of current main job: Technicians and trades workers ;  &gt;&gt;&gt;&gt; No change in usual weekly hours with current employer last year ;</t>
  </si>
  <si>
    <t>South Australia ;  Occupation of current main job: Technicians and trades workers ;  &gt;&gt;&gt;&gt; Usual weekly hours increased with current employer last year ;</t>
  </si>
  <si>
    <t>South Australia ;  Occupation of current main job: Technicians and trades workers ;  &gt;&gt;&gt;&gt; Usual weekly hours decreased with current employer last year ;</t>
  </si>
  <si>
    <t>South Australia ;  Occupation of current main job: Technicians and trades workers ;  &gt;&gt;&gt;&gt; Did not know or usual weekly hours varied last year ;</t>
  </si>
  <si>
    <t>South Australia ;  Occupation of current main job: Technicians and trades workers ;  &gt;&gt;&gt;&gt; Promoted or transferred last year ;</t>
  </si>
  <si>
    <t>South Australia ;  Occupation of current main job: Technicians and trades workers ;  &gt;&gt;&gt;&gt; Was not promoted or transferred last year ;</t>
  </si>
  <si>
    <t>South Australia ;  Occupation of current main job: Technicians and trades workers ;  &gt;&gt;&gt; Owner manager or contributing family worker in current main job ;</t>
  </si>
  <si>
    <t>South Australia ;  Occupation of current main job: Technicians and trades workers ;  &gt; Employed 12 months ago ;</t>
  </si>
  <si>
    <t>South Australia ;  Occupation of current main job: Technicians and trades workers ;  &gt; Not employed 12 months ago ;</t>
  </si>
  <si>
    <t>South Australia ;  Occupation of current main job: Community and personal service workers ;  Employed at some time during the last 12 months ;</t>
  </si>
  <si>
    <t>South Australia ;  Occupation of current main job: Community and personal service workers ;  &gt; Currently employed ;</t>
  </si>
  <si>
    <t>South Australia ;  Occupation of current main job: Community and personal service workers ;  &gt;&gt; Less than 12 months in current main job ;</t>
  </si>
  <si>
    <t>South Australia ;  Occupation of current main job: Community and personal service workers ;  &gt;&gt;&gt; Changed jobs in last 12 months ;</t>
  </si>
  <si>
    <t>South Australia ;  Occupation of current main job: Community and personal service workers ;  &gt;&gt;&gt;&gt; Working in the same industry division as 12 months ago ;</t>
  </si>
  <si>
    <t>South Australia ;  Occupation of current main job: Community and personal service workers ;  &gt;&gt;&gt;&gt; Working in a different industry division than 12 months ago ;</t>
  </si>
  <si>
    <t>South Australia ;  Occupation of current main job: Community and personal service workers ;  &gt;&gt;&gt;&gt; Working in the same major occupation group as 12 months ago ;</t>
  </si>
  <si>
    <t>South Australia ;  Occupation of current main job: Community and personal service workers ;  &gt;&gt;&gt;&gt; Working in a different major occupation group than 12 months ago ;</t>
  </si>
  <si>
    <t>South Australia ;  Occupation of current main job: Community and personal service workers ;  &gt;&gt;&gt;&gt; Working in an occupation at the same skill level as 12 months ago ;</t>
  </si>
  <si>
    <t>South Australia ;  Occupation of current main job: Community and personal service workers ;  &gt;&gt;&gt;&gt; Working in an occupation with a higher skill level than 12 months ago ;</t>
  </si>
  <si>
    <t>South Australia ;  Occupation of current main job: Community and personal service workers ;  &gt;&gt;&gt;&gt; Working in an occupation with a lower skill level than 12 months ago ;</t>
  </si>
  <si>
    <t>South Australia ;  Occupation of current main job: Community and personal service workers ;  &gt;&gt;&gt;&gt; Working in a job with the same usual hours as 12 months ago ;</t>
  </si>
  <si>
    <t>South Australia ;  Occupation of current main job: Community and personal service workers ;  &gt;&gt;&gt;&gt; Working in a job with more usual hours than 12 months ago ;</t>
  </si>
  <si>
    <t>South Australia ;  Occupation of current main job: Community and personal service workers ;  &gt;&gt;&gt;&gt; Working in a job with fewer usual hours than 12 months ago ;</t>
  </si>
  <si>
    <t>South Australia ;  Occupation of current main job: Community and personal service workers ;  &gt;&gt;&gt;&gt; Working in a job with the same status in employment as 12 months ago ;</t>
  </si>
  <si>
    <t>South Australia ;  Occupation of current main job: Community and personal service workers ;  &gt;&gt;&gt;&gt; Working in a job with a different status in employment than 12 months ago ;</t>
  </si>
  <si>
    <t>South Australia ;  Occupation of current main job: Community and personal service workers ;  &gt;&gt;&gt; Did not change jobs in last 12 months ;</t>
  </si>
  <si>
    <t>South Australia ;  Occupation of current main job: Community and personal service workers ;  &gt;&gt; 12 months or more in current main job ;</t>
  </si>
  <si>
    <t>South Australia ;  Occupation of current main job: Community and personal service workers ;  &gt;&gt;&gt; Employee in current main job ;</t>
  </si>
  <si>
    <t>South Australia ;  Occupation of current main job: Community and personal service workers ;  &gt;&gt;&gt;&gt; No change in occupation with current employer last year ;</t>
  </si>
  <si>
    <t>South Australia ;  Occupation of current main job: Community and personal service workers ;  &gt;&gt;&gt;&gt; Changed occupations with current employer in the same major group last year ;</t>
  </si>
  <si>
    <t>South Australia ;  Occupation of current main job: Community and personal service workers ;  &gt;&gt;&gt;&gt; Changed occupations with current employer into a different major group last year ;</t>
  </si>
  <si>
    <t>South Australia ;  Occupation of current main job: Community and personal service workers ;  &gt;&gt;&gt;&gt; Changed occupations with current employer at the same skill level ;</t>
  </si>
  <si>
    <t>South Australia ;  Occupation of current main job: Community and personal service workers ;  &gt;&gt;&gt;&gt; Changed occupations with current employer to a higher skill level ;</t>
  </si>
  <si>
    <t>South Australia ;  Occupation of current main job: Community and personal service workers ;  &gt;&gt;&gt;&gt; Changed occupations with current employer to a lower skill level ;</t>
  </si>
  <si>
    <t>South Australia ;  Occupation of current main job: Community and personal service workers ;  &gt;&gt;&gt;&gt; No change in usual weekly hours with current employer last year ;</t>
  </si>
  <si>
    <t>South Australia ;  Occupation of current main job: Community and personal service workers ;  &gt;&gt;&gt;&gt; Usual weekly hours increased with current employer last year ;</t>
  </si>
  <si>
    <t>South Australia ;  Occupation of current main job: Community and personal service workers ;  &gt;&gt;&gt;&gt; Usual weekly hours decreased with current employer last year ;</t>
  </si>
  <si>
    <t>South Australia ;  Occupation of current main job: Community and personal service workers ;  &gt;&gt;&gt;&gt; Did not know or usual weekly hours varied last year ;</t>
  </si>
  <si>
    <t>South Australia ;  Occupation of current main job: Community and personal service workers ;  &gt;&gt;&gt;&gt; Promoted or transferred last year ;</t>
  </si>
  <si>
    <t>South Australia ;  Occupation of current main job: Community and personal service workers ;  &gt;&gt;&gt;&gt; Was not promoted or transferred last year ;</t>
  </si>
  <si>
    <t>South Australia ;  Occupation of current main job: Community and personal service workers ;  &gt;&gt;&gt; Owner manager or contributing family worker in current main job ;</t>
  </si>
  <si>
    <t>South Australia ;  Occupation of current main job: Community and personal service workers ;  &gt; Employed 12 months ago ;</t>
  </si>
  <si>
    <t>South Australia ;  Occupation of current main job: Community and personal service workers ;  &gt; Not employed 12 months ago ;</t>
  </si>
  <si>
    <t>South Australia ;  Occupation of current main job: Clerical and administrative workers ;  Employed at some time during the last 12 months ;</t>
  </si>
  <si>
    <t>South Australia ;  Occupation of current main job: Clerical and administrative workers ;  &gt; Currently employed ;</t>
  </si>
  <si>
    <t>South Australia ;  Occupation of current main job: Clerical and administrative workers ;  &gt;&gt; Less than 12 months in current main job ;</t>
  </si>
  <si>
    <t>South Australia ;  Occupation of current main job: Clerical and administrative workers ;  &gt;&gt;&gt; Changed jobs in last 12 months ;</t>
  </si>
  <si>
    <t>South Australia ;  Occupation of current main job: Clerical and administrative workers ;  &gt;&gt;&gt;&gt; Working in the same industry division as 12 months ago ;</t>
  </si>
  <si>
    <t>South Australia ;  Occupation of current main job: Clerical and administrative workers ;  &gt;&gt;&gt;&gt; Working in a different industry division than 12 months ago ;</t>
  </si>
  <si>
    <t>South Australia ;  Occupation of current main job: Clerical and administrative workers ;  &gt;&gt;&gt;&gt; Working in the same major occupation group as 12 months ago ;</t>
  </si>
  <si>
    <t>South Australia ;  Occupation of current main job: Clerical and administrative workers ;  &gt;&gt;&gt;&gt; Working in a different major occupation group than 12 months ago ;</t>
  </si>
  <si>
    <t>South Australia ;  Occupation of current main job: Clerical and administrative workers ;  &gt;&gt;&gt;&gt; Working in an occupation at the same skill level as 12 months ago ;</t>
  </si>
  <si>
    <t>South Australia ;  Occupation of current main job: Clerical and administrative workers ;  &gt;&gt;&gt;&gt; Working in an occupation with a higher skill level than 12 months ago ;</t>
  </si>
  <si>
    <t>South Australia ;  Occupation of current main job: Clerical and administrative workers ;  &gt;&gt;&gt;&gt; Working in an occupation with a lower skill level than 12 months ago ;</t>
  </si>
  <si>
    <t>South Australia ;  Occupation of current main job: Clerical and administrative workers ;  &gt;&gt;&gt;&gt; Working in a job with the same usual hours as 12 months ago ;</t>
  </si>
  <si>
    <t>South Australia ;  Occupation of current main job: Clerical and administrative workers ;  &gt;&gt;&gt;&gt; Working in a job with more usual hours than 12 months ago ;</t>
  </si>
  <si>
    <t>South Australia ;  Occupation of current main job: Clerical and administrative workers ;  &gt;&gt;&gt;&gt; Working in a job with fewer usual hours than 12 months ago ;</t>
  </si>
  <si>
    <t>South Australia ;  Occupation of current main job: Clerical and administrative workers ;  &gt;&gt;&gt;&gt; Working in a job with the same status in employment as 12 months ago ;</t>
  </si>
  <si>
    <t>South Australia ;  Occupation of current main job: Clerical and administrative workers ;  &gt;&gt;&gt;&gt; Working in a job with a different status in employment than 12 months ago ;</t>
  </si>
  <si>
    <t>South Australia ;  Occupation of current main job: Clerical and administrative workers ;  &gt;&gt;&gt; Did not change jobs in last 12 months ;</t>
  </si>
  <si>
    <t>South Australia ;  Occupation of current main job: Clerical and administrative workers ;  &gt;&gt; 12 months or more in current main job ;</t>
  </si>
  <si>
    <t>South Australia ;  Occupation of current main job: Clerical and administrative workers ;  &gt;&gt;&gt; Employee in current main job ;</t>
  </si>
  <si>
    <t>South Australia ;  Occupation of current main job: Clerical and administrative workers ;  &gt;&gt;&gt;&gt; No change in occupation with current employer last year ;</t>
  </si>
  <si>
    <t>South Australia ;  Occupation of current main job: Clerical and administrative workers ;  &gt;&gt;&gt;&gt; Changed occupations with current employer in the same major group last year ;</t>
  </si>
  <si>
    <t>South Australia ;  Occupation of current main job: Clerical and administrative workers ;  &gt;&gt;&gt;&gt; Changed occupations with current employer into a different major group last year ;</t>
  </si>
  <si>
    <t>South Australia ;  Occupation of current main job: Clerical and administrative workers ;  &gt;&gt;&gt;&gt; Changed occupations with current employer at the same skill level ;</t>
  </si>
  <si>
    <t>South Australia ;  Occupation of current main job: Clerical and administrative workers ;  &gt;&gt;&gt;&gt; Changed occupations with current employer to a higher skill level ;</t>
  </si>
  <si>
    <t>South Australia ;  Occupation of current main job: Clerical and administrative workers ;  &gt;&gt;&gt;&gt; Changed occupations with current employer to a lower skill level ;</t>
  </si>
  <si>
    <t>South Australia ;  Occupation of current main job: Clerical and administrative workers ;  &gt;&gt;&gt;&gt; No change in usual weekly hours with current employer last year ;</t>
  </si>
  <si>
    <t>South Australia ;  Occupation of current main job: Clerical and administrative workers ;  &gt;&gt;&gt;&gt; Usual weekly hours increased with current employer last year ;</t>
  </si>
  <si>
    <t>South Australia ;  Occupation of current main job: Clerical and administrative workers ;  &gt;&gt;&gt;&gt; Usual weekly hours decreased with current employer last year ;</t>
  </si>
  <si>
    <t>South Australia ;  Occupation of current main job: Clerical and administrative workers ;  &gt;&gt;&gt;&gt; Did not know or usual weekly hours varied last year ;</t>
  </si>
  <si>
    <t>South Australia ;  Occupation of current main job: Clerical and administrative workers ;  &gt;&gt;&gt;&gt; Promoted or transferred last year ;</t>
  </si>
  <si>
    <t>South Australia ;  Occupation of current main job: Clerical and administrative workers ;  &gt;&gt;&gt;&gt; Was not promoted or transferred last year ;</t>
  </si>
  <si>
    <t>South Australia ;  Occupation of current main job: Clerical and administrative workers ;  &gt;&gt;&gt; Owner manager or contributing family worker in current main job ;</t>
  </si>
  <si>
    <t>South Australia ;  Occupation of current main job: Clerical and administrative workers ;  &gt; Employed 12 months ago ;</t>
  </si>
  <si>
    <t>South Australia ;  Occupation of current main job: Clerical and administrative workers ;  &gt; Not employed 12 months ago ;</t>
  </si>
  <si>
    <t>South Australia ;  Occupation of current main job: Sales workers ;  Employed at some time during the last 12 months ;</t>
  </si>
  <si>
    <t>South Australia ;  Occupation of current main job: Sales workers ;  &gt; Currently employed ;</t>
  </si>
  <si>
    <t>South Australia ;  Occupation of current main job: Sales workers ;  &gt;&gt; Less than 12 months in current main job ;</t>
  </si>
  <si>
    <t>South Australia ;  Occupation of current main job: Sales workers ;  &gt;&gt;&gt; Changed jobs in last 12 months ;</t>
  </si>
  <si>
    <t>South Australia ;  Occupation of current main job: Sales workers ;  &gt;&gt;&gt;&gt; Working in the same industry division as 12 months ago ;</t>
  </si>
  <si>
    <t>South Australia ;  Occupation of current main job: Sales workers ;  &gt;&gt;&gt;&gt; Working in a different industry division than 12 months ago ;</t>
  </si>
  <si>
    <t>South Australia ;  Occupation of current main job: Sales workers ;  &gt;&gt;&gt;&gt; Working in the same major occupation group as 12 months ago ;</t>
  </si>
  <si>
    <t>South Australia ;  Occupation of current main job: Sales workers ;  &gt;&gt;&gt;&gt; Working in a different major occupation group than 12 months ago ;</t>
  </si>
  <si>
    <t>South Australia ;  Occupation of current main job: Sales workers ;  &gt;&gt;&gt;&gt; Working in an occupation at the same skill level as 12 months ago ;</t>
  </si>
  <si>
    <t>South Australia ;  Occupation of current main job: Sales workers ;  &gt;&gt;&gt;&gt; Working in an occupation with a higher skill level than 12 months ago ;</t>
  </si>
  <si>
    <t>South Australia ;  Occupation of current main job: Sales workers ;  &gt;&gt;&gt;&gt; Working in an occupation with a lower skill level than 12 months ago ;</t>
  </si>
  <si>
    <t>South Australia ;  Occupation of current main job: Sales workers ;  &gt;&gt;&gt;&gt; Working in a job with the same usual hours as 12 months ago ;</t>
  </si>
  <si>
    <t>South Australia ;  Occupation of current main job: Sales workers ;  &gt;&gt;&gt;&gt; Working in a job with more usual hours than 12 months ago ;</t>
  </si>
  <si>
    <t>South Australia ;  Occupation of current main job: Sales workers ;  &gt;&gt;&gt;&gt; Working in a job with fewer usual hours than 12 months ago ;</t>
  </si>
  <si>
    <t>South Australia ;  Occupation of current main job: Sales workers ;  &gt;&gt;&gt;&gt; Working in a job with the same status in employment as 12 months ago ;</t>
  </si>
  <si>
    <t>South Australia ;  Occupation of current main job: Sales workers ;  &gt;&gt;&gt;&gt; Working in a job with a different status in employment than 12 months ago ;</t>
  </si>
  <si>
    <t>South Australia ;  Occupation of current main job: Sales workers ;  &gt;&gt;&gt; Did not change jobs in last 12 months ;</t>
  </si>
  <si>
    <t>South Australia ;  Occupation of current main job: Sales workers ;  &gt;&gt; 12 months or more in current main job ;</t>
  </si>
  <si>
    <t>South Australia ;  Occupation of current main job: Sales workers ;  &gt;&gt;&gt; Employee in current main job ;</t>
  </si>
  <si>
    <t>South Australia ;  Occupation of current main job: Sales workers ;  &gt;&gt;&gt;&gt; No change in occupation with current employer last year ;</t>
  </si>
  <si>
    <t>South Australia ;  Occupation of current main job: Sales workers ;  &gt;&gt;&gt;&gt; Changed occupations with current employer in the same major group last year ;</t>
  </si>
  <si>
    <t>South Australia ;  Occupation of current main job: Sales workers ;  &gt;&gt;&gt;&gt; Changed occupations with current employer into a different major group last year ;</t>
  </si>
  <si>
    <t>South Australia ;  Occupation of current main job: Sales workers ;  &gt;&gt;&gt;&gt; Changed occupations with current employer at the same skill level ;</t>
  </si>
  <si>
    <t>South Australia ;  Occupation of current main job: Sales workers ;  &gt;&gt;&gt;&gt; Changed occupations with current employer to a higher skill level ;</t>
  </si>
  <si>
    <t>South Australia ;  Occupation of current main job: Sales workers ;  &gt;&gt;&gt;&gt; Changed occupations with current employer to a lower skill level ;</t>
  </si>
  <si>
    <t>South Australia ;  Occupation of current main job: Sales workers ;  &gt;&gt;&gt;&gt; No change in usual weekly hours with current employer last year ;</t>
  </si>
  <si>
    <t>South Australia ;  Occupation of current main job: Sales workers ;  &gt;&gt;&gt;&gt; Usual weekly hours increased with current employer last year ;</t>
  </si>
  <si>
    <t>South Australia ;  Occupation of current main job: Sales workers ;  &gt;&gt;&gt;&gt; Usual weekly hours decreased with current employer last year ;</t>
  </si>
  <si>
    <t>South Australia ;  Occupation of current main job: Sales workers ;  &gt;&gt;&gt;&gt; Did not know or usual weekly hours varied last year ;</t>
  </si>
  <si>
    <t>South Australia ;  Occupation of current main job: Sales workers ;  &gt;&gt;&gt;&gt; Promoted or transferred last year ;</t>
  </si>
  <si>
    <t>South Australia ;  Occupation of current main job: Sales workers ;  &gt;&gt;&gt;&gt; Was not promoted or transferred last year ;</t>
  </si>
  <si>
    <t>South Australia ;  Occupation of current main job: Sales workers ;  &gt;&gt;&gt; Owner manager or contributing family worker in current main job ;</t>
  </si>
  <si>
    <t>South Australia ;  Occupation of current main job: Sales workers ;  &gt; Employed 12 months ago ;</t>
  </si>
  <si>
    <t>South Australia ;  Occupation of current main job: Sales workers ;  &gt; Not employed 12 months ago ;</t>
  </si>
  <si>
    <t>South Australia ;  Occupation of current main job: Machinery operators and drivers ;  Employed at some time during the last 12 months ;</t>
  </si>
  <si>
    <t>South Australia ;  Occupation of current main job: Machinery operators and drivers ;  &gt; Currently employed ;</t>
  </si>
  <si>
    <t>South Australia ;  Occupation of current main job: Machinery operators and drivers ;  &gt;&gt; Less than 12 months in current main job ;</t>
  </si>
  <si>
    <t>South Australia ;  Occupation of current main job: Machinery operators and drivers ;  &gt;&gt;&gt; Changed jobs in last 12 months ;</t>
  </si>
  <si>
    <t>South Australia ;  Occupation of current main job: Machinery operators and drivers ;  &gt;&gt;&gt;&gt; Working in the same industry division as 12 months ago ;</t>
  </si>
  <si>
    <t>South Australia ;  Occupation of current main job: Machinery operators and drivers ;  &gt;&gt;&gt;&gt; Working in a different industry division than 12 months ago ;</t>
  </si>
  <si>
    <t>South Australia ;  Occupation of current main job: Machinery operators and drivers ;  &gt;&gt;&gt;&gt; Working in the same major occupation group as 12 months ago ;</t>
  </si>
  <si>
    <t>South Australia ;  Occupation of current main job: Machinery operators and drivers ;  &gt;&gt;&gt;&gt; Working in a different major occupation group than 12 months ago ;</t>
  </si>
  <si>
    <t>South Australia ;  Occupation of current main job: Machinery operators and drivers ;  &gt;&gt;&gt;&gt; Working in an occupation at the same skill level as 12 months ago ;</t>
  </si>
  <si>
    <t>South Australia ;  Occupation of current main job: Machinery operators and drivers ;  &gt;&gt;&gt;&gt; Working in an occupation with a higher skill level than 12 months ago ;</t>
  </si>
  <si>
    <t>South Australia ;  Occupation of current main job: Machinery operators and drivers ;  &gt;&gt;&gt;&gt; Working in an occupation with a lower skill level than 12 months ago ;</t>
  </si>
  <si>
    <t>South Australia ;  Occupation of current main job: Machinery operators and drivers ;  &gt;&gt;&gt;&gt; Working in a job with the same usual hours as 12 months ago ;</t>
  </si>
  <si>
    <t>South Australia ;  Occupation of current main job: Machinery operators and drivers ;  &gt;&gt;&gt;&gt; Working in a job with more usual hours than 12 months ago ;</t>
  </si>
  <si>
    <t>South Australia ;  Occupation of current main job: Machinery operators and drivers ;  &gt;&gt;&gt;&gt; Working in a job with fewer usual hours than 12 months ago ;</t>
  </si>
  <si>
    <t>South Australia ;  Occupation of current main job: Machinery operators and drivers ;  &gt;&gt;&gt;&gt; Working in a job with the same status in employment as 12 months ago ;</t>
  </si>
  <si>
    <t>South Australia ;  Occupation of current main job: Machinery operators and drivers ;  &gt;&gt;&gt;&gt; Working in a job with a different status in employment than 12 months ago ;</t>
  </si>
  <si>
    <t>South Australia ;  Occupation of current main job: Machinery operators and drivers ;  &gt;&gt;&gt; Did not change jobs in last 12 months ;</t>
  </si>
  <si>
    <t>South Australia ;  Occupation of current main job: Machinery operators and drivers ;  &gt;&gt; 12 months or more in current main job ;</t>
  </si>
  <si>
    <t>South Australia ;  Occupation of current main job: Machinery operators and drivers ;  &gt;&gt;&gt; Employee in current main job ;</t>
  </si>
  <si>
    <t>South Australia ;  Occupation of current main job: Machinery operators and drivers ;  &gt;&gt;&gt;&gt; No change in occupation with current employer last year ;</t>
  </si>
  <si>
    <t>South Australia ;  Occupation of current main job: Machinery operators and drivers ;  &gt;&gt;&gt;&gt; Changed occupations with current employer in the same major group last year ;</t>
  </si>
  <si>
    <t>South Australia ;  Occupation of current main job: Machinery operators and drivers ;  &gt;&gt;&gt;&gt; Changed occupations with current employer into a different major group last year ;</t>
  </si>
  <si>
    <t>South Australia ;  Occupation of current main job: Machinery operators and drivers ;  &gt;&gt;&gt;&gt; Changed occupations with current employer at the same skill level ;</t>
  </si>
  <si>
    <t>South Australia ;  Occupation of current main job: Machinery operators and drivers ;  &gt;&gt;&gt;&gt; Changed occupations with current employer to a higher skill level ;</t>
  </si>
  <si>
    <t>South Australia ;  Occupation of current main job: Machinery operators and drivers ;  &gt;&gt;&gt;&gt; Changed occupations with current employer to a lower skill level ;</t>
  </si>
  <si>
    <t>South Australia ;  Occupation of current main job: Machinery operators and drivers ;  &gt;&gt;&gt;&gt; No change in usual weekly hours with current employer last year ;</t>
  </si>
  <si>
    <t>South Australia ;  Occupation of current main job: Machinery operators and drivers ;  &gt;&gt;&gt;&gt; Usual weekly hours increased with current employer last year ;</t>
  </si>
  <si>
    <t>South Australia ;  Occupation of current main job: Machinery operators and drivers ;  &gt;&gt;&gt;&gt; Usual weekly hours decreased with current employer last year ;</t>
  </si>
  <si>
    <t>South Australia ;  Occupation of current main job: Machinery operators and drivers ;  &gt;&gt;&gt;&gt; Did not know or usual weekly hours varied last year ;</t>
  </si>
  <si>
    <t>South Australia ;  Occupation of current main job: Machinery operators and drivers ;  &gt;&gt;&gt;&gt; Promoted or transferred last year ;</t>
  </si>
  <si>
    <t>South Australia ;  Occupation of current main job: Machinery operators and drivers ;  &gt;&gt;&gt;&gt; Was not promoted or transferred last year ;</t>
  </si>
  <si>
    <t>South Australia ;  Occupation of current main job: Machinery operators and drivers ;  &gt;&gt;&gt; Owner manager or contributing family worker in current main job ;</t>
  </si>
  <si>
    <t>South Australia ;  Occupation of current main job: Machinery operators and drivers ;  &gt; Employed 12 months ago ;</t>
  </si>
  <si>
    <t>South Australia ;  Occupation of current main job: Machinery operators and drivers ;  &gt; Not employed 12 months ago ;</t>
  </si>
  <si>
    <t>South Australia ;  Occupation of current main job: Labourers ;  Employed at some time during the last 12 months ;</t>
  </si>
  <si>
    <t>South Australia ;  Occupation of current main job: Labourers ;  &gt; Currently employed ;</t>
  </si>
  <si>
    <t>South Australia ;  Occupation of current main job: Labourers ;  &gt;&gt; Less than 12 months in current main job ;</t>
  </si>
  <si>
    <t>South Australia ;  Occupation of current main job: Labourers ;  &gt;&gt;&gt; Changed jobs in last 12 months ;</t>
  </si>
  <si>
    <t>South Australia ;  Occupation of current main job: Labourers ;  &gt;&gt;&gt;&gt; Working in the same industry division as 12 months ago ;</t>
  </si>
  <si>
    <t>South Australia ;  Occupation of current main job: Labourers ;  &gt;&gt;&gt;&gt; Working in a different industry division than 12 months ago ;</t>
  </si>
  <si>
    <t>South Australia ;  Occupation of current main job: Labourers ;  &gt;&gt;&gt;&gt; Working in the same major occupation group as 12 months ago ;</t>
  </si>
  <si>
    <t>South Australia ;  Occupation of current main job: Labourers ;  &gt;&gt;&gt;&gt; Working in a different major occupation group than 12 months ago ;</t>
  </si>
  <si>
    <t>South Australia ;  Occupation of current main job: Labourers ;  &gt;&gt;&gt;&gt; Working in an occupation at the same skill level as 12 months ago ;</t>
  </si>
  <si>
    <t>South Australia ;  Occupation of current main job: Labourers ;  &gt;&gt;&gt;&gt; Working in an occupation with a higher skill level than 12 months ago ;</t>
  </si>
  <si>
    <t>South Australia ;  Occupation of current main job: Labourers ;  &gt;&gt;&gt;&gt; Working in an occupation with a lower skill level than 12 months ago ;</t>
  </si>
  <si>
    <t>South Australia ;  Occupation of current main job: Labourers ;  &gt;&gt;&gt;&gt; Working in a job with the same usual hours as 12 months ago ;</t>
  </si>
  <si>
    <t>South Australia ;  Occupation of current main job: Labourers ;  &gt;&gt;&gt;&gt; Working in a job with more usual hours than 12 months ago ;</t>
  </si>
  <si>
    <t>South Australia ;  Occupation of current main job: Labourers ;  &gt;&gt;&gt;&gt; Working in a job with fewer usual hours than 12 months ago ;</t>
  </si>
  <si>
    <t>South Australia ;  Occupation of current main job: Labourers ;  &gt;&gt;&gt;&gt; Working in a job with the same status in employment as 12 months ago ;</t>
  </si>
  <si>
    <t>South Australia ;  Occupation of current main job: Labourers ;  &gt;&gt;&gt;&gt; Working in a job with a different status in employment than 12 months ago ;</t>
  </si>
  <si>
    <t>South Australia ;  Occupation of current main job: Labourers ;  &gt;&gt;&gt; Did not change jobs in last 12 months ;</t>
  </si>
  <si>
    <t>South Australia ;  Occupation of current main job: Labourers ;  &gt;&gt; 12 months or more in current main job ;</t>
  </si>
  <si>
    <t>South Australia ;  Occupation of current main job: Labourers ;  &gt;&gt;&gt; Employee in current main job ;</t>
  </si>
  <si>
    <t>South Australia ;  Occupation of current main job: Labourers ;  &gt;&gt;&gt;&gt; No change in occupation with current employer last year ;</t>
  </si>
  <si>
    <t>South Australia ;  Occupation of current main job: Labourers ;  &gt;&gt;&gt;&gt; Changed occupations with current employer in the same major group last year ;</t>
  </si>
  <si>
    <t>South Australia ;  Occupation of current main job: Labourers ;  &gt;&gt;&gt;&gt; Changed occupations with current employer into a different major group last year ;</t>
  </si>
  <si>
    <t>South Australia ;  Occupation of current main job: Labourers ;  &gt;&gt;&gt;&gt; Changed occupations with current employer at the same skill level ;</t>
  </si>
  <si>
    <t>South Australia ;  Occupation of current main job: Labourers ;  &gt;&gt;&gt;&gt; Changed occupations with current employer to a higher skill level ;</t>
  </si>
  <si>
    <t>South Australia ;  Occupation of current main job: Labourers ;  &gt;&gt;&gt;&gt; Changed occupations with current employer to a lower skill level ;</t>
  </si>
  <si>
    <t>South Australia ;  Occupation of current main job: Labourers ;  &gt;&gt;&gt;&gt; No change in usual weekly hours with current employer last year ;</t>
  </si>
  <si>
    <t>South Australia ;  Occupation of current main job: Labourers ;  &gt;&gt;&gt;&gt; Usual weekly hours increased with current employer last year ;</t>
  </si>
  <si>
    <t>South Australia ;  Occupation of current main job: Labourers ;  &gt;&gt;&gt;&gt; Usual weekly hours decreased with current employer last year ;</t>
  </si>
  <si>
    <t>South Australia ;  Occupation of current main job: Labourers ;  &gt;&gt;&gt;&gt; Did not know or usual weekly hours varied last year ;</t>
  </si>
  <si>
    <t>South Australia ;  Occupation of current main job: Labourers ;  &gt;&gt;&gt;&gt; Promoted or transferred last year ;</t>
  </si>
  <si>
    <t>South Australia ;  Occupation of current main job: Labourers ;  &gt;&gt;&gt;&gt; Was not promoted or transferred last year ;</t>
  </si>
  <si>
    <t>South Australia ;  Occupation of current main job: Labourers ;  &gt;&gt;&gt; Owner manager or contributing family worker in current main job ;</t>
  </si>
  <si>
    <t>South Australia ;  Occupation of current main job: Labourers ;  &gt; Employed 12 months ago ;</t>
  </si>
  <si>
    <t>South Australia ;  Occupation of current main job: Labourers ;  &gt; Not employed 12 months ago ;</t>
  </si>
  <si>
    <t>South Australia ;  Skill level of current main job: Skill level 1 ;  Employed at some time during the last 12 months ;</t>
  </si>
  <si>
    <t>South Australia ;  Skill level of current main job: Skill level 1 ;  &gt; Currently employed ;</t>
  </si>
  <si>
    <t>South Australia ;  Skill level of current main job: Skill level 1 ;  &gt;&gt; Less than 12 months in current main job ;</t>
  </si>
  <si>
    <t>South Australia ;  Skill level of current main job: Skill level 1 ;  &gt;&gt;&gt; Changed jobs in last 12 months ;</t>
  </si>
  <si>
    <t>South Australia ;  Skill level of current main job: Skill level 1 ;  &gt;&gt;&gt;&gt; Working in the same industry division as 12 months ago ;</t>
  </si>
  <si>
    <t>South Australia ;  Skill level of current main job: Skill level 1 ;  &gt;&gt;&gt;&gt; Working in a different industry division than 12 months ago ;</t>
  </si>
  <si>
    <t>South Australia ;  Skill level of current main job: Skill level 1 ;  &gt;&gt;&gt;&gt; Working in the same major occupation group as 12 months ago ;</t>
  </si>
  <si>
    <t>South Australia ;  Skill level of current main job: Skill level 1 ;  &gt;&gt;&gt;&gt; Working in a different major occupation group than 12 months ago ;</t>
  </si>
  <si>
    <t>South Australia ;  Skill level of current main job: Skill level 1 ;  &gt;&gt;&gt;&gt; Working in an occupation at the same skill level as 12 months ago ;</t>
  </si>
  <si>
    <t>South Australia ;  Skill level of current main job: Skill level 1 ;  &gt;&gt;&gt;&gt; Working in an occupation with a higher skill level than 12 months ago ;</t>
  </si>
  <si>
    <t>South Australia ;  Skill level of current main job: Skill level 1 ;  &gt;&gt;&gt;&gt; Working in an occupation with a lower skill level than 12 months ago ;</t>
  </si>
  <si>
    <t>South Australia ;  Skill level of current main job: Skill level 1 ;  &gt;&gt;&gt;&gt; Working in a job with the same usual hours as 12 months ago ;</t>
  </si>
  <si>
    <t>South Australia ;  Skill level of current main job: Skill level 1 ;  &gt;&gt;&gt;&gt; Working in a job with more usual hours than 12 months ago ;</t>
  </si>
  <si>
    <t>South Australia ;  Skill level of current main job: Skill level 1 ;  &gt;&gt;&gt;&gt; Working in a job with fewer usual hours than 12 months ago ;</t>
  </si>
  <si>
    <t>South Australia ;  Skill level of current main job: Skill level 1 ;  &gt;&gt;&gt;&gt; Working in a job with the same status in employment as 12 months ago ;</t>
  </si>
  <si>
    <t>South Australia ;  Skill level of current main job: Skill level 1 ;  &gt;&gt;&gt;&gt; Working in a job with a different status in employment than 12 months ago ;</t>
  </si>
  <si>
    <t>South Australia ;  Skill level of current main job: Skill level 1 ;  &gt;&gt;&gt; Did not change jobs in last 12 months ;</t>
  </si>
  <si>
    <t>South Australia ;  Skill level of current main job: Skill level 1 ;  &gt;&gt; 12 months or more in current main job ;</t>
  </si>
  <si>
    <t>South Australia ;  Skill level of current main job: Skill level 1 ;  &gt;&gt;&gt; Employee in current main job ;</t>
  </si>
  <si>
    <t>South Australia ;  Skill level of current main job: Skill level 1 ;  &gt;&gt;&gt;&gt; No change in occupation with current employer last year ;</t>
  </si>
  <si>
    <t>South Australia ;  Skill level of current main job: Skill level 1 ;  &gt;&gt;&gt;&gt; Changed occupations with current employer in the same major group last year ;</t>
  </si>
  <si>
    <t>South Australia ;  Skill level of current main job: Skill level 1 ;  &gt;&gt;&gt;&gt; Changed occupations with current employer into a different major group last year ;</t>
  </si>
  <si>
    <t>South Australia ;  Skill level of current main job: Skill level 1 ;  &gt;&gt;&gt;&gt; Changed occupations with current employer at the same skill level ;</t>
  </si>
  <si>
    <t>A127937746V</t>
  </si>
  <si>
    <t>A127841746X</t>
  </si>
  <si>
    <t>A127841750R</t>
  </si>
  <si>
    <t>A127910302F</t>
  </si>
  <si>
    <t>A127923906K</t>
  </si>
  <si>
    <t>A127923910A</t>
  </si>
  <si>
    <t>A127896490C</t>
  </si>
  <si>
    <t>A127855662X</t>
  </si>
  <si>
    <t>A127855666J</t>
  </si>
  <si>
    <t>A127869110K</t>
  </si>
  <si>
    <t>A127841754X</t>
  </si>
  <si>
    <t>A127937750K</t>
  </si>
  <si>
    <t>A127937754V</t>
  </si>
  <si>
    <t>A127910306R</t>
  </si>
  <si>
    <t>A127910310F</t>
  </si>
  <si>
    <t>A127869114V</t>
  </si>
  <si>
    <t>A127937758C</t>
  </si>
  <si>
    <t>A127910314R</t>
  </si>
  <si>
    <t>A127910318X</t>
  </si>
  <si>
    <t>A127841758J</t>
  </si>
  <si>
    <t>A127841762X</t>
  </si>
  <si>
    <t>A127855674J</t>
  </si>
  <si>
    <t>A127910326X</t>
  </si>
  <si>
    <t>A127869130V</t>
  </si>
  <si>
    <t>A127910334X</t>
  </si>
  <si>
    <t>A127882970F</t>
  </si>
  <si>
    <t>A127855690J</t>
  </si>
  <si>
    <t>A127882982R</t>
  </si>
  <si>
    <t>A127841786T</t>
  </si>
  <si>
    <t>A127869138L</t>
  </si>
  <si>
    <t>A127923930K</t>
  </si>
  <si>
    <t>A127869142C</t>
  </si>
  <si>
    <t>A127910346J</t>
  </si>
  <si>
    <t>A127855678T</t>
  </si>
  <si>
    <t>A127937762V</t>
  </si>
  <si>
    <t>A127937766C</t>
  </si>
  <si>
    <t>A127869122V</t>
  </si>
  <si>
    <t>A127910338J</t>
  </si>
  <si>
    <t>A127896506K</t>
  </si>
  <si>
    <t>A127882966R</t>
  </si>
  <si>
    <t>A127896510A</t>
  </si>
  <si>
    <t>A127896514K</t>
  </si>
  <si>
    <t>A127841774J</t>
  </si>
  <si>
    <t>A127910342X</t>
  </si>
  <si>
    <t>A127923914K</t>
  </si>
  <si>
    <t>A127882974R</t>
  </si>
  <si>
    <t>A127841778T</t>
  </si>
  <si>
    <t>A127855682J</t>
  </si>
  <si>
    <t>A127882978X</t>
  </si>
  <si>
    <t>A127923918V</t>
  </si>
  <si>
    <t>A127841782J</t>
  </si>
  <si>
    <t>A127855686T</t>
  </si>
  <si>
    <t>A127869126C</t>
  </si>
  <si>
    <t>A127937770V</t>
  </si>
  <si>
    <t>A127923922K</t>
  </si>
  <si>
    <t>A127869134C</t>
  </si>
  <si>
    <t>A127923926V</t>
  </si>
  <si>
    <t>A127841802F</t>
  </si>
  <si>
    <t>A127937778L</t>
  </si>
  <si>
    <t>A127841794T</t>
  </si>
  <si>
    <t>A127841798A</t>
  </si>
  <si>
    <t>A127923938C</t>
  </si>
  <si>
    <t>A127883014X</t>
  </si>
  <si>
    <t>A127896534V</t>
  </si>
  <si>
    <t>A127910358T</t>
  </si>
  <si>
    <t>A127841810F</t>
  </si>
  <si>
    <t>A127923942V</t>
  </si>
  <si>
    <t>A127841790J</t>
  </si>
  <si>
    <t>A127882986X</t>
  </si>
  <si>
    <t>A127896518V</t>
  </si>
  <si>
    <t>A127896522K</t>
  </si>
  <si>
    <t>A127869146L</t>
  </si>
  <si>
    <t>A127937782C</t>
  </si>
  <si>
    <t>A127869150C</t>
  </si>
  <si>
    <t>A127896526V</t>
  </si>
  <si>
    <t>A127937786L</t>
  </si>
  <si>
    <t>A127882990R</t>
  </si>
  <si>
    <t>A127882994X</t>
  </si>
  <si>
    <t>A127882998J</t>
  </si>
  <si>
    <t>A127937790C</t>
  </si>
  <si>
    <t>A127896530K</t>
  </si>
  <si>
    <t>A127855694T</t>
  </si>
  <si>
    <t>A127883002R</t>
  </si>
  <si>
    <t>A127855698A</t>
  </si>
  <si>
    <t>A127910350X</t>
  </si>
  <si>
    <t>A127937794L</t>
  </si>
  <si>
    <t>A127883006X</t>
  </si>
  <si>
    <t>A127937798W</t>
  </si>
  <si>
    <t>A127910354J</t>
  </si>
  <si>
    <t>A127841806R</t>
  </si>
  <si>
    <t>A127883010R</t>
  </si>
  <si>
    <t>A127869166W</t>
  </si>
  <si>
    <t>A127937802A</t>
  </si>
  <si>
    <t>A127841822R</t>
  </si>
  <si>
    <t>A127855710F</t>
  </si>
  <si>
    <t>A127869170L</t>
  </si>
  <si>
    <t>A127937826V</t>
  </si>
  <si>
    <t>A127883022X</t>
  </si>
  <si>
    <t>A127855722R</t>
  </si>
  <si>
    <t>A127855726X</t>
  </si>
  <si>
    <t>A127883026J</t>
  </si>
  <si>
    <t>A127841814R</t>
  </si>
  <si>
    <t>A127910362J</t>
  </si>
  <si>
    <t>A127937806K</t>
  </si>
  <si>
    <t>A127923946C</t>
  </si>
  <si>
    <t>A127841818X</t>
  </si>
  <si>
    <t>A127937810A</t>
  </si>
  <si>
    <t>A127937814K</t>
  </si>
  <si>
    <t>A127910366T</t>
  </si>
  <si>
    <t>A127896538C</t>
  </si>
  <si>
    <t>A127869154L</t>
  </si>
  <si>
    <t>A127883018J</t>
  </si>
  <si>
    <t>A127896542V</t>
  </si>
  <si>
    <t>A127896546C</t>
  </si>
  <si>
    <t>A127896550V</t>
  </si>
  <si>
    <t>A127855702F</t>
  </si>
  <si>
    <t>A127937818V</t>
  </si>
  <si>
    <t>A127855706R</t>
  </si>
  <si>
    <t>A127937822K</t>
  </si>
  <si>
    <t>A127910370J</t>
  </si>
  <si>
    <t>A127869158W</t>
  </si>
  <si>
    <t>A127855714R</t>
  </si>
  <si>
    <t>A127855718X</t>
  </si>
  <si>
    <t>A127869174W</t>
  </si>
  <si>
    <t>A127896554C</t>
  </si>
  <si>
    <t>A127869202V</t>
  </si>
  <si>
    <t>A127896558L</t>
  </si>
  <si>
    <t>A127896562C</t>
  </si>
  <si>
    <t>A127910378A</t>
  </si>
  <si>
    <t>A127869206C</t>
  </si>
  <si>
    <t>A127883046T</t>
  </si>
  <si>
    <t>A127896570C</t>
  </si>
  <si>
    <t>A127896574L</t>
  </si>
  <si>
    <t>A127869210V</t>
  </si>
  <si>
    <t>A127937846C</t>
  </si>
  <si>
    <t>A127937830K</t>
  </si>
  <si>
    <t>A127923950V</t>
  </si>
  <si>
    <t>A127937834V</t>
  </si>
  <si>
    <t>A127841826X</t>
  </si>
  <si>
    <t>A127855730R</t>
  </si>
  <si>
    <t>A127883030X</t>
  </si>
  <si>
    <t>A127869178F</t>
  </si>
  <si>
    <t>A127937838C</t>
  </si>
  <si>
    <t>A127883034J</t>
  </si>
  <si>
    <t>A127883038T</t>
  </si>
  <si>
    <t>A127869182W</t>
  </si>
  <si>
    <t>A127841830R</t>
  </si>
  <si>
    <t>A127937842V</t>
  </si>
  <si>
    <t>A127910374T</t>
  </si>
  <si>
    <t>A127855734X</t>
  </si>
  <si>
    <t>A127896566L</t>
  </si>
  <si>
    <t>A127869186F</t>
  </si>
  <si>
    <t>A127923954C</t>
  </si>
  <si>
    <t>A127883042J</t>
  </si>
  <si>
    <t>A127869190W</t>
  </si>
  <si>
    <t>A127855738J</t>
  </si>
  <si>
    <t>A127869194F</t>
  </si>
  <si>
    <t>A127841834X</t>
  </si>
  <si>
    <t>A127910382T</t>
  </si>
  <si>
    <t>A127910398K</t>
  </si>
  <si>
    <t>A127937850V</t>
  </si>
  <si>
    <t>A127841842X</t>
  </si>
  <si>
    <t>A127937870C</t>
  </si>
  <si>
    <t>A127841850X</t>
  </si>
  <si>
    <t>A127937874L</t>
  </si>
  <si>
    <t>A127923962C</t>
  </si>
  <si>
    <t>A127883074A</t>
  </si>
  <si>
    <t>A127923966L</t>
  </si>
  <si>
    <t>A127923970C</t>
  </si>
  <si>
    <t>A127855742X</t>
  </si>
  <si>
    <t>A127883050J</t>
  </si>
  <si>
    <t>A127883054T</t>
  </si>
  <si>
    <t>A127883058A</t>
  </si>
  <si>
    <t>A127937854C</t>
  </si>
  <si>
    <t>A127883062T</t>
  </si>
  <si>
    <t>A127937858L</t>
  </si>
  <si>
    <t>A127910386A</t>
  </si>
  <si>
    <t>A127910390T</t>
  </si>
  <si>
    <t>A127841838J</t>
  </si>
  <si>
    <t>A127896578W</t>
  </si>
  <si>
    <t>A127923958L</t>
  </si>
  <si>
    <t>A127869214C</t>
  </si>
  <si>
    <t>A127910394A</t>
  </si>
  <si>
    <t>A127937862C</t>
  </si>
  <si>
    <t>A127937866L</t>
  </si>
  <si>
    <t>A127896582L</t>
  </si>
  <si>
    <t>A127896586W</t>
  </si>
  <si>
    <t>A127883066A</t>
  </si>
  <si>
    <t>A127869218L</t>
  </si>
  <si>
    <t>A127841846J</t>
  </si>
  <si>
    <t>A127869222C</t>
  </si>
  <si>
    <t>A127855746J</t>
  </si>
  <si>
    <t>A127841854J</t>
  </si>
  <si>
    <t>A127937902K</t>
  </si>
  <si>
    <t>A127869226L</t>
  </si>
  <si>
    <t>A127869234L</t>
  </si>
  <si>
    <t>A127923982L</t>
  </si>
  <si>
    <t>A127937906V</t>
  </si>
  <si>
    <t>A127923990L</t>
  </si>
  <si>
    <t>A127896598F</t>
  </si>
  <si>
    <t>A127883086K</t>
  </si>
  <si>
    <t>A127923994W</t>
  </si>
  <si>
    <t>A127910414X</t>
  </si>
  <si>
    <t>A127896590L</t>
  </si>
  <si>
    <t>A127937878W</t>
  </si>
  <si>
    <t>A127855750X</t>
  </si>
  <si>
    <t>A127869230C</t>
  </si>
  <si>
    <t>A127841858T</t>
  </si>
  <si>
    <t>A127923974L</t>
  </si>
  <si>
    <t>A127910402R</t>
  </si>
  <si>
    <t>A127855754J</t>
  </si>
  <si>
    <t>A127910406X</t>
  </si>
  <si>
    <t>A127910410R</t>
  </si>
  <si>
    <t>A127869238W</t>
  </si>
  <si>
    <t>A127855758T</t>
  </si>
  <si>
    <t>A127883078K</t>
  </si>
  <si>
    <t>A127937882L</t>
  </si>
  <si>
    <t>A127937886W</t>
  </si>
  <si>
    <t>A127937890L</t>
  </si>
  <si>
    <t>A127855762J</t>
  </si>
  <si>
    <t>A127923978W</t>
  </si>
  <si>
    <t>A127869242L</t>
  </si>
  <si>
    <t>A127937894W</t>
  </si>
  <si>
    <t>A127883082A</t>
  </si>
  <si>
    <t>A127855766T</t>
  </si>
  <si>
    <t>A127896594W</t>
  </si>
  <si>
    <t>A127923986W</t>
  </si>
  <si>
    <t>A127910210W</t>
  </si>
  <si>
    <t>A127855590X</t>
  </si>
  <si>
    <t>A127841658X</t>
  </si>
  <si>
    <t>A127937690V</t>
  </si>
  <si>
    <t>A127841674X</t>
  </si>
  <si>
    <t>A127841678J</t>
  </si>
  <si>
    <t>A127882886R</t>
  </si>
  <si>
    <t>A127910214F</t>
  </si>
  <si>
    <t>A127923826K</t>
  </si>
  <si>
    <t>A127896418K</t>
  </si>
  <si>
    <t>A127855594J</t>
  </si>
  <si>
    <t>A127896406A</t>
  </si>
  <si>
    <t>A127841654R</t>
  </si>
  <si>
    <t>A127868998V</t>
  </si>
  <si>
    <t>A127910182X</t>
  </si>
  <si>
    <t>A127923810T</t>
  </si>
  <si>
    <t>A127910186J</t>
  </si>
  <si>
    <t>A127896410T</t>
  </si>
  <si>
    <t>A127910190X</t>
  </si>
  <si>
    <t>A127869002A</t>
  </si>
  <si>
    <t>A127855598T</t>
  </si>
  <si>
    <t>A127869006K</t>
  </si>
  <si>
    <t>A127841662R</t>
  </si>
  <si>
    <t>South Australia ;  Skill level of current main job: Skill level 1 ;  &gt;&gt;&gt;&gt; Changed occupations with current employer to a higher skill level ;</t>
  </si>
  <si>
    <t>South Australia ;  Skill level of current main job: Skill level 1 ;  &gt;&gt;&gt;&gt; Changed occupations with current employer to a lower skill level ;</t>
  </si>
  <si>
    <t>South Australia ;  Skill level of current main job: Skill level 1 ;  &gt;&gt;&gt;&gt; No change in usual weekly hours with current employer last year ;</t>
  </si>
  <si>
    <t>South Australia ;  Skill level of current main job: Skill level 1 ;  &gt;&gt;&gt;&gt; Usual weekly hours increased with current employer last year ;</t>
  </si>
  <si>
    <t>South Australia ;  Skill level of current main job: Skill level 1 ;  &gt;&gt;&gt;&gt; Usual weekly hours decreased with current employer last year ;</t>
  </si>
  <si>
    <t>South Australia ;  Skill level of current main job: Skill level 1 ;  &gt;&gt;&gt;&gt; Did not know or usual weekly hours varied last year ;</t>
  </si>
  <si>
    <t>South Australia ;  Skill level of current main job: Skill level 1 ;  &gt;&gt;&gt;&gt; Promoted or transferred last year ;</t>
  </si>
  <si>
    <t>South Australia ;  Skill level of current main job: Skill level 1 ;  &gt;&gt;&gt;&gt; Was not promoted or transferred last year ;</t>
  </si>
  <si>
    <t>South Australia ;  Skill level of current main job: Skill level 1 ;  &gt;&gt;&gt; Owner manager or contributing family worker in current main job ;</t>
  </si>
  <si>
    <t>South Australia ;  Skill level of current main job: Skill level 1 ;  &gt; Employed 12 months ago ;</t>
  </si>
  <si>
    <t>South Australia ;  Skill level of current main job: Skill level 1 ;  &gt; Not employed 12 months ago ;</t>
  </si>
  <si>
    <t>South Australia ;  Skill level of current main job: Skill level 2 ;  Employed at some time during the last 12 months ;</t>
  </si>
  <si>
    <t>South Australia ;  Skill level of current main job: Skill level 2 ;  &gt; Currently employed ;</t>
  </si>
  <si>
    <t>South Australia ;  Skill level of current main job: Skill level 2 ;  &gt;&gt; Less than 12 months in current main job ;</t>
  </si>
  <si>
    <t>South Australia ;  Skill level of current main job: Skill level 2 ;  &gt;&gt;&gt; Changed jobs in last 12 months ;</t>
  </si>
  <si>
    <t>South Australia ;  Skill level of current main job: Skill level 2 ;  &gt;&gt;&gt;&gt; Working in the same industry division as 12 months ago ;</t>
  </si>
  <si>
    <t>South Australia ;  Skill level of current main job: Skill level 2 ;  &gt;&gt;&gt;&gt; Working in a different industry division than 12 months ago ;</t>
  </si>
  <si>
    <t>South Australia ;  Skill level of current main job: Skill level 2 ;  &gt;&gt;&gt;&gt; Working in the same major occupation group as 12 months ago ;</t>
  </si>
  <si>
    <t>South Australia ;  Skill level of current main job: Skill level 2 ;  &gt;&gt;&gt;&gt; Working in a different major occupation group than 12 months ago ;</t>
  </si>
  <si>
    <t>South Australia ;  Skill level of current main job: Skill level 2 ;  &gt;&gt;&gt;&gt; Working in an occupation at the same skill level as 12 months ago ;</t>
  </si>
  <si>
    <t>South Australia ;  Skill level of current main job: Skill level 2 ;  &gt;&gt;&gt;&gt; Working in an occupation with a higher skill level than 12 months ago ;</t>
  </si>
  <si>
    <t>South Australia ;  Skill level of current main job: Skill level 2 ;  &gt;&gt;&gt;&gt; Working in an occupation with a lower skill level than 12 months ago ;</t>
  </si>
  <si>
    <t>South Australia ;  Skill level of current main job: Skill level 2 ;  &gt;&gt;&gt;&gt; Working in a job with the same usual hours as 12 months ago ;</t>
  </si>
  <si>
    <t>South Australia ;  Skill level of current main job: Skill level 2 ;  &gt;&gt;&gt;&gt; Working in a job with more usual hours than 12 months ago ;</t>
  </si>
  <si>
    <t>South Australia ;  Skill level of current main job: Skill level 2 ;  &gt;&gt;&gt;&gt; Working in a job with fewer usual hours than 12 months ago ;</t>
  </si>
  <si>
    <t>South Australia ;  Skill level of current main job: Skill level 2 ;  &gt;&gt;&gt;&gt; Working in a job with the same status in employment as 12 months ago ;</t>
  </si>
  <si>
    <t>South Australia ;  Skill level of current main job: Skill level 2 ;  &gt;&gt;&gt;&gt; Working in a job with a different status in employment than 12 months ago ;</t>
  </si>
  <si>
    <t>South Australia ;  Skill level of current main job: Skill level 2 ;  &gt;&gt;&gt; Did not change jobs in last 12 months ;</t>
  </si>
  <si>
    <t>South Australia ;  Skill level of current main job: Skill level 2 ;  &gt;&gt; 12 months or more in current main job ;</t>
  </si>
  <si>
    <t>South Australia ;  Skill level of current main job: Skill level 2 ;  &gt;&gt;&gt; Employee in current main job ;</t>
  </si>
  <si>
    <t>South Australia ;  Skill level of current main job: Skill level 2 ;  &gt;&gt;&gt;&gt; No change in occupation with current employer last year ;</t>
  </si>
  <si>
    <t>South Australia ;  Skill level of current main job: Skill level 2 ;  &gt;&gt;&gt;&gt; Changed occupations with current employer in the same major group last year ;</t>
  </si>
  <si>
    <t>South Australia ;  Skill level of current main job: Skill level 2 ;  &gt;&gt;&gt;&gt; Changed occupations with current employer into a different major group last year ;</t>
  </si>
  <si>
    <t>South Australia ;  Skill level of current main job: Skill level 2 ;  &gt;&gt;&gt;&gt; Changed occupations with current employer at the same skill level ;</t>
  </si>
  <si>
    <t>South Australia ;  Skill level of current main job: Skill level 2 ;  &gt;&gt;&gt;&gt; Changed occupations with current employer to a higher skill level ;</t>
  </si>
  <si>
    <t>South Australia ;  Skill level of current main job: Skill level 2 ;  &gt;&gt;&gt;&gt; Changed occupations with current employer to a lower skill level ;</t>
  </si>
  <si>
    <t>South Australia ;  Skill level of current main job: Skill level 2 ;  &gt;&gt;&gt;&gt; No change in usual weekly hours with current employer last year ;</t>
  </si>
  <si>
    <t>South Australia ;  Skill level of current main job: Skill level 2 ;  &gt;&gt;&gt;&gt; Usual weekly hours increased with current employer last year ;</t>
  </si>
  <si>
    <t>South Australia ;  Skill level of current main job: Skill level 2 ;  &gt;&gt;&gt;&gt; Usual weekly hours decreased with current employer last year ;</t>
  </si>
  <si>
    <t>South Australia ;  Skill level of current main job: Skill level 2 ;  &gt;&gt;&gt;&gt; Did not know or usual weekly hours varied last year ;</t>
  </si>
  <si>
    <t>South Australia ;  Skill level of current main job: Skill level 2 ;  &gt;&gt;&gt;&gt; Promoted or transferred last year ;</t>
  </si>
  <si>
    <t>South Australia ;  Skill level of current main job: Skill level 2 ;  &gt;&gt;&gt;&gt; Was not promoted or transferred last year ;</t>
  </si>
  <si>
    <t>South Australia ;  Skill level of current main job: Skill level 2 ;  &gt;&gt;&gt; Owner manager or contributing family worker in current main job ;</t>
  </si>
  <si>
    <t>South Australia ;  Skill level of current main job: Skill level 2 ;  &gt; Employed 12 months ago ;</t>
  </si>
  <si>
    <t>South Australia ;  Skill level of current main job: Skill level 2 ;  &gt; Not employed 12 months ago ;</t>
  </si>
  <si>
    <t>South Australia ;  Skill level of current main job: Skill level 3 ;  Employed at some time during the last 12 months ;</t>
  </si>
  <si>
    <t>South Australia ;  Skill level of current main job: Skill level 3 ;  &gt; Currently employed ;</t>
  </si>
  <si>
    <t>South Australia ;  Skill level of current main job: Skill level 3 ;  &gt;&gt; Less than 12 months in current main job ;</t>
  </si>
  <si>
    <t>South Australia ;  Skill level of current main job: Skill level 3 ;  &gt;&gt;&gt; Changed jobs in last 12 months ;</t>
  </si>
  <si>
    <t>South Australia ;  Skill level of current main job: Skill level 3 ;  &gt;&gt;&gt;&gt; Working in the same industry division as 12 months ago ;</t>
  </si>
  <si>
    <t>South Australia ;  Skill level of current main job: Skill level 3 ;  &gt;&gt;&gt;&gt; Working in a different industry division than 12 months ago ;</t>
  </si>
  <si>
    <t>South Australia ;  Skill level of current main job: Skill level 3 ;  &gt;&gt;&gt;&gt; Working in the same major occupation group as 12 months ago ;</t>
  </si>
  <si>
    <t>South Australia ;  Skill level of current main job: Skill level 3 ;  &gt;&gt;&gt;&gt; Working in a different major occupation group than 12 months ago ;</t>
  </si>
  <si>
    <t>South Australia ;  Skill level of current main job: Skill level 3 ;  &gt;&gt;&gt;&gt; Working in an occupation at the same skill level as 12 months ago ;</t>
  </si>
  <si>
    <t>South Australia ;  Skill level of current main job: Skill level 3 ;  &gt;&gt;&gt;&gt; Working in an occupation with a higher skill level than 12 months ago ;</t>
  </si>
  <si>
    <t>South Australia ;  Skill level of current main job: Skill level 3 ;  &gt;&gt;&gt;&gt; Working in an occupation with a lower skill level than 12 months ago ;</t>
  </si>
  <si>
    <t>South Australia ;  Skill level of current main job: Skill level 3 ;  &gt;&gt;&gt;&gt; Working in a job with the same usual hours as 12 months ago ;</t>
  </si>
  <si>
    <t>South Australia ;  Skill level of current main job: Skill level 3 ;  &gt;&gt;&gt;&gt; Working in a job with more usual hours than 12 months ago ;</t>
  </si>
  <si>
    <t>South Australia ;  Skill level of current main job: Skill level 3 ;  &gt;&gt;&gt;&gt; Working in a job with fewer usual hours than 12 months ago ;</t>
  </si>
  <si>
    <t>South Australia ;  Skill level of current main job: Skill level 3 ;  &gt;&gt;&gt;&gt; Working in a job with the same status in employment as 12 months ago ;</t>
  </si>
  <si>
    <t>South Australia ;  Skill level of current main job: Skill level 3 ;  &gt;&gt;&gt;&gt; Working in a job with a different status in employment than 12 months ago ;</t>
  </si>
  <si>
    <t>South Australia ;  Skill level of current main job: Skill level 3 ;  &gt;&gt;&gt; Did not change jobs in last 12 months ;</t>
  </si>
  <si>
    <t>South Australia ;  Skill level of current main job: Skill level 3 ;  &gt;&gt; 12 months or more in current main job ;</t>
  </si>
  <si>
    <t>South Australia ;  Skill level of current main job: Skill level 3 ;  &gt;&gt;&gt; Employee in current main job ;</t>
  </si>
  <si>
    <t>South Australia ;  Skill level of current main job: Skill level 3 ;  &gt;&gt;&gt;&gt; No change in occupation with current employer last year ;</t>
  </si>
  <si>
    <t>South Australia ;  Skill level of current main job: Skill level 3 ;  &gt;&gt;&gt;&gt; Changed occupations with current employer in the same major group last year ;</t>
  </si>
  <si>
    <t>South Australia ;  Skill level of current main job: Skill level 3 ;  &gt;&gt;&gt;&gt; Changed occupations with current employer into a different major group last year ;</t>
  </si>
  <si>
    <t>South Australia ;  Skill level of current main job: Skill level 3 ;  &gt;&gt;&gt;&gt; Changed occupations with current employer at the same skill level ;</t>
  </si>
  <si>
    <t>South Australia ;  Skill level of current main job: Skill level 3 ;  &gt;&gt;&gt;&gt; Changed occupations with current employer to a higher skill level ;</t>
  </si>
  <si>
    <t>South Australia ;  Skill level of current main job: Skill level 3 ;  &gt;&gt;&gt;&gt; Changed occupations with current employer to a lower skill level ;</t>
  </si>
  <si>
    <t>South Australia ;  Skill level of current main job: Skill level 3 ;  &gt;&gt;&gt;&gt; No change in usual weekly hours with current employer last year ;</t>
  </si>
  <si>
    <t>South Australia ;  Skill level of current main job: Skill level 3 ;  &gt;&gt;&gt;&gt; Usual weekly hours increased with current employer last year ;</t>
  </si>
  <si>
    <t>South Australia ;  Skill level of current main job: Skill level 3 ;  &gt;&gt;&gt;&gt; Usual weekly hours decreased with current employer last year ;</t>
  </si>
  <si>
    <t>South Australia ;  Skill level of current main job: Skill level 3 ;  &gt;&gt;&gt;&gt; Did not know or usual weekly hours varied last year ;</t>
  </si>
  <si>
    <t>South Australia ;  Skill level of current main job: Skill level 3 ;  &gt;&gt;&gt;&gt; Promoted or transferred last year ;</t>
  </si>
  <si>
    <t>South Australia ;  Skill level of current main job: Skill level 3 ;  &gt;&gt;&gt;&gt; Was not promoted or transferred last year ;</t>
  </si>
  <si>
    <t>South Australia ;  Skill level of current main job: Skill level 3 ;  &gt;&gt;&gt; Owner manager or contributing family worker in current main job ;</t>
  </si>
  <si>
    <t>South Australia ;  Skill level of current main job: Skill level 3 ;  &gt; Employed 12 months ago ;</t>
  </si>
  <si>
    <t>South Australia ;  Skill level of current main job: Skill level 3 ;  &gt; Not employed 12 months ago ;</t>
  </si>
  <si>
    <t>South Australia ;  Skill level of current main job: Skill level 4 ;  Employed at some time during the last 12 months ;</t>
  </si>
  <si>
    <t>South Australia ;  Skill level of current main job: Skill level 4 ;  &gt; Currently employed ;</t>
  </si>
  <si>
    <t>South Australia ;  Skill level of current main job: Skill level 4 ;  &gt;&gt; Less than 12 months in current main job ;</t>
  </si>
  <si>
    <t>South Australia ;  Skill level of current main job: Skill level 4 ;  &gt;&gt;&gt; Changed jobs in last 12 months ;</t>
  </si>
  <si>
    <t>South Australia ;  Skill level of current main job: Skill level 4 ;  &gt;&gt;&gt;&gt; Working in the same industry division as 12 months ago ;</t>
  </si>
  <si>
    <t>South Australia ;  Skill level of current main job: Skill level 4 ;  &gt;&gt;&gt;&gt; Working in a different industry division than 12 months ago ;</t>
  </si>
  <si>
    <t>South Australia ;  Skill level of current main job: Skill level 4 ;  &gt;&gt;&gt;&gt; Working in the same major occupation group as 12 months ago ;</t>
  </si>
  <si>
    <t>South Australia ;  Skill level of current main job: Skill level 4 ;  &gt;&gt;&gt;&gt; Working in a different major occupation group than 12 months ago ;</t>
  </si>
  <si>
    <t>South Australia ;  Skill level of current main job: Skill level 4 ;  &gt;&gt;&gt;&gt; Working in an occupation at the same skill level as 12 months ago ;</t>
  </si>
  <si>
    <t>South Australia ;  Skill level of current main job: Skill level 4 ;  &gt;&gt;&gt;&gt; Working in an occupation with a higher skill level than 12 months ago ;</t>
  </si>
  <si>
    <t>South Australia ;  Skill level of current main job: Skill level 4 ;  &gt;&gt;&gt;&gt; Working in an occupation with a lower skill level than 12 months ago ;</t>
  </si>
  <si>
    <t>South Australia ;  Skill level of current main job: Skill level 4 ;  &gt;&gt;&gt;&gt; Working in a job with the same usual hours as 12 months ago ;</t>
  </si>
  <si>
    <t>South Australia ;  Skill level of current main job: Skill level 4 ;  &gt;&gt;&gt;&gt; Working in a job with more usual hours than 12 months ago ;</t>
  </si>
  <si>
    <t>South Australia ;  Skill level of current main job: Skill level 4 ;  &gt;&gt;&gt;&gt; Working in a job with fewer usual hours than 12 months ago ;</t>
  </si>
  <si>
    <t>South Australia ;  Skill level of current main job: Skill level 4 ;  &gt;&gt;&gt;&gt; Working in a job with the same status in employment as 12 months ago ;</t>
  </si>
  <si>
    <t>South Australia ;  Skill level of current main job: Skill level 4 ;  &gt;&gt;&gt;&gt; Working in a job with a different status in employment than 12 months ago ;</t>
  </si>
  <si>
    <t>South Australia ;  Skill level of current main job: Skill level 4 ;  &gt;&gt;&gt; Did not change jobs in last 12 months ;</t>
  </si>
  <si>
    <t>South Australia ;  Skill level of current main job: Skill level 4 ;  &gt;&gt; 12 months or more in current main job ;</t>
  </si>
  <si>
    <t>South Australia ;  Skill level of current main job: Skill level 4 ;  &gt;&gt;&gt; Employee in current main job ;</t>
  </si>
  <si>
    <t>South Australia ;  Skill level of current main job: Skill level 4 ;  &gt;&gt;&gt;&gt; No change in occupation with current employer last year ;</t>
  </si>
  <si>
    <t>South Australia ;  Skill level of current main job: Skill level 4 ;  &gt;&gt;&gt;&gt; Changed occupations with current employer in the same major group last year ;</t>
  </si>
  <si>
    <t>South Australia ;  Skill level of current main job: Skill level 4 ;  &gt;&gt;&gt;&gt; Changed occupations with current employer into a different major group last year ;</t>
  </si>
  <si>
    <t>South Australia ;  Skill level of current main job: Skill level 4 ;  &gt;&gt;&gt;&gt; Changed occupations with current employer at the same skill level ;</t>
  </si>
  <si>
    <t>South Australia ;  Skill level of current main job: Skill level 4 ;  &gt;&gt;&gt;&gt; Changed occupations with current employer to a higher skill level ;</t>
  </si>
  <si>
    <t>South Australia ;  Skill level of current main job: Skill level 4 ;  &gt;&gt;&gt;&gt; Changed occupations with current employer to a lower skill level ;</t>
  </si>
  <si>
    <t>South Australia ;  Skill level of current main job: Skill level 4 ;  &gt;&gt;&gt;&gt; No change in usual weekly hours with current employer last year ;</t>
  </si>
  <si>
    <t>South Australia ;  Skill level of current main job: Skill level 4 ;  &gt;&gt;&gt;&gt; Usual weekly hours increased with current employer last year ;</t>
  </si>
  <si>
    <t>South Australia ;  Skill level of current main job: Skill level 4 ;  &gt;&gt;&gt;&gt; Usual weekly hours decreased with current employer last year ;</t>
  </si>
  <si>
    <t>South Australia ;  Skill level of current main job: Skill level 4 ;  &gt;&gt;&gt;&gt; Did not know or usual weekly hours varied last year ;</t>
  </si>
  <si>
    <t>South Australia ;  Skill level of current main job: Skill level 4 ;  &gt;&gt;&gt;&gt; Promoted or transferred last year ;</t>
  </si>
  <si>
    <t>South Australia ;  Skill level of current main job: Skill level 4 ;  &gt;&gt;&gt;&gt; Was not promoted or transferred last year ;</t>
  </si>
  <si>
    <t>South Australia ;  Skill level of current main job: Skill level 4 ;  &gt;&gt;&gt; Owner manager or contributing family worker in current main job ;</t>
  </si>
  <si>
    <t>South Australia ;  Skill level of current main job: Skill level 4 ;  &gt; Employed 12 months ago ;</t>
  </si>
  <si>
    <t>South Australia ;  Skill level of current main job: Skill level 4 ;  &gt; Not employed 12 months ago ;</t>
  </si>
  <si>
    <t>South Australia ;  Skill level of current main job: Skill level 5 ;  Employed at some time during the last 12 months ;</t>
  </si>
  <si>
    <t>South Australia ;  Skill level of current main job: Skill level 5 ;  &gt; Currently employed ;</t>
  </si>
  <si>
    <t>South Australia ;  Skill level of current main job: Skill level 5 ;  &gt;&gt; Less than 12 months in current main job ;</t>
  </si>
  <si>
    <t>South Australia ;  Skill level of current main job: Skill level 5 ;  &gt;&gt;&gt; Changed jobs in last 12 months ;</t>
  </si>
  <si>
    <t>South Australia ;  Skill level of current main job: Skill level 5 ;  &gt;&gt;&gt;&gt; Working in the same industry division as 12 months ago ;</t>
  </si>
  <si>
    <t>South Australia ;  Skill level of current main job: Skill level 5 ;  &gt;&gt;&gt;&gt; Working in a different industry division than 12 months ago ;</t>
  </si>
  <si>
    <t>South Australia ;  Skill level of current main job: Skill level 5 ;  &gt;&gt;&gt;&gt; Working in the same major occupation group as 12 months ago ;</t>
  </si>
  <si>
    <t>South Australia ;  Skill level of current main job: Skill level 5 ;  &gt;&gt;&gt;&gt; Working in a different major occupation group than 12 months ago ;</t>
  </si>
  <si>
    <t>South Australia ;  Skill level of current main job: Skill level 5 ;  &gt;&gt;&gt;&gt; Working in an occupation at the same skill level as 12 months ago ;</t>
  </si>
  <si>
    <t>South Australia ;  Skill level of current main job: Skill level 5 ;  &gt;&gt;&gt;&gt; Working in an occupation with a higher skill level than 12 months ago ;</t>
  </si>
  <si>
    <t>South Australia ;  Skill level of current main job: Skill level 5 ;  &gt;&gt;&gt;&gt; Working in an occupation with a lower skill level than 12 months ago ;</t>
  </si>
  <si>
    <t>South Australia ;  Skill level of current main job: Skill level 5 ;  &gt;&gt;&gt;&gt; Working in a job with the same usual hours as 12 months ago ;</t>
  </si>
  <si>
    <t>South Australia ;  Skill level of current main job: Skill level 5 ;  &gt;&gt;&gt;&gt; Working in a job with more usual hours than 12 months ago ;</t>
  </si>
  <si>
    <t>South Australia ;  Skill level of current main job: Skill level 5 ;  &gt;&gt;&gt;&gt; Working in a job with fewer usual hours than 12 months ago ;</t>
  </si>
  <si>
    <t>South Australia ;  Skill level of current main job: Skill level 5 ;  &gt;&gt;&gt;&gt; Working in a job with the same status in employment as 12 months ago ;</t>
  </si>
  <si>
    <t>South Australia ;  Skill level of current main job: Skill level 5 ;  &gt;&gt;&gt;&gt; Working in a job with a different status in employment than 12 months ago ;</t>
  </si>
  <si>
    <t>South Australia ;  Skill level of current main job: Skill level 5 ;  &gt;&gt;&gt; Did not change jobs in last 12 months ;</t>
  </si>
  <si>
    <t>South Australia ;  Skill level of current main job: Skill level 5 ;  &gt;&gt; 12 months or more in current main job ;</t>
  </si>
  <si>
    <t>South Australia ;  Skill level of current main job: Skill level 5 ;  &gt;&gt;&gt; Employee in current main job ;</t>
  </si>
  <si>
    <t>South Australia ;  Skill level of current main job: Skill level 5 ;  &gt;&gt;&gt;&gt; No change in occupation with current employer last year ;</t>
  </si>
  <si>
    <t>South Australia ;  Skill level of current main job: Skill level 5 ;  &gt;&gt;&gt;&gt; Changed occupations with current employer in the same major group last year ;</t>
  </si>
  <si>
    <t>South Australia ;  Skill level of current main job: Skill level 5 ;  &gt;&gt;&gt;&gt; Changed occupations with current employer into a different major group last year ;</t>
  </si>
  <si>
    <t>South Australia ;  Skill level of current main job: Skill level 5 ;  &gt;&gt;&gt;&gt; Changed occupations with current employer at the same skill level ;</t>
  </si>
  <si>
    <t>South Australia ;  Skill level of current main job: Skill level 5 ;  &gt;&gt;&gt;&gt; Changed occupations with current employer to a higher skill level ;</t>
  </si>
  <si>
    <t>South Australia ;  Skill level of current main job: Skill level 5 ;  &gt;&gt;&gt;&gt; Changed occupations with current employer to a lower skill level ;</t>
  </si>
  <si>
    <t>South Australia ;  Skill level of current main job: Skill level 5 ;  &gt;&gt;&gt;&gt; No change in usual weekly hours with current employer last year ;</t>
  </si>
  <si>
    <t>South Australia ;  Skill level of current main job: Skill level 5 ;  &gt;&gt;&gt;&gt; Usual weekly hours increased with current employer last year ;</t>
  </si>
  <si>
    <t>South Australia ;  Skill level of current main job: Skill level 5 ;  &gt;&gt;&gt;&gt; Usual weekly hours decreased with current employer last year ;</t>
  </si>
  <si>
    <t>South Australia ;  Skill level of current main job: Skill level 5 ;  &gt;&gt;&gt;&gt; Did not know or usual weekly hours varied last year ;</t>
  </si>
  <si>
    <t>South Australia ;  Skill level of current main job: Skill level 5 ;  &gt;&gt;&gt;&gt; Promoted or transferred last year ;</t>
  </si>
  <si>
    <t>South Australia ;  Skill level of current main job: Skill level 5 ;  &gt;&gt;&gt;&gt; Was not promoted or transferred last year ;</t>
  </si>
  <si>
    <t>South Australia ;  Skill level of current main job: Skill level 5 ;  &gt;&gt;&gt; Owner manager or contributing family worker in current main job ;</t>
  </si>
  <si>
    <t>South Australia ;  Skill level of current main job: Skill level 5 ;  &gt; Employed 12 months ago ;</t>
  </si>
  <si>
    <t>South Australia ;  Skill level of current main job: Skill level 5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</si>
  <si>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</si>
  <si>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</si>
  <si>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</si>
  <si>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</si>
  <si>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</si>
  <si>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</si>
  <si>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</si>
  <si>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</si>
  <si>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</si>
  <si>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</si>
  <si>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</si>
  <si>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</si>
  <si>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</si>
  <si>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</si>
  <si>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</si>
  <si>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</si>
  <si>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</si>
  <si>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</si>
  <si>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</si>
  <si>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</si>
  <si>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</si>
  <si>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</si>
  <si>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</si>
  <si>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</si>
  <si>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</si>
  <si>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</si>
  <si>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</si>
  <si>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</si>
  <si>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</si>
  <si>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</si>
  <si>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</si>
  <si>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</si>
  <si>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</si>
  <si>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</si>
  <si>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</si>
  <si>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</si>
  <si>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</si>
  <si>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</si>
  <si>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current main job: Managers ;  Employed at some time during the last 12 months ;</t>
  </si>
  <si>
    <t>Western Australia ;  Occupation of current main job: Managers ;  &gt; Currently employed ;</t>
  </si>
  <si>
    <t>Western Australia ;  Occupation of current main job: Managers ;  &gt;&gt; Less than 12 months in current main job ;</t>
  </si>
  <si>
    <t>Western Australia ;  Occupation of current main job: Managers ;  &gt;&gt;&gt; Changed jobs in last 12 months ;</t>
  </si>
  <si>
    <t>Western Australia ;  Occupation of current main job: Managers ;  &gt;&gt;&gt;&gt; Working in the same industry division as 12 months ago ;</t>
  </si>
  <si>
    <t>Western Australia ;  Occupation of current main job: Managers ;  &gt;&gt;&gt;&gt; Working in a different industry division than 12 months ago ;</t>
  </si>
  <si>
    <t>Western Australia ;  Occupation of current main job: Managers ;  &gt;&gt;&gt;&gt; Working in the same major occupation group as 12 months ago ;</t>
  </si>
  <si>
    <t>Western Australia ;  Occupation of current main job: Managers ;  &gt;&gt;&gt;&gt; Working in a different major occupation group than 12 months ago ;</t>
  </si>
  <si>
    <t>Western Australia ;  Occupation of current main job: Managers ;  &gt;&gt;&gt;&gt; Working in an occupation at the same skill level as 12 months ago ;</t>
  </si>
  <si>
    <t>Western Australia ;  Occupation of current main job: Managers ;  &gt;&gt;&gt;&gt; Working in an occupation with a higher skill level than 12 months ago ;</t>
  </si>
  <si>
    <t>Western Australia ;  Occupation of current main job: Managers ;  &gt;&gt;&gt;&gt; Working in an occupation with a lower skill level than 12 months ago ;</t>
  </si>
  <si>
    <t>Western Australia ;  Occupation of current main job: Managers ;  &gt;&gt;&gt;&gt; Working in a job with the same usual hours as 12 months ago ;</t>
  </si>
  <si>
    <t>Western Australia ;  Occupation of current main job: Managers ;  &gt;&gt;&gt;&gt; Working in a job with more usual hours than 12 months ago ;</t>
  </si>
  <si>
    <t>Western Australia ;  Occupation of current main job: Managers ;  &gt;&gt;&gt;&gt; Working in a job with fewer usual hours than 12 months ago ;</t>
  </si>
  <si>
    <t>Western Australia ;  Occupation of current main job: Managers ;  &gt;&gt;&gt;&gt; Working in a job with the same status in employment as 12 months ago ;</t>
  </si>
  <si>
    <t>Western Australia ;  Occupation of current main job: Managers ;  &gt;&gt;&gt;&gt; Working in a job with a different status in employment than 12 months ago ;</t>
  </si>
  <si>
    <t>Western Australia ;  Occupation of current main job: Managers ;  &gt;&gt;&gt; Did not change jobs in last 12 months ;</t>
  </si>
  <si>
    <t>Western Australia ;  Occupation of current main job: Managers ;  &gt;&gt; 12 months or more in current main job ;</t>
  </si>
  <si>
    <t>Western Australia ;  Occupation of current main job: Managers ;  &gt;&gt;&gt; Employee in current main job ;</t>
  </si>
  <si>
    <t>Western Australia ;  Occupation of current main job: Managers ;  &gt;&gt;&gt;&gt; No change in occupation with current employer last year ;</t>
  </si>
  <si>
    <t>Western Australia ;  Occupation of current main job: Managers ;  &gt;&gt;&gt;&gt; Changed occupations with current employer in the same major group last year ;</t>
  </si>
  <si>
    <t>Western Australia ;  Occupation of current main job: Managers ;  &gt;&gt;&gt;&gt; Changed occupations with current employer into a different major group last year ;</t>
  </si>
  <si>
    <t>Western Australia ;  Occupation of current main job: Managers ;  &gt;&gt;&gt;&gt; Changed occupations with current employer at the same skill level ;</t>
  </si>
  <si>
    <t>Western Australia ;  Occupation of current main job: Managers ;  &gt;&gt;&gt;&gt; Changed occupations with current employer to a higher skill level ;</t>
  </si>
  <si>
    <t>Western Australia ;  Occupation of current main job: Managers ;  &gt;&gt;&gt;&gt; Changed occupations with current employer to a lower skill level ;</t>
  </si>
  <si>
    <t>Western Australia ;  Occupation of current main job: Managers ;  &gt;&gt;&gt;&gt; No change in usual weekly hours with current employer last year ;</t>
  </si>
  <si>
    <t>Western Australia ;  Occupation of current main job: Managers ;  &gt;&gt;&gt;&gt; Usual weekly hours increased with current employer last year ;</t>
  </si>
  <si>
    <t>Western Australia ;  Occupation of current main job: Managers ;  &gt;&gt;&gt;&gt; Usual weekly hours decreased with current employer last year ;</t>
  </si>
  <si>
    <t>Western Australia ;  Occupation of current main job: Managers ;  &gt;&gt;&gt;&gt; Did not know or usual weekly hours varied last year ;</t>
  </si>
  <si>
    <t>Western Australia ;  Occupation of current main job: Managers ;  &gt;&gt;&gt;&gt; Promoted or transferred last year ;</t>
  </si>
  <si>
    <t>Western Australia ;  Occupation of current main job: Managers ;  &gt;&gt;&gt;&gt; Was not promoted or transferred last year ;</t>
  </si>
  <si>
    <t>Western Australia ;  Occupation of current main job: Managers ;  &gt;&gt;&gt; Owner manager or contributing family worker in current main job ;</t>
  </si>
  <si>
    <t>Western Australia ;  Occupation of current main job: Managers ;  &gt; Employed 12 months ago ;</t>
  </si>
  <si>
    <t>Western Australia ;  Occupation of current main job: Managers ;  &gt; Not employed 12 months ago ;</t>
  </si>
  <si>
    <t>Western Australia ;  Occupation of current main job: Professionals ;  Employed at some time during the last 12 months ;</t>
  </si>
  <si>
    <t>Western Australia ;  Occupation of current main job: Professionals ;  &gt; Currently employed ;</t>
  </si>
  <si>
    <t>Western Australia ;  Occupation of current main job: Professionals ;  &gt;&gt; Less than 12 months in current main job ;</t>
  </si>
  <si>
    <t>Western Australia ;  Occupation of current main job: Professionals ;  &gt;&gt;&gt; Changed jobs in last 12 months ;</t>
  </si>
  <si>
    <t>Western Australia ;  Occupation of current main job: Professionals ;  &gt;&gt;&gt;&gt; Working in the same industry division as 12 months ago ;</t>
  </si>
  <si>
    <t>Western Australia ;  Occupation of current main job: Professionals ;  &gt;&gt;&gt;&gt; Working in a different industry division than 12 months ago ;</t>
  </si>
  <si>
    <t>Western Australia ;  Occupation of current main job: Professionals ;  &gt;&gt;&gt;&gt; Working in the same major occupation group as 12 months ago ;</t>
  </si>
  <si>
    <t>Western Australia ;  Occupation of current main job: Professionals ;  &gt;&gt;&gt;&gt; Working in a different major occupation group than 12 months ago ;</t>
  </si>
  <si>
    <t>Western Australia ;  Occupation of current main job: Professionals ;  &gt;&gt;&gt;&gt; Working in an occupation at the same skill level as 12 months ago ;</t>
  </si>
  <si>
    <t>Western Australia ;  Occupation of current main job: Professionals ;  &gt;&gt;&gt;&gt; Working in an occupation with a higher skill level than 12 months ago ;</t>
  </si>
  <si>
    <t>Western Australia ;  Occupation of current main job: Professionals ;  &gt;&gt;&gt;&gt; Working in an occupation with a lower skill level than 12 months ago ;</t>
  </si>
  <si>
    <t>Western Australia ;  Occupation of current main job: Professionals ;  &gt;&gt;&gt;&gt; Working in a job with the same usual hours as 12 months ago ;</t>
  </si>
  <si>
    <t>Western Australia ;  Occupation of current main job: Professionals ;  &gt;&gt;&gt;&gt; Working in a job with more usual hours than 12 months ago ;</t>
  </si>
  <si>
    <t>Western Australia ;  Occupation of current main job: Professionals ;  &gt;&gt;&gt;&gt; Working in a job with fewer usual hours than 12 months ago ;</t>
  </si>
  <si>
    <t>Western Australia ;  Occupation of current main job: Professionals ;  &gt;&gt;&gt;&gt; Working in a job with the same status in employment as 12 months ago ;</t>
  </si>
  <si>
    <t>Western Australia ;  Occupation of current main job: Professionals ;  &gt;&gt;&gt;&gt; Working in a job with a different status in employment than 12 months ago ;</t>
  </si>
  <si>
    <t>Western Australia ;  Occupation of current main job: Professionals ;  &gt;&gt;&gt; Did not change jobs in last 12 months ;</t>
  </si>
  <si>
    <t>Western Australia ;  Occupation of current main job: Professionals ;  &gt;&gt; 12 months or more in current main job ;</t>
  </si>
  <si>
    <t>Western Australia ;  Occupation of current main job: Professionals ;  &gt;&gt;&gt; Employee in current main job ;</t>
  </si>
  <si>
    <t>Western Australia ;  Occupation of current main job: Professionals ;  &gt;&gt;&gt;&gt; No change in occupation with current employer last year ;</t>
  </si>
  <si>
    <t>Western Australia ;  Occupation of current main job: Professionals ;  &gt;&gt;&gt;&gt; Changed occupations with current employer in the same major group last year ;</t>
  </si>
  <si>
    <t>Western Australia ;  Occupation of current main job: Professionals ;  &gt;&gt;&gt;&gt; Changed occupations with current employer into a different major group last year ;</t>
  </si>
  <si>
    <t>Western Australia ;  Occupation of current main job: Professionals ;  &gt;&gt;&gt;&gt; Changed occupations with current employer at the same skill level ;</t>
  </si>
  <si>
    <t>Western Australia ;  Occupation of current main job: Professionals ;  &gt;&gt;&gt;&gt; Changed occupations with current employer to a higher skill level ;</t>
  </si>
  <si>
    <t>Western Australia ;  Occupation of current main job: Professionals ;  &gt;&gt;&gt;&gt; Changed occupations with current employer to a lower skill level ;</t>
  </si>
  <si>
    <t>Western Australia ;  Occupation of current main job: Professionals ;  &gt;&gt;&gt;&gt; No change in usual weekly hours with current employer last year ;</t>
  </si>
  <si>
    <t>Western Australia ;  Occupation of current main job: Professionals ;  &gt;&gt;&gt;&gt; Usual weekly hours increased with current employer last year ;</t>
  </si>
  <si>
    <t>Western Australia ;  Occupation of current main job: Professionals ;  &gt;&gt;&gt;&gt; Usual weekly hours decreased with current employer last year ;</t>
  </si>
  <si>
    <t>Western Australia ;  Occupation of current main job: Professionals ;  &gt;&gt;&gt;&gt; Did not know or usual weekly hours varied last year ;</t>
  </si>
  <si>
    <t>Western Australia ;  Occupation of current main job: Professionals ;  &gt;&gt;&gt;&gt; Promoted or transferred last year ;</t>
  </si>
  <si>
    <t>Western Australia ;  Occupation of current main job: Professionals ;  &gt;&gt;&gt;&gt; Was not promoted or transferred last year ;</t>
  </si>
  <si>
    <t>A127841666X</t>
  </si>
  <si>
    <t>A127896414A</t>
  </si>
  <si>
    <t>A127910194J</t>
  </si>
  <si>
    <t>A127910198T</t>
  </si>
  <si>
    <t>A127910202W</t>
  </si>
  <si>
    <t>A127869010A</t>
  </si>
  <si>
    <t>A127910206F</t>
  </si>
  <si>
    <t>A127923814A</t>
  </si>
  <si>
    <t>A127841670R</t>
  </si>
  <si>
    <t>A127923822A</t>
  </si>
  <si>
    <t>A127937694C</t>
  </si>
  <si>
    <t>A127910230F</t>
  </si>
  <si>
    <t>A127910218R</t>
  </si>
  <si>
    <t>A127923830A</t>
  </si>
  <si>
    <t>A127896426K</t>
  </si>
  <si>
    <t>A127896430A</t>
  </si>
  <si>
    <t>A127869034V</t>
  </si>
  <si>
    <t>A127923850K</t>
  </si>
  <si>
    <t>A127910238X</t>
  </si>
  <si>
    <t>A127855622F</t>
  </si>
  <si>
    <t>A127882898X</t>
  </si>
  <si>
    <t>A127937698L</t>
  </si>
  <si>
    <t>A127896422A</t>
  </si>
  <si>
    <t>A127910222F</t>
  </si>
  <si>
    <t>A127855602W</t>
  </si>
  <si>
    <t>A127937702T</t>
  </si>
  <si>
    <t>A127869014K</t>
  </si>
  <si>
    <t>A127855606F</t>
  </si>
  <si>
    <t>A127855610W</t>
  </si>
  <si>
    <t>A127869018V</t>
  </si>
  <si>
    <t>A127882890F</t>
  </si>
  <si>
    <t>A127937706A</t>
  </si>
  <si>
    <t>A127841682X</t>
  </si>
  <si>
    <t>A127923834K</t>
  </si>
  <si>
    <t>A127910226R</t>
  </si>
  <si>
    <t>A127841686J</t>
  </si>
  <si>
    <t>A127869022K</t>
  </si>
  <si>
    <t>A127923838V</t>
  </si>
  <si>
    <t>A127855614F</t>
  </si>
  <si>
    <t>A127869026V</t>
  </si>
  <si>
    <t>A127923842K</t>
  </si>
  <si>
    <t>A127923846V</t>
  </si>
  <si>
    <t>A127855618R</t>
  </si>
  <si>
    <t>A127910234R</t>
  </si>
  <si>
    <t>A127882894R</t>
  </si>
  <si>
    <t>A127841702W</t>
  </si>
  <si>
    <t>A127896434K</t>
  </si>
  <si>
    <t>A127937714A</t>
  </si>
  <si>
    <t>A127869046C</t>
  </si>
  <si>
    <t>A127841706F</t>
  </si>
  <si>
    <t>A127855634R</t>
  </si>
  <si>
    <t>A127855638X</t>
  </si>
  <si>
    <t>A127896446V</t>
  </si>
  <si>
    <t>A127923866C</t>
  </si>
  <si>
    <t>A127855642R</t>
  </si>
  <si>
    <t>A127855626R</t>
  </si>
  <si>
    <t>A127910242R</t>
  </si>
  <si>
    <t>A127896438V</t>
  </si>
  <si>
    <t>A127841690X</t>
  </si>
  <si>
    <t>A127923854V</t>
  </si>
  <si>
    <t>A127882902C</t>
  </si>
  <si>
    <t>A127910246X</t>
  </si>
  <si>
    <t>A127882906L</t>
  </si>
  <si>
    <t>A127855630F</t>
  </si>
  <si>
    <t>A127937710T</t>
  </si>
  <si>
    <t>A127923858C</t>
  </si>
  <si>
    <t>A127841694J</t>
  </si>
  <si>
    <t>A127923862V</t>
  </si>
  <si>
    <t>A127937718K</t>
  </si>
  <si>
    <t>A127869038C</t>
  </si>
  <si>
    <t>A127937722A</t>
  </si>
  <si>
    <t>A127937726K</t>
  </si>
  <si>
    <t>A127841698T</t>
  </si>
  <si>
    <t>A127869042V</t>
  </si>
  <si>
    <t>A127882910C</t>
  </si>
  <si>
    <t>A127882914L</t>
  </si>
  <si>
    <t>A127869050V</t>
  </si>
  <si>
    <t>A127882918W</t>
  </si>
  <si>
    <t>A127841710W</t>
  </si>
  <si>
    <t>A127855650R</t>
  </si>
  <si>
    <t>A127910250R</t>
  </si>
  <si>
    <t>A127869062C</t>
  </si>
  <si>
    <t>A127910270X</t>
  </si>
  <si>
    <t>A127910278T</t>
  </si>
  <si>
    <t>A127869078W</t>
  </si>
  <si>
    <t>A127896462V</t>
  </si>
  <si>
    <t>A127882930L</t>
  </si>
  <si>
    <t>A127896466C</t>
  </si>
  <si>
    <t>A127882934W</t>
  </si>
  <si>
    <t>A127896450K</t>
  </si>
  <si>
    <t>A127910254X</t>
  </si>
  <si>
    <t>A127910258J</t>
  </si>
  <si>
    <t>A127923870V</t>
  </si>
  <si>
    <t>A127841714F</t>
  </si>
  <si>
    <t>A127841718R</t>
  </si>
  <si>
    <t>A127869054C</t>
  </si>
  <si>
    <t>A127896454V</t>
  </si>
  <si>
    <t>A127910262X</t>
  </si>
  <si>
    <t>A127869058L</t>
  </si>
  <si>
    <t>A127896458C</t>
  </si>
  <si>
    <t>A127841722F</t>
  </si>
  <si>
    <t>A127910266J</t>
  </si>
  <si>
    <t>A127869066L</t>
  </si>
  <si>
    <t>A127923874C</t>
  </si>
  <si>
    <t>A127869070C</t>
  </si>
  <si>
    <t>A127841726R</t>
  </si>
  <si>
    <t>A127869074L</t>
  </si>
  <si>
    <t>A127882922L</t>
  </si>
  <si>
    <t>A127923878L</t>
  </si>
  <si>
    <t>A127882926W</t>
  </si>
  <si>
    <t>A127910274J</t>
  </si>
  <si>
    <t>A127841730F</t>
  </si>
  <si>
    <t>A127855654X</t>
  </si>
  <si>
    <t>A127882962F</t>
  </si>
  <si>
    <t>A127910282J</t>
  </si>
  <si>
    <t>A127882946F</t>
  </si>
  <si>
    <t>A127841738X</t>
  </si>
  <si>
    <t>A127896482C</t>
  </si>
  <si>
    <t>A127855658J</t>
  </si>
  <si>
    <t>A127923898W</t>
  </si>
  <si>
    <t>A127937738V</t>
  </si>
  <si>
    <t>A127923902A</t>
  </si>
  <si>
    <t>A127896486L</t>
  </si>
  <si>
    <t>A127896470V</t>
  </si>
  <si>
    <t>A127910286T</t>
  </si>
  <si>
    <t>A127882938F</t>
  </si>
  <si>
    <t>A127937730A</t>
  </si>
  <si>
    <t>A127896474C</t>
  </si>
  <si>
    <t>A127923882C</t>
  </si>
  <si>
    <t>A127869082L</t>
  </si>
  <si>
    <t>A127882942W</t>
  </si>
  <si>
    <t>A127937734K</t>
  </si>
  <si>
    <t>A127923886L</t>
  </si>
  <si>
    <t>A127869086W</t>
  </si>
  <si>
    <t>A127910290J</t>
  </si>
  <si>
    <t>A127882950W</t>
  </si>
  <si>
    <t>A127869090L</t>
  </si>
  <si>
    <t>A127923890C</t>
  </si>
  <si>
    <t>A127910294T</t>
  </si>
  <si>
    <t>A127869094W</t>
  </si>
  <si>
    <t>A127923894L</t>
  </si>
  <si>
    <t>A127841734R</t>
  </si>
  <si>
    <t>A127869098F</t>
  </si>
  <si>
    <t>A127882954F</t>
  </si>
  <si>
    <t>A127896478L</t>
  </si>
  <si>
    <t>A127910298A</t>
  </si>
  <si>
    <t>A127869102K</t>
  </si>
  <si>
    <t>A127937922V</t>
  </si>
  <si>
    <t>A127937926C</t>
  </si>
  <si>
    <t>A127883118T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</si>
  <si>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</si>
  <si>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</si>
  <si>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</si>
  <si>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</si>
  <si>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</si>
  <si>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</si>
  <si>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</si>
  <si>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</si>
  <si>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</si>
  <si>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</si>
  <si>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</si>
  <si>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</si>
  <si>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</si>
  <si>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</si>
  <si>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</si>
  <si>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</si>
  <si>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</si>
  <si>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</si>
  <si>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</si>
  <si>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</si>
  <si>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</si>
  <si>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</si>
  <si>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</si>
  <si>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</si>
  <si>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</si>
  <si>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</si>
  <si>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</si>
  <si>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</si>
  <si>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</si>
  <si>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</si>
  <si>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</si>
  <si>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</si>
  <si>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</si>
  <si>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</si>
  <si>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</si>
  <si>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A127857050W</t>
  </si>
  <si>
    <t>A127884330V</t>
  </si>
  <si>
    <t>A127939158K</t>
  </si>
  <si>
    <t>A127884346L</t>
  </si>
  <si>
    <t>A127843194X</t>
  </si>
  <si>
    <t>A127925398L</t>
  </si>
  <si>
    <t>A127925402T</t>
  </si>
  <si>
    <t>A127911734C</t>
  </si>
  <si>
    <t>A127911738L</t>
  </si>
  <si>
    <t>A127884354L</t>
  </si>
  <si>
    <t>A127911718C</t>
  </si>
  <si>
    <t>A127870490W</t>
  </si>
  <si>
    <t>A127884334C</t>
  </si>
  <si>
    <t>A127843190R</t>
  </si>
  <si>
    <t>A127857030L</t>
  </si>
  <si>
    <t>A127925394C</t>
  </si>
  <si>
    <t>A127870494F</t>
  </si>
  <si>
    <t>A127939154A</t>
  </si>
  <si>
    <t>A127897950X</t>
  </si>
  <si>
    <t>A127857034W</t>
  </si>
  <si>
    <t>A127857038F</t>
  </si>
  <si>
    <t>A127897954J</t>
  </si>
  <si>
    <t>A127911722V</t>
  </si>
  <si>
    <t>A127857042W</t>
  </si>
  <si>
    <t>A127870498R</t>
  </si>
  <si>
    <t>A127884338L</t>
  </si>
  <si>
    <t>A127857046F</t>
  </si>
  <si>
    <t>A127884342C</t>
  </si>
  <si>
    <t>A127911726C</t>
  </si>
  <si>
    <t>A127911730V</t>
  </si>
  <si>
    <t>A127897958T</t>
  </si>
  <si>
    <t>A127884350C</t>
  </si>
  <si>
    <t>A127843198J</t>
  </si>
  <si>
    <t>A127939166K</t>
  </si>
  <si>
    <t>A127843294J</t>
  </si>
  <si>
    <t>A127870614L</t>
  </si>
  <si>
    <t>A127857166X</t>
  </si>
  <si>
    <t>A127911822C</t>
  </si>
  <si>
    <t>A127939262K</t>
  </si>
  <si>
    <t>A127857174X</t>
  </si>
  <si>
    <t>A127911826L</t>
  </si>
  <si>
    <t>A127939266V</t>
  </si>
  <si>
    <t>A127898042K</t>
  </si>
  <si>
    <t>A127925510A</t>
  </si>
  <si>
    <t>A127925494L</t>
  </si>
  <si>
    <t>A127857158X</t>
  </si>
  <si>
    <t>A127884450L</t>
  </si>
  <si>
    <t>A127870618W</t>
  </si>
  <si>
    <t>A127898034K</t>
  </si>
  <si>
    <t>A127884454W</t>
  </si>
  <si>
    <t>A127911806C</t>
  </si>
  <si>
    <t>A127911810V</t>
  </si>
  <si>
    <t>A127857162R</t>
  </si>
  <si>
    <t>A127884458F</t>
  </si>
  <si>
    <t>A127898038V</t>
  </si>
  <si>
    <t>A127911814C</t>
  </si>
  <si>
    <t>A127857170R</t>
  </si>
  <si>
    <t>A127939258V</t>
  </si>
  <si>
    <t>A127884462W</t>
  </si>
  <si>
    <t>A127843282X</t>
  </si>
  <si>
    <t>A127843286J</t>
  </si>
  <si>
    <t>A127884466F</t>
  </si>
  <si>
    <t>A127843290X</t>
  </si>
  <si>
    <t>A127911818L</t>
  </si>
  <si>
    <t>A127925498W</t>
  </si>
  <si>
    <t>Western Australia ;  Occupation of current main job: Professionals ;  &gt;&gt;&gt; Owner manager or contributing family worker in current main job ;</t>
  </si>
  <si>
    <t>Western Australia ;  Occupation of current main job: Professionals ;  &gt; Employed 12 months ago ;</t>
  </si>
  <si>
    <t>Western Australia ;  Occupation of current main job: Professionals ;  &gt; Not employed 12 months ago ;</t>
  </si>
  <si>
    <t>Western Australia ;  Occupation of current main job: Technicians and trades workers ;  Employed at some time during the last 12 months ;</t>
  </si>
  <si>
    <t>Western Australia ;  Occupation of current main job: Technicians and trades workers ;  &gt; Currently employed ;</t>
  </si>
  <si>
    <t>Western Australia ;  Occupation of current main job: Technicians and trades workers ;  &gt;&gt; Less than 12 months in current main job ;</t>
  </si>
  <si>
    <t>Western Australia ;  Occupation of current main job: Technicians and trades workers ;  &gt;&gt;&gt; Changed jobs in last 12 months ;</t>
  </si>
  <si>
    <t>Western Australia ;  Occupation of current main job: Technicians and trades workers ;  &gt;&gt;&gt;&gt; Working in the same industry division as 12 months ago ;</t>
  </si>
  <si>
    <t>Western Australia ;  Occupation of current main job: Technicians and trades workers ;  &gt;&gt;&gt;&gt; Working in a different industry division than 12 months ago ;</t>
  </si>
  <si>
    <t>Western Australia ;  Occupation of current main job: Technicians and trades workers ;  &gt;&gt;&gt;&gt; Working in the same major occupation group as 12 months ago ;</t>
  </si>
  <si>
    <t>Western Australia ;  Occupation of current main job: Technicians and trades workers ;  &gt;&gt;&gt;&gt; Working in a different major occupation group than 12 months ago ;</t>
  </si>
  <si>
    <t>Western Australia ;  Occupation of current main job: Technicians and trades workers ;  &gt;&gt;&gt;&gt; Working in an occupation at the same skill level as 12 months ago ;</t>
  </si>
  <si>
    <t>Western Australia ;  Occupation of current main job: Technicians and trades workers ;  &gt;&gt;&gt;&gt; Working in an occupation with a higher skill level than 12 months ago ;</t>
  </si>
  <si>
    <t>Western Australia ;  Occupation of current main job: Technicians and trades workers ;  &gt;&gt;&gt;&gt; Working in an occupation with a lower skill level than 12 months ago ;</t>
  </si>
  <si>
    <t>Western Australia ;  Occupation of current main job: Technicians and trades workers ;  &gt;&gt;&gt;&gt; Working in a job with the same usual hours as 12 months ago ;</t>
  </si>
  <si>
    <t>Western Australia ;  Occupation of current main job: Technicians and trades workers ;  &gt;&gt;&gt;&gt; Working in a job with more usual hours than 12 months ago ;</t>
  </si>
  <si>
    <t>Western Australia ;  Occupation of current main job: Technicians and trades workers ;  &gt;&gt;&gt;&gt; Working in a job with fewer usual hours than 12 months ago ;</t>
  </si>
  <si>
    <t>Western Australia ;  Occupation of current main job: Technicians and trades workers ;  &gt;&gt;&gt;&gt; Working in a job with the same status in employment as 12 months ago ;</t>
  </si>
  <si>
    <t>Western Australia ;  Occupation of current main job: Technicians and trades workers ;  &gt;&gt;&gt;&gt; Working in a job with a different status in employment than 12 months ago ;</t>
  </si>
  <si>
    <t>Western Australia ;  Occupation of current main job: Technicians and trades workers ;  &gt;&gt;&gt; Did not change jobs in last 12 months ;</t>
  </si>
  <si>
    <t>Western Australia ;  Occupation of current main job: Technicians and trades workers ;  &gt;&gt; 12 months or more in current main job ;</t>
  </si>
  <si>
    <t>Western Australia ;  Occupation of current main job: Technicians and trades workers ;  &gt;&gt;&gt; Employee in current main job ;</t>
  </si>
  <si>
    <t>Western Australia ;  Occupation of current main job: Technicians and trades workers ;  &gt;&gt;&gt;&gt; No change in occupation with current employer last year ;</t>
  </si>
  <si>
    <t>Western Australia ;  Occupation of current main job: Technicians and trades workers ;  &gt;&gt;&gt;&gt; Changed occupations with current employer in the same major group last year ;</t>
  </si>
  <si>
    <t>Western Australia ;  Occupation of current main job: Technicians and trades workers ;  &gt;&gt;&gt;&gt; Changed occupations with current employer into a different major group last year ;</t>
  </si>
  <si>
    <t>Western Australia ;  Occupation of current main job: Technicians and trades workers ;  &gt;&gt;&gt;&gt; Changed occupations with current employer at the same skill level ;</t>
  </si>
  <si>
    <t>Western Australia ;  Occupation of current main job: Technicians and trades workers ;  &gt;&gt;&gt;&gt; Changed occupations with current employer to a higher skill level ;</t>
  </si>
  <si>
    <t>Western Australia ;  Occupation of current main job: Technicians and trades workers ;  &gt;&gt;&gt;&gt; Changed occupations with current employer to a lower skill level ;</t>
  </si>
  <si>
    <t>Western Australia ;  Occupation of current main job: Technicians and trades workers ;  &gt;&gt;&gt;&gt; No change in usual weekly hours with current employer last year ;</t>
  </si>
  <si>
    <t>Western Australia ;  Occupation of current main job: Technicians and trades workers ;  &gt;&gt;&gt;&gt; Usual weekly hours increased with current employer last year ;</t>
  </si>
  <si>
    <t>Western Australia ;  Occupation of current main job: Technicians and trades workers ;  &gt;&gt;&gt;&gt; Usual weekly hours decreased with current employer last year ;</t>
  </si>
  <si>
    <t>Western Australia ;  Occupation of current main job: Technicians and trades workers ;  &gt;&gt;&gt;&gt; Did not know or usual weekly hours varied last year ;</t>
  </si>
  <si>
    <t>Western Australia ;  Occupation of current main job: Technicians and trades workers ;  &gt;&gt;&gt;&gt; Promoted or transferred last year ;</t>
  </si>
  <si>
    <t>Western Australia ;  Occupation of current main job: Technicians and trades workers ;  &gt;&gt;&gt;&gt; Was not promoted or transferred last year ;</t>
  </si>
  <si>
    <t>Western Australia ;  Occupation of current main job: Technicians and trades workers ;  &gt;&gt;&gt; Owner manager or contributing family worker in current main job ;</t>
  </si>
  <si>
    <t>Western Australia ;  Occupation of current main job: Technicians and trades workers ;  &gt; Employed 12 months ago ;</t>
  </si>
  <si>
    <t>Western Australia ;  Occupation of current main job: Technicians and trades workers ;  &gt; Not employed 12 months ago ;</t>
  </si>
  <si>
    <t>Western Australia ;  Occupation of current main job: Community and personal service workers ;  Employed at some time during the last 12 months ;</t>
  </si>
  <si>
    <t>Western Australia ;  Occupation of current main job: Community and personal service workers ;  &gt; Currently employed ;</t>
  </si>
  <si>
    <t>Western Australia ;  Occupation of current main job: Community and personal service workers ;  &gt;&gt; Less than 12 months in current main job ;</t>
  </si>
  <si>
    <t>Western Australia ;  Occupation of current main job: Community and personal service workers ;  &gt;&gt;&gt; Changed jobs in last 12 months ;</t>
  </si>
  <si>
    <t>Western Australia ;  Occupation of current main job: Community and personal service workers ;  &gt;&gt;&gt;&gt; Working in the same industry division as 12 months ago ;</t>
  </si>
  <si>
    <t>Western Australia ;  Occupation of current main job: Community and personal service workers ;  &gt;&gt;&gt;&gt; Working in a different industry division than 12 months ago ;</t>
  </si>
  <si>
    <t>Western Australia ;  Occupation of current main job: Community and personal service workers ;  &gt;&gt;&gt;&gt; Working in the same major occupation group as 12 months ago ;</t>
  </si>
  <si>
    <t>Western Australia ;  Occupation of current main job: Community and personal service workers ;  &gt;&gt;&gt;&gt; Working in a different major occupation group than 12 months ago ;</t>
  </si>
  <si>
    <t>Western Australia ;  Occupation of current main job: Community and personal service workers ;  &gt;&gt;&gt;&gt; Working in an occupation at the same skill level as 12 months ago ;</t>
  </si>
  <si>
    <t>Western Australia ;  Occupation of current main job: Community and personal service workers ;  &gt;&gt;&gt;&gt; Working in an occupation with a higher skill level than 12 months ago ;</t>
  </si>
  <si>
    <t>Western Australia ;  Occupation of current main job: Community and personal service workers ;  &gt;&gt;&gt;&gt; Working in an occupation with a lower skill level than 12 months ago ;</t>
  </si>
  <si>
    <t>Western Australia ;  Occupation of current main job: Community and personal service workers ;  &gt;&gt;&gt;&gt; Working in a job with the same usual hours as 12 months ago ;</t>
  </si>
  <si>
    <t>Western Australia ;  Occupation of current main job: Community and personal service workers ;  &gt;&gt;&gt;&gt; Working in a job with more usual hours than 12 months ago ;</t>
  </si>
  <si>
    <t>Western Australia ;  Occupation of current main job: Community and personal service workers ;  &gt;&gt;&gt;&gt; Working in a job with fewer usual hours than 12 months ago ;</t>
  </si>
  <si>
    <t>Western Australia ;  Occupation of current main job: Community and personal service workers ;  &gt;&gt;&gt;&gt; Working in a job with the same status in employment as 12 months ago ;</t>
  </si>
  <si>
    <t>Western Australia ;  Occupation of current main job: Community and personal service workers ;  &gt;&gt;&gt;&gt; Working in a job with a different status in employment than 12 months ago ;</t>
  </si>
  <si>
    <t>Western Australia ;  Occupation of current main job: Community and personal service workers ;  &gt;&gt;&gt; Did not change jobs in last 12 months ;</t>
  </si>
  <si>
    <t>Western Australia ;  Occupation of current main job: Community and personal service workers ;  &gt;&gt; 12 months or more in current main job ;</t>
  </si>
  <si>
    <t>Western Australia ;  Occupation of current main job: Community and personal service workers ;  &gt;&gt;&gt; Employee in current main job ;</t>
  </si>
  <si>
    <t>Western Australia ;  Occupation of current main job: Community and personal service workers ;  &gt;&gt;&gt;&gt; No change in occupation with current employer last year ;</t>
  </si>
  <si>
    <t>Western Australia ;  Occupation of current main job: Community and personal service workers ;  &gt;&gt;&gt;&gt; Changed occupations with current employer in the same major group last year ;</t>
  </si>
  <si>
    <t>Western Australia ;  Occupation of current main job: Community and personal service workers ;  &gt;&gt;&gt;&gt; Changed occupations with current employer into a different major group last year ;</t>
  </si>
  <si>
    <t>Western Australia ;  Occupation of current main job: Community and personal service workers ;  &gt;&gt;&gt;&gt; Changed occupations with current employer at the same skill level ;</t>
  </si>
  <si>
    <t>Western Australia ;  Occupation of current main job: Community and personal service workers ;  &gt;&gt;&gt;&gt; Changed occupations with current employer to a higher skill level ;</t>
  </si>
  <si>
    <t>Western Australia ;  Occupation of current main job: Community and personal service workers ;  &gt;&gt;&gt;&gt; Changed occupations with current employer to a lower skill level ;</t>
  </si>
  <si>
    <t>Western Australia ;  Occupation of current main job: Community and personal service workers ;  &gt;&gt;&gt;&gt; No change in usual weekly hours with current employer last year ;</t>
  </si>
  <si>
    <t>Western Australia ;  Occupation of current main job: Community and personal service workers ;  &gt;&gt;&gt;&gt; Usual weekly hours increased with current employer last year ;</t>
  </si>
  <si>
    <t>Western Australia ;  Occupation of current main job: Community and personal service workers ;  &gt;&gt;&gt;&gt; Usual weekly hours decreased with current employer last year ;</t>
  </si>
  <si>
    <t>Western Australia ;  Occupation of current main job: Community and personal service workers ;  &gt;&gt;&gt;&gt; Did not know or usual weekly hours varied last year ;</t>
  </si>
  <si>
    <t>Western Australia ;  Occupation of current main job: Community and personal service workers ;  &gt;&gt;&gt;&gt; Promoted or transferred last year ;</t>
  </si>
  <si>
    <t>Western Australia ;  Occupation of current main job: Community and personal service workers ;  &gt;&gt;&gt;&gt; Was not promoted or transferred last year ;</t>
  </si>
  <si>
    <t>Western Australia ;  Occupation of current main job: Community and personal service workers ;  &gt;&gt;&gt; Owner manager or contributing family worker in current main job ;</t>
  </si>
  <si>
    <t>Western Australia ;  Occupation of current main job: Community and personal service workers ;  &gt; Employed 12 months ago ;</t>
  </si>
  <si>
    <t>Western Australia ;  Occupation of current main job: Community and personal service workers ;  &gt; Not employed 12 months ago ;</t>
  </si>
  <si>
    <t>Western Australia ;  Occupation of current main job: Clerical and administrative workers ;  Employed at some time during the last 12 months ;</t>
  </si>
  <si>
    <t>Western Australia ;  Occupation of current main job: Clerical and administrative workers ;  &gt; Currently employed ;</t>
  </si>
  <si>
    <t>Western Australia ;  Occupation of current main job: Clerical and administrative workers ;  &gt;&gt; Less than 12 months in current main job ;</t>
  </si>
  <si>
    <t>Western Australia ;  Occupation of current main job: Clerical and administrative workers ;  &gt;&gt;&gt; Changed jobs in last 12 months ;</t>
  </si>
  <si>
    <t>Western Australia ;  Occupation of current main job: Clerical and administrative workers ;  &gt;&gt;&gt;&gt; Working in the same industry division as 12 months ago ;</t>
  </si>
  <si>
    <t>Western Australia ;  Occupation of current main job: Clerical and administrative workers ;  &gt;&gt;&gt;&gt; Working in a different industry division than 12 months ago ;</t>
  </si>
  <si>
    <t>Western Australia ;  Occupation of current main job: Clerical and administrative workers ;  &gt;&gt;&gt;&gt; Working in the same major occupation group as 12 months ago ;</t>
  </si>
  <si>
    <t>Western Australia ;  Occupation of current main job: Clerical and administrative workers ;  &gt;&gt;&gt;&gt; Working in a different major occupation group than 12 months ago ;</t>
  </si>
  <si>
    <t>Western Australia ;  Occupation of current main job: Clerical and administrative workers ;  &gt;&gt;&gt;&gt; Working in an occupation at the same skill level as 12 months ago ;</t>
  </si>
  <si>
    <t>Western Australia ;  Occupation of current main job: Clerical and administrative workers ;  &gt;&gt;&gt;&gt; Working in an occupation with a higher skill level than 12 months ago ;</t>
  </si>
  <si>
    <t>Western Australia ;  Occupation of current main job: Clerical and administrative workers ;  &gt;&gt;&gt;&gt; Working in an occupation with a lower skill level than 12 months ago ;</t>
  </si>
  <si>
    <t>Western Australia ;  Occupation of current main job: Clerical and administrative workers ;  &gt;&gt;&gt;&gt; Working in a job with the same usual hours as 12 months ago ;</t>
  </si>
  <si>
    <t>Western Australia ;  Occupation of current main job: Clerical and administrative workers ;  &gt;&gt;&gt;&gt; Working in a job with more usual hours than 12 months ago ;</t>
  </si>
  <si>
    <t>Western Australia ;  Occupation of current main job: Clerical and administrative workers ;  &gt;&gt;&gt;&gt; Working in a job with fewer usual hours than 12 months ago ;</t>
  </si>
  <si>
    <t>Western Australia ;  Occupation of current main job: Clerical and administrative workers ;  &gt;&gt;&gt;&gt; Working in a job with the same status in employment as 12 months ago ;</t>
  </si>
  <si>
    <t>Western Australia ;  Occupation of current main job: Clerical and administrative workers ;  &gt;&gt;&gt;&gt; Working in a job with a different status in employment than 12 months ago ;</t>
  </si>
  <si>
    <t>Western Australia ;  Occupation of current main job: Clerical and administrative workers ;  &gt;&gt;&gt; Did not change jobs in last 12 months ;</t>
  </si>
  <si>
    <t>Western Australia ;  Occupation of current main job: Clerical and administrative workers ;  &gt;&gt; 12 months or more in current main job ;</t>
  </si>
  <si>
    <t>Western Australia ;  Occupation of current main job: Clerical and administrative workers ;  &gt;&gt;&gt; Employee in current main job ;</t>
  </si>
  <si>
    <t>Western Australia ;  Occupation of current main job: Clerical and administrative workers ;  &gt;&gt;&gt;&gt; No change in occupation with current employer last year ;</t>
  </si>
  <si>
    <t>Western Australia ;  Occupation of current main job: Clerical and administrative workers ;  &gt;&gt;&gt;&gt; Changed occupations with current employer in the same major group last year ;</t>
  </si>
  <si>
    <t>Western Australia ;  Occupation of current main job: Clerical and administrative workers ;  &gt;&gt;&gt;&gt; Changed occupations with current employer into a different major group last year ;</t>
  </si>
  <si>
    <t>Western Australia ;  Occupation of current main job: Clerical and administrative workers ;  &gt;&gt;&gt;&gt; Changed occupations with current employer at the same skill level ;</t>
  </si>
  <si>
    <t>Western Australia ;  Occupation of current main job: Clerical and administrative workers ;  &gt;&gt;&gt;&gt; Changed occupations with current employer to a higher skill level ;</t>
  </si>
  <si>
    <t>Western Australia ;  Occupation of current main job: Clerical and administrative workers ;  &gt;&gt;&gt;&gt; Changed occupations with current employer to a lower skill level ;</t>
  </si>
  <si>
    <t>Western Australia ;  Occupation of current main job: Clerical and administrative workers ;  &gt;&gt;&gt;&gt; No change in usual weekly hours with current employer last year ;</t>
  </si>
  <si>
    <t>Western Australia ;  Occupation of current main job: Clerical and administrative workers ;  &gt;&gt;&gt;&gt; Usual weekly hours increased with current employer last year ;</t>
  </si>
  <si>
    <t>Western Australia ;  Occupation of current main job: Clerical and administrative workers ;  &gt;&gt;&gt;&gt; Usual weekly hours decreased with current employer last year ;</t>
  </si>
  <si>
    <t>Western Australia ;  Occupation of current main job: Clerical and administrative workers ;  &gt;&gt;&gt;&gt; Did not know or usual weekly hours varied last year ;</t>
  </si>
  <si>
    <t>Western Australia ;  Occupation of current main job: Clerical and administrative workers ;  &gt;&gt;&gt;&gt; Promoted or transferred last year ;</t>
  </si>
  <si>
    <t>Western Australia ;  Occupation of current main job: Clerical and administrative workers ;  &gt;&gt;&gt;&gt; Was not promoted or transferred last year ;</t>
  </si>
  <si>
    <t>Western Australia ;  Occupation of current main job: Clerical and administrative workers ;  &gt;&gt;&gt; Owner manager or contributing family worker in current main job ;</t>
  </si>
  <si>
    <t>Western Australia ;  Occupation of current main job: Clerical and administrative workers ;  &gt; Employed 12 months ago ;</t>
  </si>
  <si>
    <t>Western Australia ;  Occupation of current main job: Clerical and administrative workers ;  &gt; Not employed 12 months ago ;</t>
  </si>
  <si>
    <t>Western Australia ;  Occupation of current main job: Sales workers ;  Employed at some time during the last 12 months ;</t>
  </si>
  <si>
    <t>Western Australia ;  Occupation of current main job: Sales workers ;  &gt; Currently employed ;</t>
  </si>
  <si>
    <t>Western Australia ;  Occupation of current main job: Sales workers ;  &gt;&gt; Less than 12 months in current main job ;</t>
  </si>
  <si>
    <t>Western Australia ;  Occupation of current main job: Sales workers ;  &gt;&gt;&gt; Changed jobs in last 12 months ;</t>
  </si>
  <si>
    <t>Western Australia ;  Occupation of current main job: Sales workers ;  &gt;&gt;&gt;&gt; Working in the same industry division as 12 months ago ;</t>
  </si>
  <si>
    <t>Western Australia ;  Occupation of current main job: Sales workers ;  &gt;&gt;&gt;&gt; Working in a different industry division than 12 months ago ;</t>
  </si>
  <si>
    <t>Western Australia ;  Occupation of current main job: Sales workers ;  &gt;&gt;&gt;&gt; Working in the same major occupation group as 12 months ago ;</t>
  </si>
  <si>
    <t>Western Australia ;  Occupation of current main job: Sales workers ;  &gt;&gt;&gt;&gt; Working in a different major occupation group than 12 months ago ;</t>
  </si>
  <si>
    <t>Western Australia ;  Occupation of current main job: Sales workers ;  &gt;&gt;&gt;&gt; Working in an occupation at the same skill level as 12 months ago ;</t>
  </si>
  <si>
    <t>Western Australia ;  Occupation of current main job: Sales workers ;  &gt;&gt;&gt;&gt; Working in an occupation with a higher skill level than 12 months ago ;</t>
  </si>
  <si>
    <t>Western Australia ;  Occupation of current main job: Sales workers ;  &gt;&gt;&gt;&gt; Working in an occupation with a lower skill level than 12 months ago ;</t>
  </si>
  <si>
    <t>Western Australia ;  Occupation of current main job: Sales workers ;  &gt;&gt;&gt;&gt; Working in a job with the same usual hours as 12 months ago ;</t>
  </si>
  <si>
    <t>Western Australia ;  Occupation of current main job: Sales workers ;  &gt;&gt;&gt;&gt; Working in a job with more usual hours than 12 months ago ;</t>
  </si>
  <si>
    <t>Western Australia ;  Occupation of current main job: Sales workers ;  &gt;&gt;&gt;&gt; Working in a job with fewer usual hours than 12 months ago ;</t>
  </si>
  <si>
    <t>Western Australia ;  Occupation of current main job: Sales workers ;  &gt;&gt;&gt;&gt; Working in a job with the same status in employment as 12 months ago ;</t>
  </si>
  <si>
    <t>Western Australia ;  Occupation of current main job: Sales workers ;  &gt;&gt;&gt;&gt; Working in a job with a different status in employment than 12 months ago ;</t>
  </si>
  <si>
    <t>Western Australia ;  Occupation of current main job: Sales workers ;  &gt;&gt;&gt; Did not change jobs in last 12 months ;</t>
  </si>
  <si>
    <t>Western Australia ;  Occupation of current main job: Sales workers ;  &gt;&gt; 12 months or more in current main job ;</t>
  </si>
  <si>
    <t>Western Australia ;  Occupation of current main job: Sales workers ;  &gt;&gt;&gt; Employee in current main job ;</t>
  </si>
  <si>
    <t>Western Australia ;  Occupation of current main job: Sales workers ;  &gt;&gt;&gt;&gt; No change in occupation with current employer last year ;</t>
  </si>
  <si>
    <t>Western Australia ;  Occupation of current main job: Sales workers ;  &gt;&gt;&gt;&gt; Changed occupations with current employer in the same major group last year ;</t>
  </si>
  <si>
    <t>Western Australia ;  Occupation of current main job: Sales workers ;  &gt;&gt;&gt;&gt; Changed occupations with current employer into a different major group last year ;</t>
  </si>
  <si>
    <t>Western Australia ;  Occupation of current main job: Sales workers ;  &gt;&gt;&gt;&gt; Changed occupations with current employer at the same skill level ;</t>
  </si>
  <si>
    <t>Western Australia ;  Occupation of current main job: Sales workers ;  &gt;&gt;&gt;&gt; Changed occupations with current employer to a higher skill level ;</t>
  </si>
  <si>
    <t>Western Australia ;  Occupation of current main job: Sales workers ;  &gt;&gt;&gt;&gt; Changed occupations with current employer to a lower skill level ;</t>
  </si>
  <si>
    <t>Western Australia ;  Occupation of current main job: Sales workers ;  &gt;&gt;&gt;&gt; No change in usual weekly hours with current employer last year ;</t>
  </si>
  <si>
    <t>Western Australia ;  Occupation of current main job: Sales workers ;  &gt;&gt;&gt;&gt; Usual weekly hours increased with current employer last year ;</t>
  </si>
  <si>
    <t>Western Australia ;  Occupation of current main job: Sales workers ;  &gt;&gt;&gt;&gt; Usual weekly hours decreased with current employer last year ;</t>
  </si>
  <si>
    <t>Western Australia ;  Occupation of current main job: Sales workers ;  &gt;&gt;&gt;&gt; Did not know or usual weekly hours varied last year ;</t>
  </si>
  <si>
    <t>Western Australia ;  Occupation of current main job: Sales workers ;  &gt;&gt;&gt;&gt; Promoted or transferred last year ;</t>
  </si>
  <si>
    <t>Western Australia ;  Occupation of current main job: Sales workers ;  &gt;&gt;&gt;&gt; Was not promoted or transferred last year ;</t>
  </si>
  <si>
    <t>Western Australia ;  Occupation of current main job: Sales workers ;  &gt;&gt;&gt; Owner manager or contributing family worker in current main job ;</t>
  </si>
  <si>
    <t>Western Australia ;  Occupation of current main job: Sales workers ;  &gt; Employed 12 months ago ;</t>
  </si>
  <si>
    <t>Western Australia ;  Occupation of current main job: Sales workers ;  &gt; Not employed 12 months ago ;</t>
  </si>
  <si>
    <t>Western Australia ;  Occupation of current main job: Machinery operators and drivers ;  Employed at some time during the last 12 months ;</t>
  </si>
  <si>
    <t>Western Australia ;  Occupation of current main job: Machinery operators and drivers ;  &gt; Currently employed ;</t>
  </si>
  <si>
    <t>Western Australia ;  Occupation of current main job: Machinery operators and drivers ;  &gt;&gt; Less than 12 months in current main job ;</t>
  </si>
  <si>
    <t>Western Australia ;  Occupation of current main job: Machinery operators and drivers ;  &gt;&gt;&gt; Changed jobs in last 12 months ;</t>
  </si>
  <si>
    <t>Western Australia ;  Occupation of current main job: Machinery operators and drivers ;  &gt;&gt;&gt;&gt; Working in the same industry division as 12 months ago ;</t>
  </si>
  <si>
    <t>Western Australia ;  Occupation of current main job: Machinery operators and drivers ;  &gt;&gt;&gt;&gt; Working in a different industry division than 12 months ago ;</t>
  </si>
  <si>
    <t>Western Australia ;  Occupation of current main job: Machinery operators and drivers ;  &gt;&gt;&gt;&gt; Working in the same major occupation group as 12 months ago ;</t>
  </si>
  <si>
    <t>Western Australia ;  Occupation of current main job: Machinery operators and drivers ;  &gt;&gt;&gt;&gt; Working in a different major occupation group than 12 months ago ;</t>
  </si>
  <si>
    <t>Western Australia ;  Occupation of current main job: Machinery operators and drivers ;  &gt;&gt;&gt;&gt; Working in an occupation at the same skill level as 12 months ago ;</t>
  </si>
  <si>
    <t>Western Australia ;  Occupation of current main job: Machinery operators and drivers ;  &gt;&gt;&gt;&gt; Working in an occupation with a higher skill level than 12 months ago ;</t>
  </si>
  <si>
    <t>Western Australia ;  Occupation of current main job: Machinery operators and drivers ;  &gt;&gt;&gt;&gt; Working in an occupation with a lower skill level than 12 months ago ;</t>
  </si>
  <si>
    <t>Western Australia ;  Occupation of current main job: Machinery operators and drivers ;  &gt;&gt;&gt;&gt; Working in a job with the same usual hours as 12 months ago ;</t>
  </si>
  <si>
    <t>Western Australia ;  Occupation of current main job: Machinery operators and drivers ;  &gt;&gt;&gt;&gt; Working in a job with more usual hours than 12 months ago ;</t>
  </si>
  <si>
    <t>Western Australia ;  Occupation of current main job: Machinery operators and drivers ;  &gt;&gt;&gt;&gt; Working in a job with fewer usual hours than 12 months ago ;</t>
  </si>
  <si>
    <t>Western Australia ;  Occupation of current main job: Machinery operators and drivers ;  &gt;&gt;&gt;&gt; Working in a job with the same status in employment as 12 months ago ;</t>
  </si>
  <si>
    <t>Western Australia ;  Occupation of current main job: Machinery operators and drivers ;  &gt;&gt;&gt;&gt; Working in a job with a different status in employment than 12 months ago ;</t>
  </si>
  <si>
    <t>Western Australia ;  Occupation of current main job: Machinery operators and drivers ;  &gt;&gt;&gt; Did not change jobs in last 12 months ;</t>
  </si>
  <si>
    <t>Western Australia ;  Occupation of current main job: Machinery operators and drivers ;  &gt;&gt; 12 months or more in current main job ;</t>
  </si>
  <si>
    <t>Western Australia ;  Occupation of current main job: Machinery operators and drivers ;  &gt;&gt;&gt; Employee in current main job ;</t>
  </si>
  <si>
    <t>Western Australia ;  Occupation of current main job: Machinery operators and drivers ;  &gt;&gt;&gt;&gt; No change in occupation with current employer last year ;</t>
  </si>
  <si>
    <t>Western Australia ;  Occupation of current main job: Machinery operators and drivers ;  &gt;&gt;&gt;&gt; Changed occupations with current employer in the same major group last year ;</t>
  </si>
  <si>
    <t>Western Australia ;  Occupation of current main job: Machinery operators and drivers ;  &gt;&gt;&gt;&gt; Changed occupations with current employer into a different major group last year ;</t>
  </si>
  <si>
    <t>Western Australia ;  Occupation of current main job: Machinery operators and drivers ;  &gt;&gt;&gt;&gt; Changed occupations with current employer at the same skill level ;</t>
  </si>
  <si>
    <t>Western Australia ;  Occupation of current main job: Machinery operators and drivers ;  &gt;&gt;&gt;&gt; Changed occupations with current employer to a higher skill level ;</t>
  </si>
  <si>
    <t>Western Australia ;  Occupation of current main job: Machinery operators and drivers ;  &gt;&gt;&gt;&gt; Changed occupations with current employer to a lower skill level ;</t>
  </si>
  <si>
    <t>Western Australia ;  Occupation of current main job: Machinery operators and drivers ;  &gt;&gt;&gt;&gt; No change in usual weekly hours with current employer last year ;</t>
  </si>
  <si>
    <t>Western Australia ;  Occupation of current main job: Machinery operators and drivers ;  &gt;&gt;&gt;&gt; Usual weekly hours increased with current employer last year ;</t>
  </si>
  <si>
    <t>Western Australia ;  Occupation of current main job: Machinery operators and drivers ;  &gt;&gt;&gt;&gt; Usual weekly hours decreased with current employer last year ;</t>
  </si>
  <si>
    <t>Western Australia ;  Occupation of current main job: Machinery operators and drivers ;  &gt;&gt;&gt;&gt; Did not know or usual weekly hours varied last year ;</t>
  </si>
  <si>
    <t>Western Australia ;  Occupation of current main job: Machinery operators and drivers ;  &gt;&gt;&gt;&gt; Promoted or transferred last year ;</t>
  </si>
  <si>
    <t>Western Australia ;  Occupation of current main job: Machinery operators and drivers ;  &gt;&gt;&gt;&gt; Was not promoted or transferred last year ;</t>
  </si>
  <si>
    <t>Western Australia ;  Occupation of current main job: Machinery operators and drivers ;  &gt;&gt;&gt; Owner manager or contributing family worker in current main job ;</t>
  </si>
  <si>
    <t>Western Australia ;  Occupation of current main job: Machinery operators and drivers ;  &gt; Employed 12 months ago ;</t>
  </si>
  <si>
    <t>Western Australia ;  Occupation of current main job: Machinery operators and drivers ;  &gt; Not employed 12 months ago ;</t>
  </si>
  <si>
    <t>Western Australia ;  Occupation of current main job: Labourers ;  Employed at some time during the last 12 months ;</t>
  </si>
  <si>
    <t>Western Australia ;  Occupation of current main job: Labourers ;  &gt; Currently employed ;</t>
  </si>
  <si>
    <t>Western Australia ;  Occupation of current main job: Labourers ;  &gt;&gt; Less than 12 months in current main job ;</t>
  </si>
  <si>
    <t>Western Australia ;  Occupation of current main job: Labourers ;  &gt;&gt;&gt; Changed jobs in last 12 months ;</t>
  </si>
  <si>
    <t>Western Australia ;  Occupation of current main job: Labourers ;  &gt;&gt;&gt;&gt; Working in the same industry division as 12 months ago ;</t>
  </si>
  <si>
    <t>Western Australia ;  Occupation of current main job: Labourers ;  &gt;&gt;&gt;&gt; Working in a different industry division than 12 months ago ;</t>
  </si>
  <si>
    <t>Western Australia ;  Occupation of current main job: Labourers ;  &gt;&gt;&gt;&gt; Working in the same major occupation group as 12 months ago ;</t>
  </si>
  <si>
    <t>Western Australia ;  Occupation of current main job: Labourers ;  &gt;&gt;&gt;&gt; Working in a different major occupation group than 12 months ago ;</t>
  </si>
  <si>
    <t>Western Australia ;  Occupation of current main job: Labourers ;  &gt;&gt;&gt;&gt; Working in an occupation at the same skill level as 12 months ago ;</t>
  </si>
  <si>
    <t>Western Australia ;  Occupation of current main job: Labourers ;  &gt;&gt;&gt;&gt; Working in an occupation with a higher skill level than 12 months ago ;</t>
  </si>
  <si>
    <t>Western Australia ;  Occupation of current main job: Labourers ;  &gt;&gt;&gt;&gt; Working in an occupation with a lower skill level than 12 months ago ;</t>
  </si>
  <si>
    <t>Western Australia ;  Occupation of current main job: Labourers ;  &gt;&gt;&gt;&gt; Working in a job with the same usual hours as 12 months ago ;</t>
  </si>
  <si>
    <t>Western Australia ;  Occupation of current main job: Labourers ;  &gt;&gt;&gt;&gt; Working in a job with more usual hours than 12 months ago ;</t>
  </si>
  <si>
    <t>Western Australia ;  Occupation of current main job: Labourers ;  &gt;&gt;&gt;&gt; Working in a job with fewer usual hours than 12 months ago ;</t>
  </si>
  <si>
    <t>Western Australia ;  Occupation of current main job: Labourers ;  &gt;&gt;&gt;&gt; Working in a job with the same status in employment as 12 months ago ;</t>
  </si>
  <si>
    <t>Western Australia ;  Occupation of current main job: Labourers ;  &gt;&gt;&gt;&gt; Working in a job with a different status in employment than 12 months ago ;</t>
  </si>
  <si>
    <t>Western Australia ;  Occupation of current main job: Labourers ;  &gt;&gt;&gt; Did not change jobs in last 12 months ;</t>
  </si>
  <si>
    <t>Western Australia ;  Occupation of current main job: Labourers ;  &gt;&gt; 12 months or more in current main job ;</t>
  </si>
  <si>
    <t>Western Australia ;  Occupation of current main job: Labourers ;  &gt;&gt;&gt; Employee in current main job ;</t>
  </si>
  <si>
    <t>Western Australia ;  Occupation of current main job: Labourers ;  &gt;&gt;&gt;&gt; No change in occupation with current employer last year ;</t>
  </si>
  <si>
    <t>Western Australia ;  Occupation of current main job: Labourers ;  &gt;&gt;&gt;&gt; Changed occupations with current employer in the same major group last year ;</t>
  </si>
  <si>
    <t>Western Australia ;  Occupation of current main job: Labourers ;  &gt;&gt;&gt;&gt; Changed occupations with current employer into a different major group last year ;</t>
  </si>
  <si>
    <t>Western Australia ;  Occupation of current main job: Labourers ;  &gt;&gt;&gt;&gt; Changed occupations with current employer at the same skill level ;</t>
  </si>
  <si>
    <t>Western Australia ;  Occupation of current main job: Labourers ;  &gt;&gt;&gt;&gt; Changed occupations with current employer to a higher skill level ;</t>
  </si>
  <si>
    <t>Western Australia ;  Occupation of current main job: Labourers ;  &gt;&gt;&gt;&gt; Changed occupations with current employer to a lower skill level ;</t>
  </si>
  <si>
    <t>Western Australia ;  Occupation of current main job: Labourers ;  &gt;&gt;&gt;&gt; No change in usual weekly hours with current employer last year ;</t>
  </si>
  <si>
    <t>Western Australia ;  Occupation of current main job: Labourers ;  &gt;&gt;&gt;&gt; Usual weekly hours increased with current employer last year ;</t>
  </si>
  <si>
    <t>Western Australia ;  Occupation of current main job: Labourers ;  &gt;&gt;&gt;&gt; Usual weekly hours decreased with current employer last year ;</t>
  </si>
  <si>
    <t>Western Australia ;  Occupation of current main job: Labourers ;  &gt;&gt;&gt;&gt; Did not know or usual weekly hours varied last year ;</t>
  </si>
  <si>
    <t>Western Australia ;  Occupation of current main job: Labourers ;  &gt;&gt;&gt;&gt; Promoted or transferred last year ;</t>
  </si>
  <si>
    <t>Western Australia ;  Occupation of current main job: Labourers ;  &gt;&gt;&gt;&gt; Was not promoted or transferred last year ;</t>
  </si>
  <si>
    <t>Western Australia ;  Occupation of current main job: Labourers ;  &gt;&gt;&gt; Owner manager or contributing family worker in current main job ;</t>
  </si>
  <si>
    <t>Western Australia ;  Occupation of current main job: Labourers ;  &gt; Employed 12 months ago ;</t>
  </si>
  <si>
    <t>Western Australia ;  Occupation of current main job: Labourers ;  &gt; Not employed 12 months ago ;</t>
  </si>
  <si>
    <t>Western Australia ;  Skill level of current main job: Skill level 1 ;  Employed at some time during the last 12 months ;</t>
  </si>
  <si>
    <t>Western Australia ;  Skill level of current main job: Skill level 1 ;  &gt; Currently employed ;</t>
  </si>
  <si>
    <t>Western Australia ;  Skill level of current main job: Skill level 1 ;  &gt;&gt; Less than 12 months in current main job ;</t>
  </si>
  <si>
    <t>Western Australia ;  Skill level of current main job: Skill level 1 ;  &gt;&gt;&gt; Changed jobs in last 12 months ;</t>
  </si>
  <si>
    <t>Western Australia ;  Skill level of current main job: Skill level 1 ;  &gt;&gt;&gt;&gt; Working in the same industry division as 12 months ago ;</t>
  </si>
  <si>
    <t>Western Australia ;  Skill level of current main job: Skill level 1 ;  &gt;&gt;&gt;&gt; Working in a different industry division than 12 months ago ;</t>
  </si>
  <si>
    <t>Western Australia ;  Skill level of current main job: Skill level 1 ;  &gt;&gt;&gt;&gt; Working in the same major occupation group as 12 months ago ;</t>
  </si>
  <si>
    <t>Western Australia ;  Skill level of current main job: Skill level 1 ;  &gt;&gt;&gt;&gt; Working in a different major occupation group than 12 months ago ;</t>
  </si>
  <si>
    <t>Western Australia ;  Skill level of current main job: Skill level 1 ;  &gt;&gt;&gt;&gt; Working in an occupation at the same skill level as 12 months ago ;</t>
  </si>
  <si>
    <t>Western Australia ;  Skill level of current main job: Skill level 1 ;  &gt;&gt;&gt;&gt; Working in an occupation with a higher skill level than 12 months ago ;</t>
  </si>
  <si>
    <t>Western Australia ;  Skill level of current main job: Skill level 1 ;  &gt;&gt;&gt;&gt; Working in an occupation with a lower skill level than 12 months ago ;</t>
  </si>
  <si>
    <t>Western Australia ;  Skill level of current main job: Skill level 1 ;  &gt;&gt;&gt;&gt; Working in a job with the same usual hours as 12 months ago ;</t>
  </si>
  <si>
    <t>Western Australia ;  Skill level of current main job: Skill level 1 ;  &gt;&gt;&gt;&gt; Working in a job with more usual hours than 12 months ago ;</t>
  </si>
  <si>
    <t>Western Australia ;  Skill level of current main job: Skill level 1 ;  &gt;&gt;&gt;&gt; Working in a job with fewer usual hours than 12 months ago ;</t>
  </si>
  <si>
    <t>Western Australia ;  Skill level of current main job: Skill level 1 ;  &gt;&gt;&gt;&gt; Working in a job with the same status in employment as 12 months ago ;</t>
  </si>
  <si>
    <t>Western Australia ;  Skill level of current main job: Skill level 1 ;  &gt;&gt;&gt;&gt; Working in a job with a different status in employment than 12 months ago ;</t>
  </si>
  <si>
    <t>Western Australia ;  Skill level of current main job: Skill level 1 ;  &gt;&gt;&gt; Did not change jobs in last 12 months ;</t>
  </si>
  <si>
    <t>Western Australia ;  Skill level of current main job: Skill level 1 ;  &gt;&gt; 12 months or more in current main job ;</t>
  </si>
  <si>
    <t>Western Australia ;  Skill level of current main job: Skill level 1 ;  &gt;&gt;&gt; Employee in current main job ;</t>
  </si>
  <si>
    <t>Western Australia ;  Skill level of current main job: Skill level 1 ;  &gt;&gt;&gt;&gt; No change in occupation with current employer last year ;</t>
  </si>
  <si>
    <t>Western Australia ;  Skill level of current main job: Skill level 1 ;  &gt;&gt;&gt;&gt; Changed occupations with current employer in the same major group last year ;</t>
  </si>
  <si>
    <t>Western Australia ;  Skill level of current main job: Skill level 1 ;  &gt;&gt;&gt;&gt; Changed occupations with current employer into a different major group last year ;</t>
  </si>
  <si>
    <t>Western Australia ;  Skill level of current main job: Skill level 1 ;  &gt;&gt;&gt;&gt; Changed occupations with current employer at the same skill level ;</t>
  </si>
  <si>
    <t>Western Australia ;  Skill level of current main job: Skill level 1 ;  &gt;&gt;&gt;&gt; Changed occupations with current employer to a higher skill level ;</t>
  </si>
  <si>
    <t>Western Australia ;  Skill level of current main job: Skill level 1 ;  &gt;&gt;&gt;&gt; Changed occupations with current employer to a lower skill level ;</t>
  </si>
  <si>
    <t>Western Australia ;  Skill level of current main job: Skill level 1 ;  &gt;&gt;&gt;&gt; No change in usual weekly hours with current employer last year ;</t>
  </si>
  <si>
    <t>Western Australia ;  Skill level of current main job: Skill level 1 ;  &gt;&gt;&gt;&gt; Usual weekly hours increased with current employer last year ;</t>
  </si>
  <si>
    <t>Western Australia ;  Skill level of current main job: Skill level 1 ;  &gt;&gt;&gt;&gt; Usual weekly hours decreased with current employer last year ;</t>
  </si>
  <si>
    <t>Western Australia ;  Skill level of current main job: Skill level 1 ;  &gt;&gt;&gt;&gt; Did not know or usual weekly hours varied last year ;</t>
  </si>
  <si>
    <t>Western Australia ;  Skill level of current main job: Skill level 1 ;  &gt;&gt;&gt;&gt; Promoted or transferred last year ;</t>
  </si>
  <si>
    <t>Western Australia ;  Skill level of current main job: Skill level 1 ;  &gt;&gt;&gt;&gt; Was not promoted or transferred last year ;</t>
  </si>
  <si>
    <t>Western Australia ;  Skill level of current main job: Skill level 1 ;  &gt;&gt;&gt; Owner manager or contributing family worker in current main job ;</t>
  </si>
  <si>
    <t>Western Australia ;  Skill level of current main job: Skill level 1 ;  &gt; Employed 12 months ago ;</t>
  </si>
  <si>
    <t>Western Australia ;  Skill level of current main job: Skill level 1 ;  &gt; Not employed 12 months ago ;</t>
  </si>
  <si>
    <t>Western Australia ;  Skill level of current main job: Skill level 2 ;  Employed at some time during the last 12 months ;</t>
  </si>
  <si>
    <t>Western Australia ;  Skill level of current main job: Skill level 2 ;  &gt; Currently employed ;</t>
  </si>
  <si>
    <t>Western Australia ;  Skill level of current main job: Skill level 2 ;  &gt;&gt; Less than 12 months in current main job ;</t>
  </si>
  <si>
    <t>Western Australia ;  Skill level of current main job: Skill level 2 ;  &gt;&gt;&gt; Changed jobs in last 12 months ;</t>
  </si>
  <si>
    <t>Western Australia ;  Skill level of current main job: Skill level 2 ;  &gt;&gt;&gt;&gt; Working in the same industry division as 12 months ago ;</t>
  </si>
  <si>
    <t>Western Australia ;  Skill level of current main job: Skill level 2 ;  &gt;&gt;&gt;&gt; Working in a different industry division than 12 months ago ;</t>
  </si>
  <si>
    <t>Western Australia ;  Skill level of current main job: Skill level 2 ;  &gt;&gt;&gt;&gt; Working in the same major occupation group as 12 months ago ;</t>
  </si>
  <si>
    <t>Western Australia ;  Skill level of current main job: Skill level 2 ;  &gt;&gt;&gt;&gt; Working in a different major occupation group than 12 months ago ;</t>
  </si>
  <si>
    <t>Western Australia ;  Skill level of current main job: Skill level 2 ;  &gt;&gt;&gt;&gt; Working in an occupation at the same skill level as 12 months ago ;</t>
  </si>
  <si>
    <t>A127870622L</t>
  </si>
  <si>
    <t>A127925506K</t>
  </si>
  <si>
    <t>A127870626W</t>
  </si>
  <si>
    <t>A127843306F</t>
  </si>
  <si>
    <t>A127884470W</t>
  </si>
  <si>
    <t>A127870638F</t>
  </si>
  <si>
    <t>A127870642W</t>
  </si>
  <si>
    <t>A127857182X</t>
  </si>
  <si>
    <t>A127925542V</t>
  </si>
  <si>
    <t>A127870650W</t>
  </si>
  <si>
    <t>A127939286C</t>
  </si>
  <si>
    <t>A127857186J</t>
  </si>
  <si>
    <t>A127911838W</t>
  </si>
  <si>
    <t>A127925514K</t>
  </si>
  <si>
    <t>A127884474F</t>
  </si>
  <si>
    <t>A127925518V</t>
  </si>
  <si>
    <t>A127898046V</t>
  </si>
  <si>
    <t>A127925522K</t>
  </si>
  <si>
    <t>A127898050K</t>
  </si>
  <si>
    <t>A127870630L</t>
  </si>
  <si>
    <t>A127857178J</t>
  </si>
  <si>
    <t>A127870634W</t>
  </si>
  <si>
    <t>A127925526V</t>
  </si>
  <si>
    <t>A127911830C</t>
  </si>
  <si>
    <t>A127898054V</t>
  </si>
  <si>
    <t>A127939270K</t>
  </si>
  <si>
    <t>A127925530K</t>
  </si>
  <si>
    <t>A127843298T</t>
  </si>
  <si>
    <t>A127939274V</t>
  </si>
  <si>
    <t>A127843302W</t>
  </si>
  <si>
    <t>A127898058C</t>
  </si>
  <si>
    <t>A127911834L</t>
  </si>
  <si>
    <t>A127925534V</t>
  </si>
  <si>
    <t>A127870646F</t>
  </si>
  <si>
    <t>A127939278C</t>
  </si>
  <si>
    <t>A127898062V</t>
  </si>
  <si>
    <t>A127925538C</t>
  </si>
  <si>
    <t>A127898074C</t>
  </si>
  <si>
    <t>A127843310W</t>
  </si>
  <si>
    <t>A127843318R</t>
  </si>
  <si>
    <t>A127911858F</t>
  </si>
  <si>
    <t>A127898078L</t>
  </si>
  <si>
    <t>A127884482F</t>
  </si>
  <si>
    <t>A127898082C</t>
  </si>
  <si>
    <t>A127925546C</t>
  </si>
  <si>
    <t>A127857218R</t>
  </si>
  <si>
    <t>A127925550V</t>
  </si>
  <si>
    <t>A127911842L</t>
  </si>
  <si>
    <t>A127857190X</t>
  </si>
  <si>
    <t>A127857194J</t>
  </si>
  <si>
    <t>A127843314F</t>
  </si>
  <si>
    <t>A127939290V</t>
  </si>
  <si>
    <t>A127898066C</t>
  </si>
  <si>
    <t>A127870654F</t>
  </si>
  <si>
    <t>A127857198T</t>
  </si>
  <si>
    <t>A127911846W</t>
  </si>
  <si>
    <t>A127870658R</t>
  </si>
  <si>
    <t>A127870662F</t>
  </si>
  <si>
    <t>A127911850L</t>
  </si>
  <si>
    <t>A127898070V</t>
  </si>
  <si>
    <t>A127857202W</t>
  </si>
  <si>
    <t>A127870666R</t>
  </si>
  <si>
    <t>A127884478R</t>
  </si>
  <si>
    <t>A127857206F</t>
  </si>
  <si>
    <t>A127911854W</t>
  </si>
  <si>
    <t>A127939294C</t>
  </si>
  <si>
    <t>A127870670F</t>
  </si>
  <si>
    <t>A127911862W</t>
  </si>
  <si>
    <t>A127911866F</t>
  </si>
  <si>
    <t>A127911870W</t>
  </si>
  <si>
    <t>A127857214F</t>
  </si>
  <si>
    <t>A127898110A</t>
  </si>
  <si>
    <t>A127857222F</t>
  </si>
  <si>
    <t>A127925562C</t>
  </si>
  <si>
    <t>A127939302T</t>
  </si>
  <si>
    <t>A127870678X</t>
  </si>
  <si>
    <t>A127911878R</t>
  </si>
  <si>
    <t>A127857242R</t>
  </si>
  <si>
    <t>A127898114K</t>
  </si>
  <si>
    <t>A127884494R</t>
  </si>
  <si>
    <t>A127884498X</t>
  </si>
  <si>
    <t>A127898086L</t>
  </si>
  <si>
    <t>A127857226R</t>
  </si>
  <si>
    <t>A127898090C</t>
  </si>
  <si>
    <t>A127857230F</t>
  </si>
  <si>
    <t>A127898094L</t>
  </si>
  <si>
    <t>A127925554C</t>
  </si>
  <si>
    <t>A127898098W</t>
  </si>
  <si>
    <t>A127870674R</t>
  </si>
  <si>
    <t>A127884486R</t>
  </si>
  <si>
    <t>A127925558L</t>
  </si>
  <si>
    <t>A127843322F</t>
  </si>
  <si>
    <t>A127843326R</t>
  </si>
  <si>
    <t>A127857234R</t>
  </si>
  <si>
    <t>A127925566L</t>
  </si>
  <si>
    <t>A127925570C</t>
  </si>
  <si>
    <t>A127911874F</t>
  </si>
  <si>
    <t>A127939298L</t>
  </si>
  <si>
    <t>A127857238X</t>
  </si>
  <si>
    <t>A127925574L</t>
  </si>
  <si>
    <t>A127925578W</t>
  </si>
  <si>
    <t>A127898102A</t>
  </si>
  <si>
    <t>A127939306A</t>
  </si>
  <si>
    <t>A127884490F</t>
  </si>
  <si>
    <t>A127870682R</t>
  </si>
  <si>
    <t>A127857250R</t>
  </si>
  <si>
    <t>A127911882F</t>
  </si>
  <si>
    <t>A127843338X</t>
  </si>
  <si>
    <t>A127870702L</t>
  </si>
  <si>
    <t>A127884506L</t>
  </si>
  <si>
    <t>A127884514L</t>
  </si>
  <si>
    <t>A127911894R</t>
  </si>
  <si>
    <t>A127884518W</t>
  </si>
  <si>
    <t>A127870706W</t>
  </si>
  <si>
    <t>A127870710L</t>
  </si>
  <si>
    <t>A127843330F</t>
  </si>
  <si>
    <t>A127870686X</t>
  </si>
  <si>
    <t>A127925582L</t>
  </si>
  <si>
    <t>A127843334R</t>
  </si>
  <si>
    <t>A127870690R</t>
  </si>
  <si>
    <t>A127870694X</t>
  </si>
  <si>
    <t>A127857246X</t>
  </si>
  <si>
    <t>A127870698J</t>
  </si>
  <si>
    <t>A127925586W</t>
  </si>
  <si>
    <t>A127939310T</t>
  </si>
  <si>
    <t>A127939314A</t>
  </si>
  <si>
    <t>A127898118V</t>
  </si>
  <si>
    <t>A127898122K</t>
  </si>
  <si>
    <t>A127939318K</t>
  </si>
  <si>
    <t>A127925590L</t>
  </si>
  <si>
    <t>A127843342R</t>
  </si>
  <si>
    <t>A127898126V</t>
  </si>
  <si>
    <t>A127843346X</t>
  </si>
  <si>
    <t>A127925594W</t>
  </si>
  <si>
    <t>A127884502C</t>
  </si>
  <si>
    <t>A127911886R</t>
  </si>
  <si>
    <t>A127925598F</t>
  </si>
  <si>
    <t>A127884510C</t>
  </si>
  <si>
    <t>A127925602K</t>
  </si>
  <si>
    <t>A127939334K</t>
  </si>
  <si>
    <t>A127939322A</t>
  </si>
  <si>
    <t>A127870722W</t>
  </si>
  <si>
    <t>A127857270X</t>
  </si>
  <si>
    <t>A127857278T</t>
  </si>
  <si>
    <t>A127843362X</t>
  </si>
  <si>
    <t>A127843366J</t>
  </si>
  <si>
    <t>A127925622V</t>
  </si>
  <si>
    <t>A127884522L</t>
  </si>
  <si>
    <t>A127911914L</t>
  </si>
  <si>
    <t>A127898130K</t>
  </si>
  <si>
    <t>A127911898X</t>
  </si>
  <si>
    <t>A127870714W</t>
  </si>
  <si>
    <t>A127870718F</t>
  </si>
  <si>
    <t>A127857254X</t>
  </si>
  <si>
    <t>A127857258J</t>
  </si>
  <si>
    <t>A127925606V</t>
  </si>
  <si>
    <t>A127939326K</t>
  </si>
  <si>
    <t>A127911902C</t>
  </si>
  <si>
    <t>A127898134V</t>
  </si>
  <si>
    <t>A127925610K</t>
  </si>
  <si>
    <t>A127939330A</t>
  </si>
  <si>
    <t>A127843350R</t>
  </si>
  <si>
    <t>A127857262X</t>
  </si>
  <si>
    <t>A127870726F</t>
  </si>
  <si>
    <t>A127925614V</t>
  </si>
  <si>
    <t>A127911906L</t>
  </si>
  <si>
    <t>A127911910C</t>
  </si>
  <si>
    <t>A127843354X</t>
  </si>
  <si>
    <t>A127857266J</t>
  </si>
  <si>
    <t>A127857274J</t>
  </si>
  <si>
    <t>A127925618C</t>
  </si>
  <si>
    <t>A127857282J</t>
  </si>
  <si>
    <t>A127939338V</t>
  </si>
  <si>
    <t>A127911930L</t>
  </si>
  <si>
    <t>A127857286T</t>
  </si>
  <si>
    <t>A127925630V</t>
  </si>
  <si>
    <t>A127884534W</t>
  </si>
  <si>
    <t>A127898150V</t>
  </si>
  <si>
    <t>A127857302F</t>
  </si>
  <si>
    <t>A127870746R</t>
  </si>
  <si>
    <t>A127925642C</t>
  </si>
  <si>
    <t>A127939358C</t>
  </si>
  <si>
    <t>A127843378T</t>
  </si>
  <si>
    <t>A127870730W</t>
  </si>
  <si>
    <t>A127925626C</t>
  </si>
  <si>
    <t>A127898138C</t>
  </si>
  <si>
    <t>A127884526W</t>
  </si>
  <si>
    <t>A127898142V</t>
  </si>
  <si>
    <t>A127939342K</t>
  </si>
  <si>
    <t>A127939346V</t>
  </si>
  <si>
    <t>A127939350K</t>
  </si>
  <si>
    <t>A127939354V</t>
  </si>
  <si>
    <t>A127843370X</t>
  </si>
  <si>
    <t>A127911918W</t>
  </si>
  <si>
    <t>A127857290J</t>
  </si>
  <si>
    <t>A127870734F</t>
  </si>
  <si>
    <t>A127925634C</t>
  </si>
  <si>
    <t>A127843374J</t>
  </si>
  <si>
    <t>A127911922L</t>
  </si>
  <si>
    <t>A127870738R</t>
  </si>
  <si>
    <t>A127911926W</t>
  </si>
  <si>
    <t>A127884530L</t>
  </si>
  <si>
    <t>A127925638L</t>
  </si>
  <si>
    <t>A127898146C</t>
  </si>
  <si>
    <t>A127857294T</t>
  </si>
  <si>
    <t>A127870742F</t>
  </si>
  <si>
    <t>A127884538F</t>
  </si>
  <si>
    <t>A127857074R</t>
  </si>
  <si>
    <t>A127857054F</t>
  </si>
  <si>
    <t>A127870506C</t>
  </si>
  <si>
    <t>A127897970J</t>
  </si>
  <si>
    <t>A127857078X</t>
  </si>
  <si>
    <t>A127884378F</t>
  </si>
  <si>
    <t>A127897974T</t>
  </si>
  <si>
    <t>A127897978A</t>
  </si>
  <si>
    <t>A127884382W</t>
  </si>
  <si>
    <t>A127857082R</t>
  </si>
  <si>
    <t>A127870502V</t>
  </si>
  <si>
    <t>A127843202L</t>
  </si>
  <si>
    <t>A127857058R</t>
  </si>
  <si>
    <t>A127884358W</t>
  </si>
  <si>
    <t>A127884362L</t>
  </si>
  <si>
    <t>A127884366W</t>
  </si>
  <si>
    <t>A127925406A</t>
  </si>
  <si>
    <t>A127884370L</t>
  </si>
  <si>
    <t>A127897962J</t>
  </si>
  <si>
    <t>A127843206W</t>
  </si>
  <si>
    <t>A127857062F</t>
  </si>
  <si>
    <t>A127911742C</t>
  </si>
  <si>
    <t>A127884374W</t>
  </si>
  <si>
    <t>A127857066R</t>
  </si>
  <si>
    <t>A127870510V</t>
  </si>
  <si>
    <t>A127897966T</t>
  </si>
  <si>
    <t>A127857070F</t>
  </si>
  <si>
    <t>A127939170A</t>
  </si>
  <si>
    <t>A127911746L</t>
  </si>
  <si>
    <t>A127939174K</t>
  </si>
  <si>
    <t>A127939178V</t>
  </si>
  <si>
    <t>A127925410T</t>
  </si>
  <si>
    <t>A127911750C</t>
  </si>
  <si>
    <t>A127925414A</t>
  </si>
  <si>
    <t>A127939202J</t>
  </si>
  <si>
    <t>A127897982T</t>
  </si>
  <si>
    <t>A127857090R</t>
  </si>
  <si>
    <t>A127843218F</t>
  </si>
  <si>
    <t>A127870538W</t>
  </si>
  <si>
    <t>A127911758W</t>
  </si>
  <si>
    <t>A127843222W</t>
  </si>
  <si>
    <t>A127857098J</t>
  </si>
  <si>
    <t>A127843226F</t>
  </si>
  <si>
    <t>Western Australia ;  Skill level of current main job: Skill level 2 ;  &gt;&gt;&gt;&gt; Working in an occupation with a higher skill level than 12 months ago ;</t>
  </si>
  <si>
    <t>Western Australia ;  Skill level of current main job: Skill level 2 ;  &gt;&gt;&gt;&gt; Working in an occupation with a lower skill level than 12 months ago ;</t>
  </si>
  <si>
    <t>Western Australia ;  Skill level of current main job: Skill level 2 ;  &gt;&gt;&gt;&gt; Working in a job with the same usual hours as 12 months ago ;</t>
  </si>
  <si>
    <t>Western Australia ;  Skill level of current main job: Skill level 2 ;  &gt;&gt;&gt;&gt; Working in a job with more usual hours than 12 months ago ;</t>
  </si>
  <si>
    <t>Western Australia ;  Skill level of current main job: Skill level 2 ;  &gt;&gt;&gt;&gt; Working in a job with fewer usual hours than 12 months ago ;</t>
  </si>
  <si>
    <t>Western Australia ;  Skill level of current main job: Skill level 2 ;  &gt;&gt;&gt;&gt; Working in a job with the same status in employment as 12 months ago ;</t>
  </si>
  <si>
    <t>Western Australia ;  Skill level of current main job: Skill level 2 ;  &gt;&gt;&gt;&gt; Working in a job with a different status in employment than 12 months ago ;</t>
  </si>
  <si>
    <t>Western Australia ;  Skill level of current main job: Skill level 2 ;  &gt;&gt;&gt; Did not change jobs in last 12 months ;</t>
  </si>
  <si>
    <t>Western Australia ;  Skill level of current main job: Skill level 2 ;  &gt;&gt; 12 months or more in current main job ;</t>
  </si>
  <si>
    <t>Western Australia ;  Skill level of current main job: Skill level 2 ;  &gt;&gt;&gt; Employee in current main job ;</t>
  </si>
  <si>
    <t>Western Australia ;  Skill level of current main job: Skill level 2 ;  &gt;&gt;&gt;&gt; No change in occupation with current employer last year ;</t>
  </si>
  <si>
    <t>Western Australia ;  Skill level of current main job: Skill level 2 ;  &gt;&gt;&gt;&gt; Changed occupations with current employer in the same major group last year ;</t>
  </si>
  <si>
    <t>Western Australia ;  Skill level of current main job: Skill level 2 ;  &gt;&gt;&gt;&gt; Changed occupations with current employer into a different major group last year ;</t>
  </si>
  <si>
    <t>Western Australia ;  Skill level of current main job: Skill level 2 ;  &gt;&gt;&gt;&gt; Changed occupations with current employer at the same skill level ;</t>
  </si>
  <si>
    <t>Western Australia ;  Skill level of current main job: Skill level 2 ;  &gt;&gt;&gt;&gt; Changed occupations with current employer to a higher skill level ;</t>
  </si>
  <si>
    <t>Western Australia ;  Skill level of current main job: Skill level 2 ;  &gt;&gt;&gt;&gt; Changed occupations with current employer to a lower skill level ;</t>
  </si>
  <si>
    <t>Western Australia ;  Skill level of current main job: Skill level 2 ;  &gt;&gt;&gt;&gt; No change in usual weekly hours with current employer last year ;</t>
  </si>
  <si>
    <t>Western Australia ;  Skill level of current main job: Skill level 2 ;  &gt;&gt;&gt;&gt; Usual weekly hours increased with current employer last year ;</t>
  </si>
  <si>
    <t>Western Australia ;  Skill level of current main job: Skill level 2 ;  &gt;&gt;&gt;&gt; Usual weekly hours decreased with current employer last year ;</t>
  </si>
  <si>
    <t>Western Australia ;  Skill level of current main job: Skill level 2 ;  &gt;&gt;&gt;&gt; Did not know or usual weekly hours varied last year ;</t>
  </si>
  <si>
    <t>Western Australia ;  Skill level of current main job: Skill level 2 ;  &gt;&gt;&gt;&gt; Promoted or transferred last year ;</t>
  </si>
  <si>
    <t>Western Australia ;  Skill level of current main job: Skill level 2 ;  &gt;&gt;&gt;&gt; Was not promoted or transferred last year ;</t>
  </si>
  <si>
    <t>Western Australia ;  Skill level of current main job: Skill level 2 ;  &gt;&gt;&gt; Owner manager or contributing family worker in current main job ;</t>
  </si>
  <si>
    <t>Western Australia ;  Skill level of current main job: Skill level 2 ;  &gt; Employed 12 months ago ;</t>
  </si>
  <si>
    <t>Western Australia ;  Skill level of current main job: Skill level 2 ;  &gt; Not employed 12 months ago ;</t>
  </si>
  <si>
    <t>Western Australia ;  Skill level of current main job: Skill level 3 ;  Employed at some time during the last 12 months ;</t>
  </si>
  <si>
    <t>Western Australia ;  Skill level of current main job: Skill level 3 ;  &gt; Currently employed ;</t>
  </si>
  <si>
    <t>Western Australia ;  Skill level of current main job: Skill level 3 ;  &gt;&gt; Less than 12 months in current main job ;</t>
  </si>
  <si>
    <t>Western Australia ;  Skill level of current main job: Skill level 3 ;  &gt;&gt;&gt; Changed jobs in last 12 months ;</t>
  </si>
  <si>
    <t>Western Australia ;  Skill level of current main job: Skill level 3 ;  &gt;&gt;&gt;&gt; Working in the same industry division as 12 months ago ;</t>
  </si>
  <si>
    <t>Western Australia ;  Skill level of current main job: Skill level 3 ;  &gt;&gt;&gt;&gt; Working in a different industry division than 12 months ago ;</t>
  </si>
  <si>
    <t>Western Australia ;  Skill level of current main job: Skill level 3 ;  &gt;&gt;&gt;&gt; Working in the same major occupation group as 12 months ago ;</t>
  </si>
  <si>
    <t>Western Australia ;  Skill level of current main job: Skill level 3 ;  &gt;&gt;&gt;&gt; Working in a different major occupation group than 12 months ago ;</t>
  </si>
  <si>
    <t>Western Australia ;  Skill level of current main job: Skill level 3 ;  &gt;&gt;&gt;&gt; Working in an occupation at the same skill level as 12 months ago ;</t>
  </si>
  <si>
    <t>Western Australia ;  Skill level of current main job: Skill level 3 ;  &gt;&gt;&gt;&gt; Working in an occupation with a higher skill level than 12 months ago ;</t>
  </si>
  <si>
    <t>Western Australia ;  Skill level of current main job: Skill level 3 ;  &gt;&gt;&gt;&gt; Working in an occupation with a lower skill level than 12 months ago ;</t>
  </si>
  <si>
    <t>Western Australia ;  Skill level of current main job: Skill level 3 ;  &gt;&gt;&gt;&gt; Working in a job with the same usual hours as 12 months ago ;</t>
  </si>
  <si>
    <t>Western Australia ;  Skill level of current main job: Skill level 3 ;  &gt;&gt;&gt;&gt; Working in a job with more usual hours than 12 months ago ;</t>
  </si>
  <si>
    <t>Western Australia ;  Skill level of current main job: Skill level 3 ;  &gt;&gt;&gt;&gt; Working in a job with fewer usual hours than 12 months ago ;</t>
  </si>
  <si>
    <t>Western Australia ;  Skill level of current main job: Skill level 3 ;  &gt;&gt;&gt;&gt; Working in a job with the same status in employment as 12 months ago ;</t>
  </si>
  <si>
    <t>Western Australia ;  Skill level of current main job: Skill level 3 ;  &gt;&gt;&gt;&gt; Working in a job with a different status in employment than 12 months ago ;</t>
  </si>
  <si>
    <t>Western Australia ;  Skill level of current main job: Skill level 3 ;  &gt;&gt;&gt; Did not change jobs in last 12 months ;</t>
  </si>
  <si>
    <t>Western Australia ;  Skill level of current main job: Skill level 3 ;  &gt;&gt; 12 months or more in current main job ;</t>
  </si>
  <si>
    <t>Western Australia ;  Skill level of current main job: Skill level 3 ;  &gt;&gt;&gt; Employee in current main job ;</t>
  </si>
  <si>
    <t>Western Australia ;  Skill level of current main job: Skill level 3 ;  &gt;&gt;&gt;&gt; No change in occupation with current employer last year ;</t>
  </si>
  <si>
    <t>Western Australia ;  Skill level of current main job: Skill level 3 ;  &gt;&gt;&gt;&gt; Changed occupations with current employer in the same major group last year ;</t>
  </si>
  <si>
    <t>Western Australia ;  Skill level of current main job: Skill level 3 ;  &gt;&gt;&gt;&gt; Changed occupations with current employer into a different major group last year ;</t>
  </si>
  <si>
    <t>Western Australia ;  Skill level of current main job: Skill level 3 ;  &gt;&gt;&gt;&gt; Changed occupations with current employer at the same skill level ;</t>
  </si>
  <si>
    <t>Western Australia ;  Skill level of current main job: Skill level 3 ;  &gt;&gt;&gt;&gt; Changed occupations with current employer to a higher skill level ;</t>
  </si>
  <si>
    <t>Western Australia ;  Skill level of current main job: Skill level 3 ;  &gt;&gt;&gt;&gt; Changed occupations with current employer to a lower skill level ;</t>
  </si>
  <si>
    <t>Western Australia ;  Skill level of current main job: Skill level 3 ;  &gt;&gt;&gt;&gt; No change in usual weekly hours with current employer last year ;</t>
  </si>
  <si>
    <t>Western Australia ;  Skill level of current main job: Skill level 3 ;  &gt;&gt;&gt;&gt; Usual weekly hours increased with current employer last year ;</t>
  </si>
  <si>
    <t>Western Australia ;  Skill level of current main job: Skill level 3 ;  &gt;&gt;&gt;&gt; Usual weekly hours decreased with current employer last year ;</t>
  </si>
  <si>
    <t>Western Australia ;  Skill level of current main job: Skill level 3 ;  &gt;&gt;&gt;&gt; Did not know or usual weekly hours varied last year ;</t>
  </si>
  <si>
    <t>Western Australia ;  Skill level of current main job: Skill level 3 ;  &gt;&gt;&gt;&gt; Promoted or transferred last year ;</t>
  </si>
  <si>
    <t>Western Australia ;  Skill level of current main job: Skill level 3 ;  &gt;&gt;&gt;&gt; Was not promoted or transferred last year ;</t>
  </si>
  <si>
    <t>Western Australia ;  Skill level of current main job: Skill level 3 ;  &gt;&gt;&gt; Owner manager or contributing family worker in current main job ;</t>
  </si>
  <si>
    <t>Western Australia ;  Skill level of current main job: Skill level 3 ;  &gt; Employed 12 months ago ;</t>
  </si>
  <si>
    <t>Western Australia ;  Skill level of current main job: Skill level 3 ;  &gt; Not employed 12 months ago ;</t>
  </si>
  <si>
    <t>Western Australia ;  Skill level of current main job: Skill level 4 ;  Employed at some time during the last 12 months ;</t>
  </si>
  <si>
    <t>Western Australia ;  Skill level of current main job: Skill level 4 ;  &gt; Currently employed ;</t>
  </si>
  <si>
    <t>Western Australia ;  Skill level of current main job: Skill level 4 ;  &gt;&gt; Less than 12 months in current main job ;</t>
  </si>
  <si>
    <t>Western Australia ;  Skill level of current main job: Skill level 4 ;  &gt;&gt;&gt; Changed jobs in last 12 months ;</t>
  </si>
  <si>
    <t>Western Australia ;  Skill level of current main job: Skill level 4 ;  &gt;&gt;&gt;&gt; Working in the same industry division as 12 months ago ;</t>
  </si>
  <si>
    <t>Western Australia ;  Skill level of current main job: Skill level 4 ;  &gt;&gt;&gt;&gt; Working in a different industry division than 12 months ago ;</t>
  </si>
  <si>
    <t>Western Australia ;  Skill level of current main job: Skill level 4 ;  &gt;&gt;&gt;&gt; Working in the same major occupation group as 12 months ago ;</t>
  </si>
  <si>
    <t>Western Australia ;  Skill level of current main job: Skill level 4 ;  &gt;&gt;&gt;&gt; Working in a different major occupation group than 12 months ago ;</t>
  </si>
  <si>
    <t>Western Australia ;  Skill level of current main job: Skill level 4 ;  &gt;&gt;&gt;&gt; Working in an occupation at the same skill level as 12 months ago ;</t>
  </si>
  <si>
    <t>Western Australia ;  Skill level of current main job: Skill level 4 ;  &gt;&gt;&gt;&gt; Working in an occupation with a higher skill level than 12 months ago ;</t>
  </si>
  <si>
    <t>Western Australia ;  Skill level of current main job: Skill level 4 ;  &gt;&gt;&gt;&gt; Working in an occupation with a lower skill level than 12 months ago ;</t>
  </si>
  <si>
    <t>Western Australia ;  Skill level of current main job: Skill level 4 ;  &gt;&gt;&gt;&gt; Working in a job with the same usual hours as 12 months ago ;</t>
  </si>
  <si>
    <t>Western Australia ;  Skill level of current main job: Skill level 4 ;  &gt;&gt;&gt;&gt; Working in a job with more usual hours than 12 months ago ;</t>
  </si>
  <si>
    <t>Western Australia ;  Skill level of current main job: Skill level 4 ;  &gt;&gt;&gt;&gt; Working in a job with fewer usual hours than 12 months ago ;</t>
  </si>
  <si>
    <t>Western Australia ;  Skill level of current main job: Skill level 4 ;  &gt;&gt;&gt;&gt; Working in a job with the same status in employment as 12 months ago ;</t>
  </si>
  <si>
    <t>Western Australia ;  Skill level of current main job: Skill level 4 ;  &gt;&gt;&gt;&gt; Working in a job with a different status in employment than 12 months ago ;</t>
  </si>
  <si>
    <t>Western Australia ;  Skill level of current main job: Skill level 4 ;  &gt;&gt;&gt; Did not change jobs in last 12 months ;</t>
  </si>
  <si>
    <t>Western Australia ;  Skill level of current main job: Skill level 4 ;  &gt;&gt; 12 months or more in current main job ;</t>
  </si>
  <si>
    <t>Western Australia ;  Skill level of current main job: Skill level 4 ;  &gt;&gt;&gt; Employee in current main job ;</t>
  </si>
  <si>
    <t>Western Australia ;  Skill level of current main job: Skill level 4 ;  &gt;&gt;&gt;&gt; No change in occupation with current employer last year ;</t>
  </si>
  <si>
    <t>Western Australia ;  Skill level of current main job: Skill level 4 ;  &gt;&gt;&gt;&gt; Changed occupations with current employer in the same major group last year ;</t>
  </si>
  <si>
    <t>Western Australia ;  Skill level of current main job: Skill level 4 ;  &gt;&gt;&gt;&gt; Changed occupations with current employer into a different major group last year ;</t>
  </si>
  <si>
    <t>Western Australia ;  Skill level of current main job: Skill level 4 ;  &gt;&gt;&gt;&gt; Changed occupations with current employer at the same skill level ;</t>
  </si>
  <si>
    <t>Western Australia ;  Skill level of current main job: Skill level 4 ;  &gt;&gt;&gt;&gt; Changed occupations with current employer to a higher skill level ;</t>
  </si>
  <si>
    <t>Western Australia ;  Skill level of current main job: Skill level 4 ;  &gt;&gt;&gt;&gt; Changed occupations with current employer to a lower skill level ;</t>
  </si>
  <si>
    <t>Western Australia ;  Skill level of current main job: Skill level 4 ;  &gt;&gt;&gt;&gt; No change in usual weekly hours with current employer last year ;</t>
  </si>
  <si>
    <t>Western Australia ;  Skill level of current main job: Skill level 4 ;  &gt;&gt;&gt;&gt; Usual weekly hours increased with current employer last year ;</t>
  </si>
  <si>
    <t>Western Australia ;  Skill level of current main job: Skill level 4 ;  &gt;&gt;&gt;&gt; Usual weekly hours decreased with current employer last year ;</t>
  </si>
  <si>
    <t>Western Australia ;  Skill level of current main job: Skill level 4 ;  &gt;&gt;&gt;&gt; Did not know or usual weekly hours varied last year ;</t>
  </si>
  <si>
    <t>Western Australia ;  Skill level of current main job: Skill level 4 ;  &gt;&gt;&gt;&gt; Promoted or transferred last year ;</t>
  </si>
  <si>
    <t>Western Australia ;  Skill level of current main job: Skill level 4 ;  &gt;&gt;&gt;&gt; Was not promoted or transferred last year ;</t>
  </si>
  <si>
    <t>Western Australia ;  Skill level of current main job: Skill level 4 ;  &gt;&gt;&gt; Owner manager or contributing family worker in current main job ;</t>
  </si>
  <si>
    <t>Western Australia ;  Skill level of current main job: Skill level 4 ;  &gt; Employed 12 months ago ;</t>
  </si>
  <si>
    <t>Western Australia ;  Skill level of current main job: Skill level 4 ;  &gt; Not employed 12 months ago ;</t>
  </si>
  <si>
    <t>Western Australia ;  Skill level of current main job: Skill level 5 ;  Employed at some time during the last 12 months ;</t>
  </si>
  <si>
    <t>Western Australia ;  Skill level of current main job: Skill level 5 ;  &gt; Currently employed ;</t>
  </si>
  <si>
    <t>Western Australia ;  Skill level of current main job: Skill level 5 ;  &gt;&gt; Less than 12 months in current main job ;</t>
  </si>
  <si>
    <t>Western Australia ;  Skill level of current main job: Skill level 5 ;  &gt;&gt;&gt; Changed jobs in last 12 months ;</t>
  </si>
  <si>
    <t>Western Australia ;  Skill level of current main job: Skill level 5 ;  &gt;&gt;&gt;&gt; Working in the same industry division as 12 months ago ;</t>
  </si>
  <si>
    <t>Western Australia ;  Skill level of current main job: Skill level 5 ;  &gt;&gt;&gt;&gt; Working in a different industry division than 12 months ago ;</t>
  </si>
  <si>
    <t>Western Australia ;  Skill level of current main job: Skill level 5 ;  &gt;&gt;&gt;&gt; Working in the same major occupation group as 12 months ago ;</t>
  </si>
  <si>
    <t>Western Australia ;  Skill level of current main job: Skill level 5 ;  &gt;&gt;&gt;&gt; Working in a different major occupation group than 12 months ago ;</t>
  </si>
  <si>
    <t>Western Australia ;  Skill level of current main job: Skill level 5 ;  &gt;&gt;&gt;&gt; Working in an occupation at the same skill level as 12 months ago ;</t>
  </si>
  <si>
    <t>Western Australia ;  Skill level of current main job: Skill level 5 ;  &gt;&gt;&gt;&gt; Working in an occupation with a higher skill level than 12 months ago ;</t>
  </si>
  <si>
    <t>Western Australia ;  Skill level of current main job: Skill level 5 ;  &gt;&gt;&gt;&gt; Working in an occupation with a lower skill level than 12 months ago ;</t>
  </si>
  <si>
    <t>Western Australia ;  Skill level of current main job: Skill level 5 ;  &gt;&gt;&gt;&gt; Working in a job with the same usual hours as 12 months ago ;</t>
  </si>
  <si>
    <t>Western Australia ;  Skill level of current main job: Skill level 5 ;  &gt;&gt;&gt;&gt; Working in a job with more usual hours than 12 months ago ;</t>
  </si>
  <si>
    <t>Western Australia ;  Skill level of current main job: Skill level 5 ;  &gt;&gt;&gt;&gt; Working in a job with fewer usual hours than 12 months ago ;</t>
  </si>
  <si>
    <t>Western Australia ;  Skill level of current main job: Skill level 5 ;  &gt;&gt;&gt;&gt; Working in a job with the same status in employment as 12 months ago ;</t>
  </si>
  <si>
    <t>Western Australia ;  Skill level of current main job: Skill level 5 ;  &gt;&gt;&gt;&gt; Working in a job with a different status in employment than 12 months ago ;</t>
  </si>
  <si>
    <t>Western Australia ;  Skill level of current main job: Skill level 5 ;  &gt;&gt;&gt; Did not change jobs in last 12 months ;</t>
  </si>
  <si>
    <t>Western Australia ;  Skill level of current main job: Skill level 5 ;  &gt;&gt; 12 months or more in current main job ;</t>
  </si>
  <si>
    <t>Western Australia ;  Skill level of current main job: Skill level 5 ;  &gt;&gt;&gt; Employee in current main job ;</t>
  </si>
  <si>
    <t>Western Australia ;  Skill level of current main job: Skill level 5 ;  &gt;&gt;&gt;&gt; No change in occupation with current employer last year ;</t>
  </si>
  <si>
    <t>Western Australia ;  Skill level of current main job: Skill level 5 ;  &gt;&gt;&gt;&gt; Changed occupations with current employer in the same major group last year ;</t>
  </si>
  <si>
    <t>Western Australia ;  Skill level of current main job: Skill level 5 ;  &gt;&gt;&gt;&gt; Changed occupations with current employer into a different major group last year ;</t>
  </si>
  <si>
    <t>Western Australia ;  Skill level of current main job: Skill level 5 ;  &gt;&gt;&gt;&gt; Changed occupations with current employer at the same skill level ;</t>
  </si>
  <si>
    <t>Western Australia ;  Skill level of current main job: Skill level 5 ;  &gt;&gt;&gt;&gt; Changed occupations with current employer to a higher skill level ;</t>
  </si>
  <si>
    <t>Western Australia ;  Skill level of current main job: Skill level 5 ;  &gt;&gt;&gt;&gt; Changed occupations with current employer to a lower skill level ;</t>
  </si>
  <si>
    <t>Western Australia ;  Skill level of current main job: Skill level 5 ;  &gt;&gt;&gt;&gt; No change in usual weekly hours with current employer last year ;</t>
  </si>
  <si>
    <t>Western Australia ;  Skill level of current main job: Skill level 5 ;  &gt;&gt;&gt;&gt; Usual weekly hours increased with current employer last year ;</t>
  </si>
  <si>
    <t>Western Australia ;  Skill level of current main job: Skill level 5 ;  &gt;&gt;&gt;&gt; Usual weekly hours decreased with current employer last year ;</t>
  </si>
  <si>
    <t>Western Australia ;  Skill level of current main job: Skill level 5 ;  &gt;&gt;&gt;&gt; Did not know or usual weekly hours varied last year ;</t>
  </si>
  <si>
    <t>Western Australia ;  Skill level of current main job: Skill level 5 ;  &gt;&gt;&gt;&gt; Promoted or transferred last year ;</t>
  </si>
  <si>
    <t>Western Australia ;  Skill level of current main job: Skill level 5 ;  &gt;&gt;&gt;&gt; Was not promoted or transferred last year ;</t>
  </si>
  <si>
    <t>Western Australia ;  Skill level of current main job: Skill level 5 ;  &gt;&gt;&gt; Owner manager or contributing family worker in current main job ;</t>
  </si>
  <si>
    <t>Western Australia ;  Skill level of current main job: Skill level 5 ;  &gt; Employed 12 months ago ;</t>
  </si>
  <si>
    <t>Western Australia ;  Skill level of current main job: Skill level 5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</si>
  <si>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</si>
  <si>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</si>
  <si>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</si>
  <si>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</si>
  <si>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</si>
  <si>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</si>
  <si>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</si>
  <si>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</si>
  <si>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</si>
  <si>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</si>
  <si>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</si>
  <si>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</si>
  <si>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</si>
  <si>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</si>
  <si>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</si>
  <si>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</si>
  <si>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</si>
  <si>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</si>
  <si>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</si>
  <si>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</si>
  <si>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</si>
  <si>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</si>
  <si>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</si>
  <si>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</si>
  <si>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</si>
  <si>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</si>
  <si>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</si>
  <si>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</si>
  <si>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</si>
  <si>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</si>
  <si>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</si>
  <si>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</si>
  <si>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</si>
  <si>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</si>
  <si>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</si>
  <si>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</si>
  <si>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</si>
  <si>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</si>
  <si>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current main job: Managers ;  Employed at some time during the last 12 months ;</t>
  </si>
  <si>
    <t>Tasmania ;  Occupation of current main job: Managers ;  &gt; Currently employed ;</t>
  </si>
  <si>
    <t>Tasmania ;  Occupation of current main job: Managers ;  &gt;&gt; Less than 12 months in current main job ;</t>
  </si>
  <si>
    <t>Tasmania ;  Occupation of current main job: Managers ;  &gt;&gt;&gt; Changed jobs in last 12 months ;</t>
  </si>
  <si>
    <t>Tasmania ;  Occupation of current main job: Managers ;  &gt;&gt;&gt;&gt; Working in the same industry division as 12 months ago ;</t>
  </si>
  <si>
    <t>Tasmania ;  Occupation of current main job: Managers ;  &gt;&gt;&gt;&gt; Working in a different industry division than 12 months ago ;</t>
  </si>
  <si>
    <t>Tasmania ;  Occupation of current main job: Managers ;  &gt;&gt;&gt;&gt; Working in the same major occupation group as 12 months ago ;</t>
  </si>
  <si>
    <t>Tasmania ;  Occupation of current main job: Managers ;  &gt;&gt;&gt;&gt; Working in a different major occupation group than 12 months ago ;</t>
  </si>
  <si>
    <t>Tasmania ;  Occupation of current main job: Managers ;  &gt;&gt;&gt;&gt; Working in an occupation at the same skill level as 12 months ago ;</t>
  </si>
  <si>
    <t>Tasmania ;  Occupation of current main job: Managers ;  &gt;&gt;&gt;&gt; Working in an occupation with a higher skill level than 12 months ago ;</t>
  </si>
  <si>
    <t>Tasmania ;  Occupation of current main job: Managers ;  &gt;&gt;&gt;&gt; Working in an occupation with a lower skill level than 12 months ago ;</t>
  </si>
  <si>
    <t>Tasmania ;  Occupation of current main job: Managers ;  &gt;&gt;&gt;&gt; Working in a job with the same usual hours as 12 months ago ;</t>
  </si>
  <si>
    <t>Tasmania ;  Occupation of current main job: Managers ;  &gt;&gt;&gt;&gt; Working in a job with more usual hours than 12 months ago ;</t>
  </si>
  <si>
    <t>Tasmania ;  Occupation of current main job: Managers ;  &gt;&gt;&gt;&gt; Working in a job with fewer usual hours than 12 months ago ;</t>
  </si>
  <si>
    <t>Tasmania ;  Occupation of current main job: Managers ;  &gt;&gt;&gt;&gt; Working in a job with the same status in employment as 12 months ago ;</t>
  </si>
  <si>
    <t>Tasmania ;  Occupation of current main job: Managers ;  &gt;&gt;&gt;&gt; Working in a job with a different status in employment than 12 months ago ;</t>
  </si>
  <si>
    <t>Tasmania ;  Occupation of current main job: Managers ;  &gt;&gt;&gt; Did not change jobs in last 12 months ;</t>
  </si>
  <si>
    <t>Tasmania ;  Occupation of current main job: Managers ;  &gt;&gt; 12 months or more in current main job ;</t>
  </si>
  <si>
    <t>Tasmania ;  Occupation of current main job: Managers ;  &gt;&gt;&gt; Employee in current main job ;</t>
  </si>
  <si>
    <t>Tasmania ;  Occupation of current main job: Managers ;  &gt;&gt;&gt;&gt; No change in occupation with current employer last year ;</t>
  </si>
  <si>
    <t>Tasmania ;  Occupation of current main job: Managers ;  &gt;&gt;&gt;&gt; Changed occupations with current employer in the same major group last year ;</t>
  </si>
  <si>
    <t>Tasmania ;  Occupation of current main job: Managers ;  &gt;&gt;&gt;&gt; Changed occupations with current employer into a different major group last year ;</t>
  </si>
  <si>
    <t>Tasmania ;  Occupation of current main job: Managers ;  &gt;&gt;&gt;&gt; Changed occupations with current employer at the same skill level ;</t>
  </si>
  <si>
    <t>Tasmania ;  Occupation of current main job: Managers ;  &gt;&gt;&gt;&gt; Changed occupations with current employer to a higher skill level ;</t>
  </si>
  <si>
    <t>Tasmania ;  Occupation of current main job: Managers ;  &gt;&gt;&gt;&gt; Changed occupations with current employer to a lower skill level ;</t>
  </si>
  <si>
    <t>Tasmania ;  Occupation of current main job: Managers ;  &gt;&gt;&gt;&gt; No change in usual weekly hours with current employer last year ;</t>
  </si>
  <si>
    <t>Tasmania ;  Occupation of current main job: Managers ;  &gt;&gt;&gt;&gt; Usual weekly hours increased with current employer last year ;</t>
  </si>
  <si>
    <t>Tasmania ;  Occupation of current main job: Managers ;  &gt;&gt;&gt;&gt; Usual weekly hours decreased with current employer last year ;</t>
  </si>
  <si>
    <t>Tasmania ;  Occupation of current main job: Managers ;  &gt;&gt;&gt;&gt; Did not know or usual weekly hours varied last year ;</t>
  </si>
  <si>
    <t>Tasmania ;  Occupation of current main job: Managers ;  &gt;&gt;&gt;&gt; Promoted or transferred last year ;</t>
  </si>
  <si>
    <t>Tasmania ;  Occupation of current main job: Managers ;  &gt;&gt;&gt;&gt; Was not promoted or transferred last year ;</t>
  </si>
  <si>
    <t>Tasmania ;  Occupation of current main job: Managers ;  &gt;&gt;&gt; Owner manager or contributing family worker in current main job ;</t>
  </si>
  <si>
    <t>Tasmania ;  Occupation of current main job: Managers ;  &gt; Employed 12 months ago ;</t>
  </si>
  <si>
    <t>Tasmania ;  Occupation of current main job: Managers ;  &gt; Not employed 12 months ago ;</t>
  </si>
  <si>
    <t>Tasmania ;  Occupation of current main job: Professionals ;  Employed at some time during the last 12 months ;</t>
  </si>
  <si>
    <t>Tasmania ;  Occupation of current main job: Professionals ;  &gt; Currently employed ;</t>
  </si>
  <si>
    <t>Tasmania ;  Occupation of current main job: Professionals ;  &gt;&gt; Less than 12 months in current main job ;</t>
  </si>
  <si>
    <t>Tasmania ;  Occupation of current main job: Professionals ;  &gt;&gt;&gt; Changed jobs in last 12 months ;</t>
  </si>
  <si>
    <t>Tasmania ;  Occupation of current main job: Professionals ;  &gt;&gt;&gt;&gt; Working in the same industry division as 12 months ago ;</t>
  </si>
  <si>
    <t>Tasmania ;  Occupation of current main job: Professionals ;  &gt;&gt;&gt;&gt; Working in a different industry division than 12 months ago ;</t>
  </si>
  <si>
    <t>Tasmania ;  Occupation of current main job: Professionals ;  &gt;&gt;&gt;&gt; Working in the same major occupation group as 12 months ago ;</t>
  </si>
  <si>
    <t>Tasmania ;  Occupation of current main job: Professionals ;  &gt;&gt;&gt;&gt; Working in a different major occupation group than 12 months ago ;</t>
  </si>
  <si>
    <t>Tasmania ;  Occupation of current main job: Professionals ;  &gt;&gt;&gt;&gt; Working in an occupation at the same skill level as 12 months ago ;</t>
  </si>
  <si>
    <t>Tasmania ;  Occupation of current main job: Professionals ;  &gt;&gt;&gt;&gt; Working in an occupation with a higher skill level than 12 months ago ;</t>
  </si>
  <si>
    <t>Tasmania ;  Occupation of current main job: Professionals ;  &gt;&gt;&gt;&gt; Working in an occupation with a lower skill level than 12 months ago ;</t>
  </si>
  <si>
    <t>Tasmania ;  Occupation of current main job: Professionals ;  &gt;&gt;&gt;&gt; Working in a job with the same usual hours as 12 months ago ;</t>
  </si>
  <si>
    <t>Tasmania ;  Occupation of current main job: Professionals ;  &gt;&gt;&gt;&gt; Working in a job with more usual hours than 12 months ago ;</t>
  </si>
  <si>
    <t>Tasmania ;  Occupation of current main job: Professionals ;  &gt;&gt;&gt;&gt; Working in a job with fewer usual hours than 12 months ago ;</t>
  </si>
  <si>
    <t>Tasmania ;  Occupation of current main job: Professionals ;  &gt;&gt;&gt;&gt; Working in a job with the same status in employment as 12 months ago ;</t>
  </si>
  <si>
    <t>Tasmania ;  Occupation of current main job: Professionals ;  &gt;&gt;&gt;&gt; Working in a job with a different status in employment than 12 months ago ;</t>
  </si>
  <si>
    <t>Tasmania ;  Occupation of current main job: Professionals ;  &gt;&gt;&gt; Did not change jobs in last 12 months ;</t>
  </si>
  <si>
    <t>Tasmania ;  Occupation of current main job: Professionals ;  &gt;&gt; 12 months or more in current main job ;</t>
  </si>
  <si>
    <t>Tasmania ;  Occupation of current main job: Professionals ;  &gt;&gt;&gt; Employee in current main job ;</t>
  </si>
  <si>
    <t>Tasmania ;  Occupation of current main job: Professionals ;  &gt;&gt;&gt;&gt; No change in occupation with current employer last year ;</t>
  </si>
  <si>
    <t>Tasmania ;  Occupation of current main job: Professionals ;  &gt;&gt;&gt;&gt; Changed occupations with current employer in the same major group last year ;</t>
  </si>
  <si>
    <t>Tasmania ;  Occupation of current main job: Professionals ;  &gt;&gt;&gt;&gt; Changed occupations with current employer into a different major group last year ;</t>
  </si>
  <si>
    <t>Tasmania ;  Occupation of current main job: Professionals ;  &gt;&gt;&gt;&gt; Changed occupations with current employer at the same skill level ;</t>
  </si>
  <si>
    <t>Tasmania ;  Occupation of current main job: Professionals ;  &gt;&gt;&gt;&gt; Changed occupations with current employer to a higher skill level ;</t>
  </si>
  <si>
    <t>Tasmania ;  Occupation of current main job: Professionals ;  &gt;&gt;&gt;&gt; Changed occupations with current employer to a lower skill level ;</t>
  </si>
  <si>
    <t>Tasmania ;  Occupation of current main job: Professionals ;  &gt;&gt;&gt;&gt; No change in usual weekly hours with current employer last year ;</t>
  </si>
  <si>
    <t>Tasmania ;  Occupation of current main job: Professionals ;  &gt;&gt;&gt;&gt; Usual weekly hours increased with current employer last year ;</t>
  </si>
  <si>
    <t>Tasmania ;  Occupation of current main job: Professionals ;  &gt;&gt;&gt;&gt; Usual weekly hours decreased with current employer last year ;</t>
  </si>
  <si>
    <t>Tasmania ;  Occupation of current main job: Professionals ;  &gt;&gt;&gt;&gt; Did not know or usual weekly hours varied last year ;</t>
  </si>
  <si>
    <t>Tasmania ;  Occupation of current main job: Professionals ;  &gt;&gt;&gt;&gt; Promoted or transferred last year ;</t>
  </si>
  <si>
    <t>Tasmania ;  Occupation of current main job: Professionals ;  &gt;&gt;&gt;&gt; Was not promoted or transferred last year ;</t>
  </si>
  <si>
    <t>Tasmania ;  Occupation of current main job: Professionals ;  &gt;&gt;&gt; Owner manager or contributing family worker in current main job ;</t>
  </si>
  <si>
    <t>Tasmania ;  Occupation of current main job: Professionals ;  &gt; Employed 12 months ago ;</t>
  </si>
  <si>
    <t>Tasmania ;  Occupation of current main job: Professionals ;  &gt; Not employed 12 months ago ;</t>
  </si>
  <si>
    <t>Tasmania ;  Occupation of current main job: Technicians and trades workers ;  Employed at some time during the last 12 months ;</t>
  </si>
  <si>
    <t>Tasmania ;  Occupation of current main job: Technicians and trades workers ;  &gt; Currently employed ;</t>
  </si>
  <si>
    <t>Tasmania ;  Occupation of current main job: Technicians and trades workers ;  &gt;&gt; Less than 12 months in current main job ;</t>
  </si>
  <si>
    <t>Tasmania ;  Occupation of current main job: Technicians and trades workers ;  &gt;&gt;&gt; Changed jobs in last 12 months ;</t>
  </si>
  <si>
    <t>Tasmania ;  Occupation of current main job: Technicians and trades workers ;  &gt;&gt;&gt;&gt; Working in the same industry division as 12 months ago ;</t>
  </si>
  <si>
    <t>Tasmania ;  Occupation of current main job: Technicians and trades workers ;  &gt;&gt;&gt;&gt; Working in a different industry division than 12 months ago ;</t>
  </si>
  <si>
    <t>Tasmania ;  Occupation of current main job: Technicians and trades workers ;  &gt;&gt;&gt;&gt; Working in the same major occupation group as 12 months ago ;</t>
  </si>
  <si>
    <t>Tasmania ;  Occupation of current main job: Technicians and trades workers ;  &gt;&gt;&gt;&gt; Working in a different major occupation group than 12 months ago ;</t>
  </si>
  <si>
    <t>Tasmania ;  Occupation of current main job: Technicians and trades workers ;  &gt;&gt;&gt;&gt; Working in an occupation at the same skill level as 12 months ago ;</t>
  </si>
  <si>
    <t>Tasmania ;  Occupation of current main job: Technicians and trades workers ;  &gt;&gt;&gt;&gt; Working in an occupation with a higher skill level than 12 months ago ;</t>
  </si>
  <si>
    <t>Tasmania ;  Occupation of current main job: Technicians and trades workers ;  &gt;&gt;&gt;&gt; Working in an occupation with a lower skill level than 12 months ago ;</t>
  </si>
  <si>
    <t>Tasmania ;  Occupation of current main job: Technicians and trades workers ;  &gt;&gt;&gt;&gt; Working in a job with the same usual hours as 12 months ago ;</t>
  </si>
  <si>
    <t>Tasmania ;  Occupation of current main job: Technicians and trades workers ;  &gt;&gt;&gt;&gt; Working in a job with more usual hours than 12 months ago ;</t>
  </si>
  <si>
    <t>Tasmania ;  Occupation of current main job: Technicians and trades workers ;  &gt;&gt;&gt;&gt; Working in a job with fewer usual hours than 12 months ago ;</t>
  </si>
  <si>
    <t>Tasmania ;  Occupation of current main job: Technicians and trades workers ;  &gt;&gt;&gt;&gt; Working in a job with the same status in employment as 12 months ago ;</t>
  </si>
  <si>
    <t>Tasmania ;  Occupation of current main job: Technicians and trades workers ;  &gt;&gt;&gt;&gt; Working in a job with a different status in employment than 12 months ago ;</t>
  </si>
  <si>
    <t>Tasmania ;  Occupation of current main job: Technicians and trades workers ;  &gt;&gt;&gt; Did not change jobs in last 12 months ;</t>
  </si>
  <si>
    <t>A127870542L</t>
  </si>
  <si>
    <t>A127870518L</t>
  </si>
  <si>
    <t>A127925418K</t>
  </si>
  <si>
    <t>A127843210L</t>
  </si>
  <si>
    <t>A127911754L</t>
  </si>
  <si>
    <t>A127884386F</t>
  </si>
  <si>
    <t>A127843214W</t>
  </si>
  <si>
    <t>A127870522C</t>
  </si>
  <si>
    <t>A127925422A</t>
  </si>
  <si>
    <t>A127857086X</t>
  </si>
  <si>
    <t>A127925426K</t>
  </si>
  <si>
    <t>A127870526L</t>
  </si>
  <si>
    <t>A127884390W</t>
  </si>
  <si>
    <t>A127925430A</t>
  </si>
  <si>
    <t>A127939182K</t>
  </si>
  <si>
    <t>A127939186V</t>
  </si>
  <si>
    <t>A127925434K</t>
  </si>
  <si>
    <t>A127897986A</t>
  </si>
  <si>
    <t>A127939190K</t>
  </si>
  <si>
    <t>A127870530C</t>
  </si>
  <si>
    <t>A127870534L</t>
  </si>
  <si>
    <t>A127939194V</t>
  </si>
  <si>
    <t>A127925438V</t>
  </si>
  <si>
    <t>A127939206T</t>
  </si>
  <si>
    <t>A127857094X</t>
  </si>
  <si>
    <t>A127911770L</t>
  </si>
  <si>
    <t>A127857102L</t>
  </si>
  <si>
    <t>A127925442K</t>
  </si>
  <si>
    <t>A127843234F</t>
  </si>
  <si>
    <t>A127843238R</t>
  </si>
  <si>
    <t>A127911774W</t>
  </si>
  <si>
    <t>A127857114W</t>
  </si>
  <si>
    <t>A127939222T</t>
  </si>
  <si>
    <t>A127870566F</t>
  </si>
  <si>
    <t>A127870570W</t>
  </si>
  <si>
    <t>A127897990T</t>
  </si>
  <si>
    <t>A127870546W</t>
  </si>
  <si>
    <t>A127870550L</t>
  </si>
  <si>
    <t>A127897994A</t>
  </si>
  <si>
    <t>A127884394F</t>
  </si>
  <si>
    <t>A127843230W</t>
  </si>
  <si>
    <t>A127857106W</t>
  </si>
  <si>
    <t>A127939210J</t>
  </si>
  <si>
    <t>A127884398R</t>
  </si>
  <si>
    <t>A127857110L</t>
  </si>
  <si>
    <t>A127897998K</t>
  </si>
  <si>
    <t>A127898002T</t>
  </si>
  <si>
    <t>A127925446V</t>
  </si>
  <si>
    <t>A127884402V</t>
  </si>
  <si>
    <t>A127911762L</t>
  </si>
  <si>
    <t>A127870554W</t>
  </si>
  <si>
    <t>A127884406C</t>
  </si>
  <si>
    <t>A127884410V</t>
  </si>
  <si>
    <t>A127939214T</t>
  </si>
  <si>
    <t>A127884414C</t>
  </si>
  <si>
    <t>A127939218A</t>
  </si>
  <si>
    <t>A127870558F</t>
  </si>
  <si>
    <t>A127870562W</t>
  </si>
  <si>
    <t>A127884418L</t>
  </si>
  <si>
    <t>A127911786F</t>
  </si>
  <si>
    <t>A127939226A</t>
  </si>
  <si>
    <t>A127870574F</t>
  </si>
  <si>
    <t>A127939242A</t>
  </si>
  <si>
    <t>A127884434L</t>
  </si>
  <si>
    <t>A127939246K</t>
  </si>
  <si>
    <t>A127857134F</t>
  </si>
  <si>
    <t>A127911790W</t>
  </si>
  <si>
    <t>A127870582F</t>
  </si>
  <si>
    <t>A127925466C</t>
  </si>
  <si>
    <t>A127911778F</t>
  </si>
  <si>
    <t>A127898006A</t>
  </si>
  <si>
    <t>A127857118F</t>
  </si>
  <si>
    <t>A127884422C</t>
  </si>
  <si>
    <t>A127843242F</t>
  </si>
  <si>
    <t>A127939230T</t>
  </si>
  <si>
    <t>A127939234A</t>
  </si>
  <si>
    <t>A127925450K</t>
  </si>
  <si>
    <t>A127857122W</t>
  </si>
  <si>
    <t>A127898010T</t>
  </si>
  <si>
    <t>A127925454V</t>
  </si>
  <si>
    <t>A127939238K</t>
  </si>
  <si>
    <t>A127884426L</t>
  </si>
  <si>
    <t>A127884430C</t>
  </si>
  <si>
    <t>A127925458C</t>
  </si>
  <si>
    <t>A127898014A</t>
  </si>
  <si>
    <t>A127857126F</t>
  </si>
  <si>
    <t>A127870578R</t>
  </si>
  <si>
    <t>A127925462V</t>
  </si>
  <si>
    <t>A127843246R</t>
  </si>
  <si>
    <t>A127843250F</t>
  </si>
  <si>
    <t>A127843254R</t>
  </si>
  <si>
    <t>A127898018K</t>
  </si>
  <si>
    <t>A127857130W</t>
  </si>
  <si>
    <t>A127857150F</t>
  </si>
  <si>
    <t>A127898022A</t>
  </si>
  <si>
    <t>A127843258X</t>
  </si>
  <si>
    <t>A127925486L</t>
  </si>
  <si>
    <t>A127857154R</t>
  </si>
  <si>
    <t>A127939254K</t>
  </si>
  <si>
    <t>A127925490C</t>
  </si>
  <si>
    <t>A127870606L</t>
  </si>
  <si>
    <t>A127870610C</t>
  </si>
  <si>
    <t>A127843278J</t>
  </si>
  <si>
    <t>A127870586R</t>
  </si>
  <si>
    <t>A127898026K</t>
  </si>
  <si>
    <t>A127925470V</t>
  </si>
  <si>
    <t>A127911794F</t>
  </si>
  <si>
    <t>A127857138R</t>
  </si>
  <si>
    <t>A127857142F</t>
  </si>
  <si>
    <t>A127870590F</t>
  </si>
  <si>
    <t>A127870594R</t>
  </si>
  <si>
    <t>A127898030A</t>
  </si>
  <si>
    <t>A127911798R</t>
  </si>
  <si>
    <t>A127843262R</t>
  </si>
  <si>
    <t>A127843266X</t>
  </si>
  <si>
    <t>A127925474C</t>
  </si>
  <si>
    <t>A127911802V</t>
  </si>
  <si>
    <t>A127884438W</t>
  </si>
  <si>
    <t>A127857146R</t>
  </si>
  <si>
    <t>A127843270R</t>
  </si>
  <si>
    <t>A127925478L</t>
  </si>
  <si>
    <t>A127925482C</t>
  </si>
  <si>
    <t>A127870598X</t>
  </si>
  <si>
    <t>A127884442L</t>
  </si>
  <si>
    <t>A127884446W</t>
  </si>
  <si>
    <t>A127870602C</t>
  </si>
  <si>
    <t>A127843274X</t>
  </si>
  <si>
    <t>A127911962F</t>
  </si>
  <si>
    <t>A127884554F</t>
  </si>
  <si>
    <t>A127939374C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</si>
  <si>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</si>
  <si>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</si>
  <si>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</si>
  <si>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</si>
  <si>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</si>
  <si>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</si>
  <si>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</si>
  <si>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</si>
  <si>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</si>
  <si>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</si>
  <si>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</si>
  <si>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</si>
  <si>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</si>
  <si>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</si>
  <si>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</si>
  <si>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</si>
  <si>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</si>
  <si>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</si>
  <si>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</si>
  <si>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</si>
  <si>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</si>
  <si>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</si>
  <si>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</si>
  <si>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</si>
  <si>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</si>
  <si>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</si>
  <si>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</si>
  <si>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</si>
  <si>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</si>
  <si>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</si>
  <si>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</si>
  <si>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</si>
  <si>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</si>
  <si>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</si>
  <si>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</si>
  <si>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A127844714K</t>
  </si>
  <si>
    <t>A127926858J</t>
  </si>
  <si>
    <t>A127913354L</t>
  </si>
  <si>
    <t>A127899474J</t>
  </si>
  <si>
    <t>A127913366W</t>
  </si>
  <si>
    <t>A127940742V</t>
  </si>
  <si>
    <t>A127899482J</t>
  </si>
  <si>
    <t>A127858566C</t>
  </si>
  <si>
    <t>A127858570V</t>
  </si>
  <si>
    <t>A127858574C</t>
  </si>
  <si>
    <t>A127872058W</t>
  </si>
  <si>
    <t>A127858558C</t>
  </si>
  <si>
    <t>A127885730X</t>
  </si>
  <si>
    <t>A127872062L</t>
  </si>
  <si>
    <t>A127940722K</t>
  </si>
  <si>
    <t>A127913346L</t>
  </si>
  <si>
    <t>A127844706K</t>
  </si>
  <si>
    <t>A127885734J</t>
  </si>
  <si>
    <t>A127872066W</t>
  </si>
  <si>
    <t>A127913350C</t>
  </si>
  <si>
    <t>A127844710A</t>
  </si>
  <si>
    <t>A127940726V</t>
  </si>
  <si>
    <t>A127913358W</t>
  </si>
  <si>
    <t>A127899458J</t>
  </si>
  <si>
    <t>A127899462X</t>
  </si>
  <si>
    <t>A127899466J</t>
  </si>
  <si>
    <t>A127899470X</t>
  </si>
  <si>
    <t>A127913362L</t>
  </si>
  <si>
    <t>A127926862X</t>
  </si>
  <si>
    <t>A127940730K</t>
  </si>
  <si>
    <t>A127940734V</t>
  </si>
  <si>
    <t>A127940738C</t>
  </si>
  <si>
    <t>A127858562V</t>
  </si>
  <si>
    <t>A127899478T</t>
  </si>
  <si>
    <t>A127913482F</t>
  </si>
  <si>
    <t>A127858666L</t>
  </si>
  <si>
    <t>A127913470W</t>
  </si>
  <si>
    <t>A127872178R</t>
  </si>
  <si>
    <t>A127913486R</t>
  </si>
  <si>
    <t>A127940818C</t>
  </si>
  <si>
    <t>A127885838A</t>
  </si>
  <si>
    <t>A127844798F</t>
  </si>
  <si>
    <t>A127858690L</t>
  </si>
  <si>
    <t>A127844802K</t>
  </si>
  <si>
    <t>A127940810K</t>
  </si>
  <si>
    <t>A127899578A</t>
  </si>
  <si>
    <t>A127858670C</t>
  </si>
  <si>
    <t>A127899582T</t>
  </si>
  <si>
    <t>A127872162W</t>
  </si>
  <si>
    <t>A127885830J</t>
  </si>
  <si>
    <t>A127858674L</t>
  </si>
  <si>
    <t>A127844786W</t>
  </si>
  <si>
    <t>A127872166F</t>
  </si>
  <si>
    <t>A127872170W</t>
  </si>
  <si>
    <t>A127872174F</t>
  </si>
  <si>
    <t>A127858678W</t>
  </si>
  <si>
    <t>A127844790L</t>
  </si>
  <si>
    <t>A127913474F</t>
  </si>
  <si>
    <t>A127899586A</t>
  </si>
  <si>
    <t>A127913478R</t>
  </si>
  <si>
    <t>A127844794W</t>
  </si>
  <si>
    <t>A127858682L</t>
  </si>
  <si>
    <t>A127885834T</t>
  </si>
  <si>
    <t>A127858686W</t>
  </si>
  <si>
    <t>A127926974T</t>
  </si>
  <si>
    <t>A127872182F</t>
  </si>
  <si>
    <t>A127940814V</t>
  </si>
  <si>
    <t>A127913490F</t>
  </si>
  <si>
    <t>A127926986A</t>
  </si>
  <si>
    <t>A127899594A</t>
  </si>
  <si>
    <t>A127940822V</t>
  </si>
  <si>
    <t>A127926982T</t>
  </si>
  <si>
    <t>A127940834C</t>
  </si>
  <si>
    <t>A127899614X</t>
  </si>
  <si>
    <t>A127885866K</t>
  </si>
  <si>
    <t>A127858706V</t>
  </si>
  <si>
    <t>A127940842C</t>
  </si>
  <si>
    <t>A127899618J</t>
  </si>
  <si>
    <t>A127844806V</t>
  </si>
  <si>
    <t>A127885842T</t>
  </si>
  <si>
    <t>A127858694W</t>
  </si>
  <si>
    <t>A127899598K</t>
  </si>
  <si>
    <t>A127899602R</t>
  </si>
  <si>
    <t>A127899606X</t>
  </si>
  <si>
    <t>A127858698F</t>
  </si>
  <si>
    <t>Tasmania ;  Occupation of current main job: Technicians and trades workers ;  &gt;&gt; 12 months or more in current main job ;</t>
  </si>
  <si>
    <t>Tasmania ;  Occupation of current main job: Technicians and trades workers ;  &gt;&gt;&gt; Employee in current main job ;</t>
  </si>
  <si>
    <t>Tasmania ;  Occupation of current main job: Technicians and trades workers ;  &gt;&gt;&gt;&gt; No change in occupation with current employer last year ;</t>
  </si>
  <si>
    <t>Tasmania ;  Occupation of current main job: Technicians and trades workers ;  &gt;&gt;&gt;&gt; Changed occupations with current employer in the same major group last year ;</t>
  </si>
  <si>
    <t>Tasmania ;  Occupation of current main job: Technicians and trades workers ;  &gt;&gt;&gt;&gt; Changed occupations with current employer into a different major group last year ;</t>
  </si>
  <si>
    <t>Tasmania ;  Occupation of current main job: Technicians and trades workers ;  &gt;&gt;&gt;&gt; Changed occupations with current employer at the same skill level ;</t>
  </si>
  <si>
    <t>Tasmania ;  Occupation of current main job: Technicians and trades workers ;  &gt;&gt;&gt;&gt; Changed occupations with current employer to a higher skill level ;</t>
  </si>
  <si>
    <t>Tasmania ;  Occupation of current main job: Technicians and trades workers ;  &gt;&gt;&gt;&gt; Changed occupations with current employer to a lower skill level ;</t>
  </si>
  <si>
    <t>Tasmania ;  Occupation of current main job: Technicians and trades workers ;  &gt;&gt;&gt;&gt; No change in usual weekly hours with current employer last year ;</t>
  </si>
  <si>
    <t>Tasmania ;  Occupation of current main job: Technicians and trades workers ;  &gt;&gt;&gt;&gt; Usual weekly hours increased with current employer last year ;</t>
  </si>
  <si>
    <t>Tasmania ;  Occupation of current main job: Technicians and trades workers ;  &gt;&gt;&gt;&gt; Usual weekly hours decreased with current employer last year ;</t>
  </si>
  <si>
    <t>Tasmania ;  Occupation of current main job: Technicians and trades workers ;  &gt;&gt;&gt;&gt; Did not know or usual weekly hours varied last year ;</t>
  </si>
  <si>
    <t>Tasmania ;  Occupation of current main job: Technicians and trades workers ;  &gt;&gt;&gt;&gt; Promoted or transferred last year ;</t>
  </si>
  <si>
    <t>Tasmania ;  Occupation of current main job: Technicians and trades workers ;  &gt;&gt;&gt;&gt; Was not promoted or transferred last year ;</t>
  </si>
  <si>
    <t>Tasmania ;  Occupation of current main job: Technicians and trades workers ;  &gt;&gt;&gt; Owner manager or contributing family worker in current main job ;</t>
  </si>
  <si>
    <t>Tasmania ;  Occupation of current main job: Technicians and trades workers ;  &gt; Employed 12 months ago ;</t>
  </si>
  <si>
    <t>Tasmania ;  Occupation of current main job: Technicians and trades workers ;  &gt; Not employed 12 months ago ;</t>
  </si>
  <si>
    <t>Tasmania ;  Occupation of current main job: Community and personal service workers ;  Employed at some time during the last 12 months ;</t>
  </si>
  <si>
    <t>Tasmania ;  Occupation of current main job: Community and personal service workers ;  &gt; Currently employed ;</t>
  </si>
  <si>
    <t>Tasmania ;  Occupation of current main job: Community and personal service workers ;  &gt;&gt; Less than 12 months in current main job ;</t>
  </si>
  <si>
    <t>Tasmania ;  Occupation of current main job: Community and personal service workers ;  &gt;&gt;&gt; Changed jobs in last 12 months ;</t>
  </si>
  <si>
    <t>Tasmania ;  Occupation of current main job: Community and personal service workers ;  &gt;&gt;&gt;&gt; Working in the same industry division as 12 months ago ;</t>
  </si>
  <si>
    <t>Tasmania ;  Occupation of current main job: Community and personal service workers ;  &gt;&gt;&gt;&gt; Working in a different industry division than 12 months ago ;</t>
  </si>
  <si>
    <t>Tasmania ;  Occupation of current main job: Community and personal service workers ;  &gt;&gt;&gt;&gt; Working in the same major occupation group as 12 months ago ;</t>
  </si>
  <si>
    <t>Tasmania ;  Occupation of current main job: Community and personal service workers ;  &gt;&gt;&gt;&gt; Working in a different major occupation group than 12 months ago ;</t>
  </si>
  <si>
    <t>Tasmania ;  Occupation of current main job: Community and personal service workers ;  &gt;&gt;&gt;&gt; Working in an occupation at the same skill level as 12 months ago ;</t>
  </si>
  <si>
    <t>Tasmania ;  Occupation of current main job: Community and personal service workers ;  &gt;&gt;&gt;&gt; Working in an occupation with a higher skill level than 12 months ago ;</t>
  </si>
  <si>
    <t>Tasmania ;  Occupation of current main job: Community and personal service workers ;  &gt;&gt;&gt;&gt; Working in an occupation with a lower skill level than 12 months ago ;</t>
  </si>
  <si>
    <t>Tasmania ;  Occupation of current main job: Community and personal service workers ;  &gt;&gt;&gt;&gt; Working in a job with the same usual hours as 12 months ago ;</t>
  </si>
  <si>
    <t>Tasmania ;  Occupation of current main job: Community and personal service workers ;  &gt;&gt;&gt;&gt; Working in a job with more usual hours than 12 months ago ;</t>
  </si>
  <si>
    <t>Tasmania ;  Occupation of current main job: Community and personal service workers ;  &gt;&gt;&gt;&gt; Working in a job with fewer usual hours than 12 months ago ;</t>
  </si>
  <si>
    <t>Tasmania ;  Occupation of current main job: Community and personal service workers ;  &gt;&gt;&gt;&gt; Working in a job with the same status in employment as 12 months ago ;</t>
  </si>
  <si>
    <t>Tasmania ;  Occupation of current main job: Community and personal service workers ;  &gt;&gt;&gt;&gt; Working in a job with a different status in employment than 12 months ago ;</t>
  </si>
  <si>
    <t>Tasmania ;  Occupation of current main job: Community and personal service workers ;  &gt;&gt;&gt; Did not change jobs in last 12 months ;</t>
  </si>
  <si>
    <t>Tasmania ;  Occupation of current main job: Community and personal service workers ;  &gt;&gt; 12 months or more in current main job ;</t>
  </si>
  <si>
    <t>Tasmania ;  Occupation of current main job: Community and personal service workers ;  &gt;&gt;&gt; Employee in current main job ;</t>
  </si>
  <si>
    <t>Tasmania ;  Occupation of current main job: Community and personal service workers ;  &gt;&gt;&gt;&gt; No change in occupation with current employer last year ;</t>
  </si>
  <si>
    <t>Tasmania ;  Occupation of current main job: Community and personal service workers ;  &gt;&gt;&gt;&gt; Changed occupations with current employer in the same major group last year ;</t>
  </si>
  <si>
    <t>Tasmania ;  Occupation of current main job: Community and personal service workers ;  &gt;&gt;&gt;&gt; Changed occupations with current employer into a different major group last year ;</t>
  </si>
  <si>
    <t>Tasmania ;  Occupation of current main job: Community and personal service workers ;  &gt;&gt;&gt;&gt; Changed occupations with current employer at the same skill level ;</t>
  </si>
  <si>
    <t>Tasmania ;  Occupation of current main job: Community and personal service workers ;  &gt;&gt;&gt;&gt; Changed occupations with current employer to a higher skill level ;</t>
  </si>
  <si>
    <t>Tasmania ;  Occupation of current main job: Community and personal service workers ;  &gt;&gt;&gt;&gt; Changed occupations with current employer to a lower skill level ;</t>
  </si>
  <si>
    <t>Tasmania ;  Occupation of current main job: Community and personal service workers ;  &gt;&gt;&gt;&gt; No change in usual weekly hours with current employer last year ;</t>
  </si>
  <si>
    <t>Tasmania ;  Occupation of current main job: Community and personal service workers ;  &gt;&gt;&gt;&gt; Usual weekly hours increased with current employer last year ;</t>
  </si>
  <si>
    <t>Tasmania ;  Occupation of current main job: Community and personal service workers ;  &gt;&gt;&gt;&gt; Usual weekly hours decreased with current employer last year ;</t>
  </si>
  <si>
    <t>Tasmania ;  Occupation of current main job: Community and personal service workers ;  &gt;&gt;&gt;&gt; Did not know or usual weekly hours varied last year ;</t>
  </si>
  <si>
    <t>Tasmania ;  Occupation of current main job: Community and personal service workers ;  &gt;&gt;&gt;&gt; Promoted or transferred last year ;</t>
  </si>
  <si>
    <t>Tasmania ;  Occupation of current main job: Community and personal service workers ;  &gt;&gt;&gt;&gt; Was not promoted or transferred last year ;</t>
  </si>
  <si>
    <t>Tasmania ;  Occupation of current main job: Community and personal service workers ;  &gt;&gt;&gt; Owner manager or contributing family worker in current main job ;</t>
  </si>
  <si>
    <t>Tasmania ;  Occupation of current main job: Community and personal service workers ;  &gt; Employed 12 months ago ;</t>
  </si>
  <si>
    <t>Tasmania ;  Occupation of current main job: Community and personal service workers ;  &gt; Not employed 12 months ago ;</t>
  </si>
  <si>
    <t>Tasmania ;  Occupation of current main job: Clerical and administrative workers ;  Employed at some time during the last 12 months ;</t>
  </si>
  <si>
    <t>Tasmania ;  Occupation of current main job: Clerical and administrative workers ;  &gt; Currently employed ;</t>
  </si>
  <si>
    <t>Tasmania ;  Occupation of current main job: Clerical and administrative workers ;  &gt;&gt; Less than 12 months in current main job ;</t>
  </si>
  <si>
    <t>Tasmania ;  Occupation of current main job: Clerical and administrative workers ;  &gt;&gt;&gt; Changed jobs in last 12 months ;</t>
  </si>
  <si>
    <t>Tasmania ;  Occupation of current main job: Clerical and administrative workers ;  &gt;&gt;&gt;&gt; Working in the same industry division as 12 months ago ;</t>
  </si>
  <si>
    <t>Tasmania ;  Occupation of current main job: Clerical and administrative workers ;  &gt;&gt;&gt;&gt; Working in a different industry division than 12 months ago ;</t>
  </si>
  <si>
    <t>Tasmania ;  Occupation of current main job: Clerical and administrative workers ;  &gt;&gt;&gt;&gt; Working in the same major occupation group as 12 months ago ;</t>
  </si>
  <si>
    <t>Tasmania ;  Occupation of current main job: Clerical and administrative workers ;  &gt;&gt;&gt;&gt; Working in a different major occupation group than 12 months ago ;</t>
  </si>
  <si>
    <t>Tasmania ;  Occupation of current main job: Clerical and administrative workers ;  &gt;&gt;&gt;&gt; Working in an occupation at the same skill level as 12 months ago ;</t>
  </si>
  <si>
    <t>Tasmania ;  Occupation of current main job: Clerical and administrative workers ;  &gt;&gt;&gt;&gt; Working in an occupation with a higher skill level than 12 months ago ;</t>
  </si>
  <si>
    <t>Tasmania ;  Occupation of current main job: Clerical and administrative workers ;  &gt;&gt;&gt;&gt; Working in an occupation with a lower skill level than 12 months ago ;</t>
  </si>
  <si>
    <t>Tasmania ;  Occupation of current main job: Clerical and administrative workers ;  &gt;&gt;&gt;&gt; Working in a job with the same usual hours as 12 months ago ;</t>
  </si>
  <si>
    <t>Tasmania ;  Occupation of current main job: Clerical and administrative workers ;  &gt;&gt;&gt;&gt; Working in a job with more usual hours than 12 months ago ;</t>
  </si>
  <si>
    <t>Tasmania ;  Occupation of current main job: Clerical and administrative workers ;  &gt;&gt;&gt;&gt; Working in a job with fewer usual hours than 12 months ago ;</t>
  </si>
  <si>
    <t>Tasmania ;  Occupation of current main job: Clerical and administrative workers ;  &gt;&gt;&gt;&gt; Working in a job with the same status in employment as 12 months ago ;</t>
  </si>
  <si>
    <t>Tasmania ;  Occupation of current main job: Clerical and administrative workers ;  &gt;&gt;&gt;&gt; Working in a job with a different status in employment than 12 months ago ;</t>
  </si>
  <si>
    <t>Tasmania ;  Occupation of current main job: Clerical and administrative workers ;  &gt;&gt;&gt; Did not change jobs in last 12 months ;</t>
  </si>
  <si>
    <t>Tasmania ;  Occupation of current main job: Clerical and administrative workers ;  &gt;&gt; 12 months or more in current main job ;</t>
  </si>
  <si>
    <t>Tasmania ;  Occupation of current main job: Clerical and administrative workers ;  &gt;&gt;&gt; Employee in current main job ;</t>
  </si>
  <si>
    <t>Tasmania ;  Occupation of current main job: Clerical and administrative workers ;  &gt;&gt;&gt;&gt; No change in occupation with current employer last year ;</t>
  </si>
  <si>
    <t>Tasmania ;  Occupation of current main job: Clerical and administrative workers ;  &gt;&gt;&gt;&gt; Changed occupations with current employer in the same major group last year ;</t>
  </si>
  <si>
    <t>Tasmania ;  Occupation of current main job: Clerical and administrative workers ;  &gt;&gt;&gt;&gt; Changed occupations with current employer into a different major group last year ;</t>
  </si>
  <si>
    <t>Tasmania ;  Occupation of current main job: Clerical and administrative workers ;  &gt;&gt;&gt;&gt; Changed occupations with current employer at the same skill level ;</t>
  </si>
  <si>
    <t>Tasmania ;  Occupation of current main job: Clerical and administrative workers ;  &gt;&gt;&gt;&gt; Changed occupations with current employer to a higher skill level ;</t>
  </si>
  <si>
    <t>Tasmania ;  Occupation of current main job: Clerical and administrative workers ;  &gt;&gt;&gt;&gt; Changed occupations with current employer to a lower skill level ;</t>
  </si>
  <si>
    <t>Tasmania ;  Occupation of current main job: Clerical and administrative workers ;  &gt;&gt;&gt;&gt; No change in usual weekly hours with current employer last year ;</t>
  </si>
  <si>
    <t>Tasmania ;  Occupation of current main job: Clerical and administrative workers ;  &gt;&gt;&gt;&gt; Usual weekly hours increased with current employer last year ;</t>
  </si>
  <si>
    <t>Tasmania ;  Occupation of current main job: Clerical and administrative workers ;  &gt;&gt;&gt;&gt; Usual weekly hours decreased with current employer last year ;</t>
  </si>
  <si>
    <t>Tasmania ;  Occupation of current main job: Clerical and administrative workers ;  &gt;&gt;&gt;&gt; Did not know or usual weekly hours varied last year ;</t>
  </si>
  <si>
    <t>Tasmania ;  Occupation of current main job: Clerical and administrative workers ;  &gt;&gt;&gt;&gt; Promoted or transferred last year ;</t>
  </si>
  <si>
    <t>Tasmania ;  Occupation of current main job: Clerical and administrative workers ;  &gt;&gt;&gt;&gt; Was not promoted or transferred last year ;</t>
  </si>
  <si>
    <t>Tasmania ;  Occupation of current main job: Clerical and administrative workers ;  &gt;&gt;&gt; Owner manager or contributing family worker in current main job ;</t>
  </si>
  <si>
    <t>Tasmania ;  Occupation of current main job: Clerical and administrative workers ;  &gt; Employed 12 months ago ;</t>
  </si>
  <si>
    <t>Tasmania ;  Occupation of current main job: Clerical and administrative workers ;  &gt; Not employed 12 months ago ;</t>
  </si>
  <si>
    <t>Tasmania ;  Occupation of current main job: Sales workers ;  Employed at some time during the last 12 months ;</t>
  </si>
  <si>
    <t>Tasmania ;  Occupation of current main job: Sales workers ;  &gt; Currently employed ;</t>
  </si>
  <si>
    <t>Tasmania ;  Occupation of current main job: Sales workers ;  &gt;&gt; Less than 12 months in current main job ;</t>
  </si>
  <si>
    <t>Tasmania ;  Occupation of current main job: Sales workers ;  &gt;&gt;&gt; Changed jobs in last 12 months ;</t>
  </si>
  <si>
    <t>Tasmania ;  Occupation of current main job: Sales workers ;  &gt;&gt;&gt;&gt; Working in the same industry division as 12 months ago ;</t>
  </si>
  <si>
    <t>Tasmania ;  Occupation of current main job: Sales workers ;  &gt;&gt;&gt;&gt; Working in a different industry division than 12 months ago ;</t>
  </si>
  <si>
    <t>Tasmania ;  Occupation of current main job: Sales workers ;  &gt;&gt;&gt;&gt; Working in the same major occupation group as 12 months ago ;</t>
  </si>
  <si>
    <t>Tasmania ;  Occupation of current main job: Sales workers ;  &gt;&gt;&gt;&gt; Working in a different major occupation group than 12 months ago ;</t>
  </si>
  <si>
    <t>Tasmania ;  Occupation of current main job: Sales workers ;  &gt;&gt;&gt;&gt; Working in an occupation at the same skill level as 12 months ago ;</t>
  </si>
  <si>
    <t>Tasmania ;  Occupation of current main job: Sales workers ;  &gt;&gt;&gt;&gt; Working in an occupation with a higher skill level than 12 months ago ;</t>
  </si>
  <si>
    <t>Tasmania ;  Occupation of current main job: Sales workers ;  &gt;&gt;&gt;&gt; Working in an occupation with a lower skill level than 12 months ago ;</t>
  </si>
  <si>
    <t>Tasmania ;  Occupation of current main job: Sales workers ;  &gt;&gt;&gt;&gt; Working in a job with the same usual hours as 12 months ago ;</t>
  </si>
  <si>
    <t>Tasmania ;  Occupation of current main job: Sales workers ;  &gt;&gt;&gt;&gt; Working in a job with more usual hours than 12 months ago ;</t>
  </si>
  <si>
    <t>Tasmania ;  Occupation of current main job: Sales workers ;  &gt;&gt;&gt;&gt; Working in a job with fewer usual hours than 12 months ago ;</t>
  </si>
  <si>
    <t>Tasmania ;  Occupation of current main job: Sales workers ;  &gt;&gt;&gt;&gt; Working in a job with the same status in employment as 12 months ago ;</t>
  </si>
  <si>
    <t>Tasmania ;  Occupation of current main job: Sales workers ;  &gt;&gt;&gt;&gt; Working in a job with a different status in employment than 12 months ago ;</t>
  </si>
  <si>
    <t>Tasmania ;  Occupation of current main job: Sales workers ;  &gt;&gt;&gt; Did not change jobs in last 12 months ;</t>
  </si>
  <si>
    <t>Tasmania ;  Occupation of current main job: Sales workers ;  &gt;&gt; 12 months or more in current main job ;</t>
  </si>
  <si>
    <t>Tasmania ;  Occupation of current main job: Sales workers ;  &gt;&gt;&gt; Employee in current main job ;</t>
  </si>
  <si>
    <t>Tasmania ;  Occupation of current main job: Sales workers ;  &gt;&gt;&gt;&gt; No change in occupation with current employer last year ;</t>
  </si>
  <si>
    <t>Tasmania ;  Occupation of current main job: Sales workers ;  &gt;&gt;&gt;&gt; Changed occupations with current employer in the same major group last year ;</t>
  </si>
  <si>
    <t>Tasmania ;  Occupation of current main job: Sales workers ;  &gt;&gt;&gt;&gt; Changed occupations with current employer into a different major group last year ;</t>
  </si>
  <si>
    <t>Tasmania ;  Occupation of current main job: Sales workers ;  &gt;&gt;&gt;&gt; Changed occupations with current employer at the same skill level ;</t>
  </si>
  <si>
    <t>Tasmania ;  Occupation of current main job: Sales workers ;  &gt;&gt;&gt;&gt; Changed occupations with current employer to a higher skill level ;</t>
  </si>
  <si>
    <t>Tasmania ;  Occupation of current main job: Sales workers ;  &gt;&gt;&gt;&gt; Changed occupations with current employer to a lower skill level ;</t>
  </si>
  <si>
    <t>Tasmania ;  Occupation of current main job: Sales workers ;  &gt;&gt;&gt;&gt; No change in usual weekly hours with current employer last year ;</t>
  </si>
  <si>
    <t>Tasmania ;  Occupation of current main job: Sales workers ;  &gt;&gt;&gt;&gt; Usual weekly hours increased with current employer last year ;</t>
  </si>
  <si>
    <t>Tasmania ;  Occupation of current main job: Sales workers ;  &gt;&gt;&gt;&gt; Usual weekly hours decreased with current employer last year ;</t>
  </si>
  <si>
    <t>Tasmania ;  Occupation of current main job: Sales workers ;  &gt;&gt;&gt;&gt; Did not know or usual weekly hours varied last year ;</t>
  </si>
  <si>
    <t>Tasmania ;  Occupation of current main job: Sales workers ;  &gt;&gt;&gt;&gt; Promoted or transferred last year ;</t>
  </si>
  <si>
    <t>Tasmania ;  Occupation of current main job: Sales workers ;  &gt;&gt;&gt;&gt; Was not promoted or transferred last year ;</t>
  </si>
  <si>
    <t>Tasmania ;  Occupation of current main job: Sales workers ;  &gt;&gt;&gt; Owner manager or contributing family worker in current main job ;</t>
  </si>
  <si>
    <t>Tasmania ;  Occupation of current main job: Sales workers ;  &gt; Employed 12 months ago ;</t>
  </si>
  <si>
    <t>Tasmania ;  Occupation of current main job: Sales workers ;  &gt; Not employed 12 months ago ;</t>
  </si>
  <si>
    <t>Tasmania ;  Occupation of current main job: Machinery operators and drivers ;  Employed at some time during the last 12 months ;</t>
  </si>
  <si>
    <t>Tasmania ;  Occupation of current main job: Machinery operators and drivers ;  &gt; Currently employed ;</t>
  </si>
  <si>
    <t>Tasmania ;  Occupation of current main job: Machinery operators and drivers ;  &gt;&gt; Less than 12 months in current main job ;</t>
  </si>
  <si>
    <t>Tasmania ;  Occupation of current main job: Machinery operators and drivers ;  &gt;&gt;&gt; Changed jobs in last 12 months ;</t>
  </si>
  <si>
    <t>Tasmania ;  Occupation of current main job: Machinery operators and drivers ;  &gt;&gt;&gt;&gt; Working in the same industry division as 12 months ago ;</t>
  </si>
  <si>
    <t>Tasmania ;  Occupation of current main job: Machinery operators and drivers ;  &gt;&gt;&gt;&gt; Working in a different industry division than 12 months ago ;</t>
  </si>
  <si>
    <t>Tasmania ;  Occupation of current main job: Machinery operators and drivers ;  &gt;&gt;&gt;&gt; Working in the same major occupation group as 12 months ago ;</t>
  </si>
  <si>
    <t>Tasmania ;  Occupation of current main job: Machinery operators and drivers ;  &gt;&gt;&gt;&gt; Working in a different major occupation group than 12 months ago ;</t>
  </si>
  <si>
    <t>Tasmania ;  Occupation of current main job: Machinery operators and drivers ;  &gt;&gt;&gt;&gt; Working in an occupation at the same skill level as 12 months ago ;</t>
  </si>
  <si>
    <t>Tasmania ;  Occupation of current main job: Machinery operators and drivers ;  &gt;&gt;&gt;&gt; Working in an occupation with a higher skill level than 12 months ago ;</t>
  </si>
  <si>
    <t>Tasmania ;  Occupation of current main job: Machinery operators and drivers ;  &gt;&gt;&gt;&gt; Working in an occupation with a lower skill level than 12 months ago ;</t>
  </si>
  <si>
    <t>Tasmania ;  Occupation of current main job: Machinery operators and drivers ;  &gt;&gt;&gt;&gt; Working in a job with the same usual hours as 12 months ago ;</t>
  </si>
  <si>
    <t>Tasmania ;  Occupation of current main job: Machinery operators and drivers ;  &gt;&gt;&gt;&gt; Working in a job with more usual hours than 12 months ago ;</t>
  </si>
  <si>
    <t>Tasmania ;  Occupation of current main job: Machinery operators and drivers ;  &gt;&gt;&gt;&gt; Working in a job with fewer usual hours than 12 months ago ;</t>
  </si>
  <si>
    <t>Tasmania ;  Occupation of current main job: Machinery operators and drivers ;  &gt;&gt;&gt;&gt; Working in a job with the same status in employment as 12 months ago ;</t>
  </si>
  <si>
    <t>Tasmania ;  Occupation of current main job: Machinery operators and drivers ;  &gt;&gt;&gt;&gt; Working in a job with a different status in employment than 12 months ago ;</t>
  </si>
  <si>
    <t>Tasmania ;  Occupation of current main job: Machinery operators and drivers ;  &gt;&gt;&gt; Did not change jobs in last 12 months ;</t>
  </si>
  <si>
    <t>Tasmania ;  Occupation of current main job: Machinery operators and drivers ;  &gt;&gt; 12 months or more in current main job ;</t>
  </si>
  <si>
    <t>Tasmania ;  Occupation of current main job: Machinery operators and drivers ;  &gt;&gt;&gt; Employee in current main job ;</t>
  </si>
  <si>
    <t>Tasmania ;  Occupation of current main job: Machinery operators and drivers ;  &gt;&gt;&gt;&gt; No change in occupation with current employer last year ;</t>
  </si>
  <si>
    <t>Tasmania ;  Occupation of current main job: Machinery operators and drivers ;  &gt;&gt;&gt;&gt; Changed occupations with current employer in the same major group last year ;</t>
  </si>
  <si>
    <t>Tasmania ;  Occupation of current main job: Machinery operators and drivers ;  &gt;&gt;&gt;&gt; Changed occupations with current employer into a different major group last year ;</t>
  </si>
  <si>
    <t>Tasmania ;  Occupation of current main job: Machinery operators and drivers ;  &gt;&gt;&gt;&gt; Changed occupations with current employer at the same skill level ;</t>
  </si>
  <si>
    <t>Tasmania ;  Occupation of current main job: Machinery operators and drivers ;  &gt;&gt;&gt;&gt; Changed occupations with current employer to a higher skill level ;</t>
  </si>
  <si>
    <t>Tasmania ;  Occupation of current main job: Machinery operators and drivers ;  &gt;&gt;&gt;&gt; Changed occupations with current employer to a lower skill level ;</t>
  </si>
  <si>
    <t>Tasmania ;  Occupation of current main job: Machinery operators and drivers ;  &gt;&gt;&gt;&gt; No change in usual weekly hours with current employer last year ;</t>
  </si>
  <si>
    <t>Tasmania ;  Occupation of current main job: Machinery operators and drivers ;  &gt;&gt;&gt;&gt; Usual weekly hours increased with current employer last year ;</t>
  </si>
  <si>
    <t>Tasmania ;  Occupation of current main job: Machinery operators and drivers ;  &gt;&gt;&gt;&gt; Usual weekly hours decreased with current employer last year ;</t>
  </si>
  <si>
    <t>Tasmania ;  Occupation of current main job: Machinery operators and drivers ;  &gt;&gt;&gt;&gt; Did not know or usual weekly hours varied last year ;</t>
  </si>
  <si>
    <t>Tasmania ;  Occupation of current main job: Machinery operators and drivers ;  &gt;&gt;&gt;&gt; Promoted or transferred last year ;</t>
  </si>
  <si>
    <t>Tasmania ;  Occupation of current main job: Machinery operators and drivers ;  &gt;&gt;&gt;&gt; Was not promoted or transferred last year ;</t>
  </si>
  <si>
    <t>Tasmania ;  Occupation of current main job: Machinery operators and drivers ;  &gt;&gt;&gt; Owner manager or contributing family worker in current main job ;</t>
  </si>
  <si>
    <t>Tasmania ;  Occupation of current main job: Machinery operators and drivers ;  &gt; Employed 12 months ago ;</t>
  </si>
  <si>
    <t>Tasmania ;  Occupation of current main job: Machinery operators and drivers ;  &gt; Not employed 12 months ago ;</t>
  </si>
  <si>
    <t>Tasmania ;  Occupation of current main job: Labourers ;  Employed at some time during the last 12 months ;</t>
  </si>
  <si>
    <t>Tasmania ;  Occupation of current main job: Labourers ;  &gt; Currently employed ;</t>
  </si>
  <si>
    <t>Tasmania ;  Occupation of current main job: Labourers ;  &gt;&gt; Less than 12 months in current main job ;</t>
  </si>
  <si>
    <t>Tasmania ;  Occupation of current main job: Labourers ;  &gt;&gt;&gt; Changed jobs in last 12 months ;</t>
  </si>
  <si>
    <t>Tasmania ;  Occupation of current main job: Labourers ;  &gt;&gt;&gt;&gt; Working in the same industry division as 12 months ago ;</t>
  </si>
  <si>
    <t>Tasmania ;  Occupation of current main job: Labourers ;  &gt;&gt;&gt;&gt; Working in a different industry division than 12 months ago ;</t>
  </si>
  <si>
    <t>Tasmania ;  Occupation of current main job: Labourers ;  &gt;&gt;&gt;&gt; Working in the same major occupation group as 12 months ago ;</t>
  </si>
  <si>
    <t>Tasmania ;  Occupation of current main job: Labourers ;  &gt;&gt;&gt;&gt; Working in a different major occupation group than 12 months ago ;</t>
  </si>
  <si>
    <t>Tasmania ;  Occupation of current main job: Labourers ;  &gt;&gt;&gt;&gt; Working in an occupation at the same skill level as 12 months ago ;</t>
  </si>
  <si>
    <t>Tasmania ;  Occupation of current main job: Labourers ;  &gt;&gt;&gt;&gt; Working in an occupation with a higher skill level than 12 months ago ;</t>
  </si>
  <si>
    <t>Tasmania ;  Occupation of current main job: Labourers ;  &gt;&gt;&gt;&gt; Working in an occupation with a lower skill level than 12 months ago ;</t>
  </si>
  <si>
    <t>Tasmania ;  Occupation of current main job: Labourers ;  &gt;&gt;&gt;&gt; Working in a job with the same usual hours as 12 months ago ;</t>
  </si>
  <si>
    <t>Tasmania ;  Occupation of current main job: Labourers ;  &gt;&gt;&gt;&gt; Working in a job with more usual hours than 12 months ago ;</t>
  </si>
  <si>
    <t>Tasmania ;  Occupation of current main job: Labourers ;  &gt;&gt;&gt;&gt; Working in a job with fewer usual hours than 12 months ago ;</t>
  </si>
  <si>
    <t>Tasmania ;  Occupation of current main job: Labourers ;  &gt;&gt;&gt;&gt; Working in a job with the same status in employment as 12 months ago ;</t>
  </si>
  <si>
    <t>Tasmania ;  Occupation of current main job: Labourers ;  &gt;&gt;&gt;&gt; Working in a job with a different status in employment than 12 months ago ;</t>
  </si>
  <si>
    <t>Tasmania ;  Occupation of current main job: Labourers ;  &gt;&gt;&gt; Did not change jobs in last 12 months ;</t>
  </si>
  <si>
    <t>Tasmania ;  Occupation of current main job: Labourers ;  &gt;&gt; 12 months or more in current main job ;</t>
  </si>
  <si>
    <t>Tasmania ;  Occupation of current main job: Labourers ;  &gt;&gt;&gt; Employee in current main job ;</t>
  </si>
  <si>
    <t>Tasmania ;  Occupation of current main job: Labourers ;  &gt;&gt;&gt;&gt; No change in occupation with current employer last year ;</t>
  </si>
  <si>
    <t>Tasmania ;  Occupation of current main job: Labourers ;  &gt;&gt;&gt;&gt; Changed occupations with current employer in the same major group last year ;</t>
  </si>
  <si>
    <t>Tasmania ;  Occupation of current main job: Labourers ;  &gt;&gt;&gt;&gt; Changed occupations with current employer into a different major group last year ;</t>
  </si>
  <si>
    <t>Tasmania ;  Occupation of current main job: Labourers ;  &gt;&gt;&gt;&gt; Changed occupations with current employer at the same skill level ;</t>
  </si>
  <si>
    <t>Tasmania ;  Occupation of current main job: Labourers ;  &gt;&gt;&gt;&gt; Changed occupations with current employer to a higher skill level ;</t>
  </si>
  <si>
    <t>Tasmania ;  Occupation of current main job: Labourers ;  &gt;&gt;&gt;&gt; Changed occupations with current employer to a lower skill level ;</t>
  </si>
  <si>
    <t>Tasmania ;  Occupation of current main job: Labourers ;  &gt;&gt;&gt;&gt; No change in usual weekly hours with current employer last year ;</t>
  </si>
  <si>
    <t>Tasmania ;  Occupation of current main job: Labourers ;  &gt;&gt;&gt;&gt; Usual weekly hours increased with current employer last year ;</t>
  </si>
  <si>
    <t>Tasmania ;  Occupation of current main job: Labourers ;  &gt;&gt;&gt;&gt; Usual weekly hours decreased with current employer last year ;</t>
  </si>
  <si>
    <t>Tasmania ;  Occupation of current main job: Labourers ;  &gt;&gt;&gt;&gt; Did not know or usual weekly hours varied last year ;</t>
  </si>
  <si>
    <t>Tasmania ;  Occupation of current main job: Labourers ;  &gt;&gt;&gt;&gt; Promoted or transferred last year ;</t>
  </si>
  <si>
    <t>Tasmania ;  Occupation of current main job: Labourers ;  &gt;&gt;&gt;&gt; Was not promoted or transferred last year ;</t>
  </si>
  <si>
    <t>Tasmania ;  Occupation of current main job: Labourers ;  &gt;&gt;&gt; Owner manager or contributing family worker in current main job ;</t>
  </si>
  <si>
    <t>Tasmania ;  Occupation of current main job: Labourers ;  &gt; Employed 12 months ago ;</t>
  </si>
  <si>
    <t>Tasmania ;  Occupation of current main job: Labourers ;  &gt; Not employed 12 months ago ;</t>
  </si>
  <si>
    <t>Tasmania ;  Skill level of current main job: Skill level 1 ;  Employed at some time during the last 12 months ;</t>
  </si>
  <si>
    <t>Tasmania ;  Skill level of current main job: Skill level 1 ;  &gt; Currently employed ;</t>
  </si>
  <si>
    <t>Tasmania ;  Skill level of current main job: Skill level 1 ;  &gt;&gt; Less than 12 months in current main job ;</t>
  </si>
  <si>
    <t>Tasmania ;  Skill level of current main job: Skill level 1 ;  &gt;&gt;&gt; Changed jobs in last 12 months ;</t>
  </si>
  <si>
    <t>Tasmania ;  Skill level of current main job: Skill level 1 ;  &gt;&gt;&gt;&gt; Working in the same industry division as 12 months ago ;</t>
  </si>
  <si>
    <t>Tasmania ;  Skill level of current main job: Skill level 1 ;  &gt;&gt;&gt;&gt; Working in a different industry division than 12 months ago ;</t>
  </si>
  <si>
    <t>Tasmania ;  Skill level of current main job: Skill level 1 ;  &gt;&gt;&gt;&gt; Working in the same major occupation group as 12 months ago ;</t>
  </si>
  <si>
    <t>Tasmania ;  Skill level of current main job: Skill level 1 ;  &gt;&gt;&gt;&gt; Working in a different major occupation group than 12 months ago ;</t>
  </si>
  <si>
    <t>Tasmania ;  Skill level of current main job: Skill level 1 ;  &gt;&gt;&gt;&gt; Working in an occupation at the same skill level as 12 months ago ;</t>
  </si>
  <si>
    <t>Tasmania ;  Skill level of current main job: Skill level 1 ;  &gt;&gt;&gt;&gt; Working in an occupation with a higher skill level than 12 months ago ;</t>
  </si>
  <si>
    <t>Tasmania ;  Skill level of current main job: Skill level 1 ;  &gt;&gt;&gt;&gt; Working in an occupation with a lower skill level than 12 months ago ;</t>
  </si>
  <si>
    <t>Tasmania ;  Skill level of current main job: Skill level 1 ;  &gt;&gt;&gt;&gt; Working in a job with the same usual hours as 12 months ago ;</t>
  </si>
  <si>
    <t>Tasmania ;  Skill level of current main job: Skill level 1 ;  &gt;&gt;&gt;&gt; Working in a job with more usual hours than 12 months ago ;</t>
  </si>
  <si>
    <t>Tasmania ;  Skill level of current main job: Skill level 1 ;  &gt;&gt;&gt;&gt; Working in a job with fewer usual hours than 12 months ago ;</t>
  </si>
  <si>
    <t>Tasmania ;  Skill level of current main job: Skill level 1 ;  &gt;&gt;&gt;&gt; Working in a job with the same status in employment as 12 months ago ;</t>
  </si>
  <si>
    <t>Tasmania ;  Skill level of current main job: Skill level 1 ;  &gt;&gt;&gt;&gt; Working in a job with a different status in employment than 12 months ago ;</t>
  </si>
  <si>
    <t>Tasmania ;  Skill level of current main job: Skill level 1 ;  &gt;&gt;&gt; Did not change jobs in last 12 months ;</t>
  </si>
  <si>
    <t>Tasmania ;  Skill level of current main job: Skill level 1 ;  &gt;&gt; 12 months or more in current main job ;</t>
  </si>
  <si>
    <t>Tasmania ;  Skill level of current main job: Skill level 1 ;  &gt;&gt;&gt; Employee in current main job ;</t>
  </si>
  <si>
    <t>Tasmania ;  Skill level of current main job: Skill level 1 ;  &gt;&gt;&gt;&gt; No change in occupation with current employer last year ;</t>
  </si>
  <si>
    <t>Tasmania ;  Skill level of current main job: Skill level 1 ;  &gt;&gt;&gt;&gt; Changed occupations with current employer in the same major group last year ;</t>
  </si>
  <si>
    <t>Tasmania ;  Skill level of current main job: Skill level 1 ;  &gt;&gt;&gt;&gt; Changed occupations with current employer into a different major group last year ;</t>
  </si>
  <si>
    <t>Tasmania ;  Skill level of current main job: Skill level 1 ;  &gt;&gt;&gt;&gt; Changed occupations with current employer at the same skill level ;</t>
  </si>
  <si>
    <t>Tasmania ;  Skill level of current main job: Skill level 1 ;  &gt;&gt;&gt;&gt; Changed occupations with current employer to a higher skill level ;</t>
  </si>
  <si>
    <t>Tasmania ;  Skill level of current main job: Skill level 1 ;  &gt;&gt;&gt;&gt; Changed occupations with current employer to a lower skill level ;</t>
  </si>
  <si>
    <t>Tasmania ;  Skill level of current main job: Skill level 1 ;  &gt;&gt;&gt;&gt; No change in usual weekly hours with current employer last year ;</t>
  </si>
  <si>
    <t>Tasmania ;  Skill level of current main job: Skill level 1 ;  &gt;&gt;&gt;&gt; Usual weekly hours increased with current employer last year ;</t>
  </si>
  <si>
    <t>Tasmania ;  Skill level of current main job: Skill level 1 ;  &gt;&gt;&gt;&gt; Usual weekly hours decreased with current employer last year ;</t>
  </si>
  <si>
    <t>Tasmania ;  Skill level of current main job: Skill level 1 ;  &gt;&gt;&gt;&gt; Did not know or usual weekly hours varied last year ;</t>
  </si>
  <si>
    <t>Tasmania ;  Skill level of current main job: Skill level 1 ;  &gt;&gt;&gt;&gt; Promoted or transferred last year ;</t>
  </si>
  <si>
    <t>Tasmania ;  Skill level of current main job: Skill level 1 ;  &gt;&gt;&gt;&gt; Was not promoted or transferred last year ;</t>
  </si>
  <si>
    <t>Tasmania ;  Skill level of current main job: Skill level 1 ;  &gt;&gt;&gt; Owner manager or contributing family worker in current main job ;</t>
  </si>
  <si>
    <t>Tasmania ;  Skill level of current main job: Skill level 1 ;  &gt; Employed 12 months ago ;</t>
  </si>
  <si>
    <t>Tasmania ;  Skill level of current main job: Skill level 1 ;  &gt; Not employed 12 months ago ;</t>
  </si>
  <si>
    <t>Tasmania ;  Skill level of current main job: Skill level 2 ;  Employed at some time during the last 12 months ;</t>
  </si>
  <si>
    <t>Tasmania ;  Skill level of current main job: Skill level 2 ;  &gt; Currently employed ;</t>
  </si>
  <si>
    <t>Tasmania ;  Skill level of current main job: Skill level 2 ;  &gt;&gt; Less than 12 months in current main job ;</t>
  </si>
  <si>
    <t>Tasmania ;  Skill level of current main job: Skill level 2 ;  &gt;&gt;&gt; Changed jobs in last 12 months ;</t>
  </si>
  <si>
    <t>Tasmania ;  Skill level of current main job: Skill level 2 ;  &gt;&gt;&gt;&gt; Working in the same industry division as 12 months ago ;</t>
  </si>
  <si>
    <t>Tasmania ;  Skill level of current main job: Skill level 2 ;  &gt;&gt;&gt;&gt; Working in a different industry division than 12 months ago ;</t>
  </si>
  <si>
    <t>Tasmania ;  Skill level of current main job: Skill level 2 ;  &gt;&gt;&gt;&gt; Working in the same major occupation group as 12 months ago ;</t>
  </si>
  <si>
    <t>Tasmania ;  Skill level of current main job: Skill level 2 ;  &gt;&gt;&gt;&gt; Working in a different major occupation group than 12 months ago ;</t>
  </si>
  <si>
    <t>Tasmania ;  Skill level of current main job: Skill level 2 ;  &gt;&gt;&gt;&gt; Working in an occupation at the same skill level as 12 months ago ;</t>
  </si>
  <si>
    <t>Tasmania ;  Skill level of current main job: Skill level 2 ;  &gt;&gt;&gt;&gt; Working in an occupation with a higher skill level than 12 months ago ;</t>
  </si>
  <si>
    <t>Tasmania ;  Skill level of current main job: Skill level 2 ;  &gt;&gt;&gt;&gt; Working in an occupation with a lower skill level than 12 months ago ;</t>
  </si>
  <si>
    <t>Tasmania ;  Skill level of current main job: Skill level 2 ;  &gt;&gt;&gt;&gt; Working in a job with the same usual hours as 12 months ago ;</t>
  </si>
  <si>
    <t>Tasmania ;  Skill level of current main job: Skill level 2 ;  &gt;&gt;&gt;&gt; Working in a job with more usual hours than 12 months ago ;</t>
  </si>
  <si>
    <t>Tasmania ;  Skill level of current main job: Skill level 2 ;  &gt;&gt;&gt;&gt; Working in a job with fewer usual hours than 12 months ago ;</t>
  </si>
  <si>
    <t>Tasmania ;  Skill level of current main job: Skill level 2 ;  &gt;&gt;&gt;&gt; Working in a job with the same status in employment as 12 months ago ;</t>
  </si>
  <si>
    <t>Tasmania ;  Skill level of current main job: Skill level 2 ;  &gt;&gt;&gt;&gt; Working in a job with a different status in employment than 12 months ago ;</t>
  </si>
  <si>
    <t>Tasmania ;  Skill level of current main job: Skill level 2 ;  &gt;&gt;&gt; Did not change jobs in last 12 months ;</t>
  </si>
  <si>
    <t>Tasmania ;  Skill level of current main job: Skill level 2 ;  &gt;&gt; 12 months or more in current main job ;</t>
  </si>
  <si>
    <t>Tasmania ;  Skill level of current main job: Skill level 2 ;  &gt;&gt;&gt; Employee in current main job ;</t>
  </si>
  <si>
    <t>Tasmania ;  Skill level of current main job: Skill level 2 ;  &gt;&gt;&gt;&gt; No change in occupation with current employer last year ;</t>
  </si>
  <si>
    <t>Tasmania ;  Skill level of current main job: Skill level 2 ;  &gt;&gt;&gt;&gt; Changed occupations with current employer in the same major group last year ;</t>
  </si>
  <si>
    <t>Tasmania ;  Skill level of current main job: Skill level 2 ;  &gt;&gt;&gt;&gt; Changed occupations with current employer into a different major group last year ;</t>
  </si>
  <si>
    <t>Tasmania ;  Skill level of current main job: Skill level 2 ;  &gt;&gt;&gt;&gt; Changed occupations with current employer at the same skill level ;</t>
  </si>
  <si>
    <t>Tasmania ;  Skill level of current main job: Skill level 2 ;  &gt;&gt;&gt;&gt; Changed occupations with current employer to a higher skill level ;</t>
  </si>
  <si>
    <t>Tasmania ;  Skill level of current main job: Skill level 2 ;  &gt;&gt;&gt;&gt; Changed occupations with current employer to a lower skill level ;</t>
  </si>
  <si>
    <t>Tasmania ;  Skill level of current main job: Skill level 2 ;  &gt;&gt;&gt;&gt; No change in usual weekly hours with current employer last year ;</t>
  </si>
  <si>
    <t>Tasmania ;  Skill level of current main job: Skill level 2 ;  &gt;&gt;&gt;&gt; Usual weekly hours increased with current employer last year ;</t>
  </si>
  <si>
    <t>Tasmania ;  Skill level of current main job: Skill level 2 ;  &gt;&gt;&gt;&gt; Usual weekly hours decreased with current employer last year ;</t>
  </si>
  <si>
    <t>Tasmania ;  Skill level of current main job: Skill level 2 ;  &gt;&gt;&gt;&gt; Did not know or usual weekly hours varied last year ;</t>
  </si>
  <si>
    <t>A127858702K</t>
  </si>
  <si>
    <t>A127844810K</t>
  </si>
  <si>
    <t>A127899610R</t>
  </si>
  <si>
    <t>A127844814V</t>
  </si>
  <si>
    <t>A127940826C</t>
  </si>
  <si>
    <t>A127872186R</t>
  </si>
  <si>
    <t>A127926978A</t>
  </si>
  <si>
    <t>A127885846A</t>
  </si>
  <si>
    <t>A127885850T</t>
  </si>
  <si>
    <t>A127885854A</t>
  </si>
  <si>
    <t>A127885858K</t>
  </si>
  <si>
    <t>A127844818C</t>
  </si>
  <si>
    <t>A127940830V</t>
  </si>
  <si>
    <t>A127885862A</t>
  </si>
  <si>
    <t>A127913494R</t>
  </si>
  <si>
    <t>A127913498X</t>
  </si>
  <si>
    <t>A127940838L</t>
  </si>
  <si>
    <t>A127940862L</t>
  </si>
  <si>
    <t>A127872190F</t>
  </si>
  <si>
    <t>A127913518W</t>
  </si>
  <si>
    <t>A127872198X</t>
  </si>
  <si>
    <t>A127844826C</t>
  </si>
  <si>
    <t>A127926998K</t>
  </si>
  <si>
    <t>A127927002T</t>
  </si>
  <si>
    <t>A127844830V</t>
  </si>
  <si>
    <t>A127885874K</t>
  </si>
  <si>
    <t>A127872202C</t>
  </si>
  <si>
    <t>A127940846L</t>
  </si>
  <si>
    <t>A127913502C</t>
  </si>
  <si>
    <t>A127913506L</t>
  </si>
  <si>
    <t>A127885870A</t>
  </si>
  <si>
    <t>A127913510C</t>
  </si>
  <si>
    <t>A127858710K</t>
  </si>
  <si>
    <t>A127899622X</t>
  </si>
  <si>
    <t>A127858714V</t>
  </si>
  <si>
    <t>A127913514L</t>
  </si>
  <si>
    <t>A127926990T</t>
  </si>
  <si>
    <t>A127899626J</t>
  </si>
  <si>
    <t>A127858718C</t>
  </si>
  <si>
    <t>A127940850C</t>
  </si>
  <si>
    <t>A127858722V</t>
  </si>
  <si>
    <t>A127858726C</t>
  </si>
  <si>
    <t>A127940854L</t>
  </si>
  <si>
    <t>A127858730V</t>
  </si>
  <si>
    <t>A127899630X</t>
  </si>
  <si>
    <t>A127940858W</t>
  </si>
  <si>
    <t>A127872194R</t>
  </si>
  <si>
    <t>A127913522L</t>
  </si>
  <si>
    <t>A127899634J</t>
  </si>
  <si>
    <t>A127926994A</t>
  </si>
  <si>
    <t>A127913526W</t>
  </si>
  <si>
    <t>A127872214L</t>
  </si>
  <si>
    <t>A127927006A</t>
  </si>
  <si>
    <t>A127940878F</t>
  </si>
  <si>
    <t>A127858746L</t>
  </si>
  <si>
    <t>A127927022A</t>
  </si>
  <si>
    <t>A127844846L</t>
  </si>
  <si>
    <t>A127913546F</t>
  </si>
  <si>
    <t>A127844850C</t>
  </si>
  <si>
    <t>A127899642J</t>
  </si>
  <si>
    <t>A127899646T</t>
  </si>
  <si>
    <t>A127844834C</t>
  </si>
  <si>
    <t>A127927010T</t>
  </si>
  <si>
    <t>A127844838L</t>
  </si>
  <si>
    <t>A127858738L</t>
  </si>
  <si>
    <t>A127940866W</t>
  </si>
  <si>
    <t>A127913530L</t>
  </si>
  <si>
    <t>A127940870L</t>
  </si>
  <si>
    <t>A127872206L</t>
  </si>
  <si>
    <t>A127940874W</t>
  </si>
  <si>
    <t>A127844842C</t>
  </si>
  <si>
    <t>A127927014A</t>
  </si>
  <si>
    <t>A127885878V</t>
  </si>
  <si>
    <t>A127913534W</t>
  </si>
  <si>
    <t>A127927018K</t>
  </si>
  <si>
    <t>A127885882K</t>
  </si>
  <si>
    <t>A127913538F</t>
  </si>
  <si>
    <t>A127940882W</t>
  </si>
  <si>
    <t>A127872210C</t>
  </si>
  <si>
    <t>A127858742C</t>
  </si>
  <si>
    <t>A127899638T</t>
  </si>
  <si>
    <t>A127858750C</t>
  </si>
  <si>
    <t>A127940886F</t>
  </si>
  <si>
    <t>A127913542W</t>
  </si>
  <si>
    <t>A127872218W</t>
  </si>
  <si>
    <t>A127872234W</t>
  </si>
  <si>
    <t>A127885886V</t>
  </si>
  <si>
    <t>A127885894V</t>
  </si>
  <si>
    <t>A127927034K</t>
  </si>
  <si>
    <t>A127872238F</t>
  </si>
  <si>
    <t>A127927042K</t>
  </si>
  <si>
    <t>A127913558R</t>
  </si>
  <si>
    <t>A127940902V</t>
  </si>
  <si>
    <t>A127899662T</t>
  </si>
  <si>
    <t>A127927046V</t>
  </si>
  <si>
    <t>A127858754L</t>
  </si>
  <si>
    <t>A127858758W</t>
  </si>
  <si>
    <t>A127858762L</t>
  </si>
  <si>
    <t>A127927026K</t>
  </si>
  <si>
    <t>A127885890K</t>
  </si>
  <si>
    <t>A127913550W</t>
  </si>
  <si>
    <t>A127927030A</t>
  </si>
  <si>
    <t>A127858766W</t>
  </si>
  <si>
    <t>A127899650J</t>
  </si>
  <si>
    <t>A127872222L</t>
  </si>
  <si>
    <t>A127899654T</t>
  </si>
  <si>
    <t>A127872226W</t>
  </si>
  <si>
    <t>A127844854L</t>
  </si>
  <si>
    <t>A127899658A</t>
  </si>
  <si>
    <t>A127844858W</t>
  </si>
  <si>
    <t>A127940894F</t>
  </si>
  <si>
    <t>A127940898R</t>
  </si>
  <si>
    <t>A127872230L</t>
  </si>
  <si>
    <t>A127844862L</t>
  </si>
  <si>
    <t>A127913554F</t>
  </si>
  <si>
    <t>A127858770L</t>
  </si>
  <si>
    <t>A127858774W</t>
  </si>
  <si>
    <t>A127872242W</t>
  </si>
  <si>
    <t>A127844866W</t>
  </si>
  <si>
    <t>A127899670T</t>
  </si>
  <si>
    <t>A127940906C</t>
  </si>
  <si>
    <t>A127844882W</t>
  </si>
  <si>
    <t>A127885914T</t>
  </si>
  <si>
    <t>A127927066C</t>
  </si>
  <si>
    <t>A127940914C</t>
  </si>
  <si>
    <t>A127899674A</t>
  </si>
  <si>
    <t>A127858778F</t>
  </si>
  <si>
    <t>A127844894F</t>
  </si>
  <si>
    <t>A127940918L</t>
  </si>
  <si>
    <t>A127844870L</t>
  </si>
  <si>
    <t>A127927050K</t>
  </si>
  <si>
    <t>A127872246F</t>
  </si>
  <si>
    <t>A127885898C</t>
  </si>
  <si>
    <t>A127885902J</t>
  </si>
  <si>
    <t>A127844874W</t>
  </si>
  <si>
    <t>A127927054V</t>
  </si>
  <si>
    <t>A127940910V</t>
  </si>
  <si>
    <t>A127913562F</t>
  </si>
  <si>
    <t>A127844878F</t>
  </si>
  <si>
    <t>A127913566R</t>
  </si>
  <si>
    <t>A127913570F</t>
  </si>
  <si>
    <t>A127872250W</t>
  </si>
  <si>
    <t>A127885906T</t>
  </si>
  <si>
    <t>A127927058C</t>
  </si>
  <si>
    <t>A127885910J</t>
  </si>
  <si>
    <t>A127872254F</t>
  </si>
  <si>
    <t>A127872258R</t>
  </si>
  <si>
    <t>A127927062V</t>
  </si>
  <si>
    <t>A127844886F</t>
  </si>
  <si>
    <t>A127885918A</t>
  </si>
  <si>
    <t>A127872262F</t>
  </si>
  <si>
    <t>A127872266R</t>
  </si>
  <si>
    <t>A127844890W</t>
  </si>
  <si>
    <t>A127913590R</t>
  </si>
  <si>
    <t>A127844898R</t>
  </si>
  <si>
    <t>A127927074C</t>
  </si>
  <si>
    <t>A127885934A</t>
  </si>
  <si>
    <t>A127872274R</t>
  </si>
  <si>
    <t>A127872282R</t>
  </si>
  <si>
    <t>A127940934L</t>
  </si>
  <si>
    <t>A127899698V</t>
  </si>
  <si>
    <t>A127858794F</t>
  </si>
  <si>
    <t>A127927086L</t>
  </si>
  <si>
    <t>A127913574R</t>
  </si>
  <si>
    <t>A127940922C</t>
  </si>
  <si>
    <t>A127940926L</t>
  </si>
  <si>
    <t>A127927070V</t>
  </si>
  <si>
    <t>A127940930C</t>
  </si>
  <si>
    <t>A127899678K</t>
  </si>
  <si>
    <t>A127885922T</t>
  </si>
  <si>
    <t>A127885926A</t>
  </si>
  <si>
    <t>A127899682A</t>
  </si>
  <si>
    <t>A127858782W</t>
  </si>
  <si>
    <t>A127913578X</t>
  </si>
  <si>
    <t>A127927078L</t>
  </si>
  <si>
    <t>A127899686K</t>
  </si>
  <si>
    <t>A127913582R</t>
  </si>
  <si>
    <t>A127885930T</t>
  </si>
  <si>
    <t>A127872270F</t>
  </si>
  <si>
    <t>A127858786F</t>
  </si>
  <si>
    <t>A127913586X</t>
  </si>
  <si>
    <t>A127899690A</t>
  </si>
  <si>
    <t>A127844902V</t>
  </si>
  <si>
    <t>A127858790W</t>
  </si>
  <si>
    <t>A127885938K</t>
  </si>
  <si>
    <t>A127872278X</t>
  </si>
  <si>
    <t>A127899694K</t>
  </si>
  <si>
    <t>A127858590C</t>
  </si>
  <si>
    <t>A127858578L</t>
  </si>
  <si>
    <t>A127872086F</t>
  </si>
  <si>
    <t>A127872090W</t>
  </si>
  <si>
    <t>A127940750V</t>
  </si>
  <si>
    <t>A127913386F</t>
  </si>
  <si>
    <t>A127885750J</t>
  </si>
  <si>
    <t>A127872094F</t>
  </si>
  <si>
    <t>A127940758L</t>
  </si>
  <si>
    <t>A127885754T</t>
  </si>
  <si>
    <t>A127926870X</t>
  </si>
  <si>
    <t>A127899486T</t>
  </si>
  <si>
    <t>A127872070L</t>
  </si>
  <si>
    <t>A127872074W</t>
  </si>
  <si>
    <t>A127913370L</t>
  </si>
  <si>
    <t>A127872078F</t>
  </si>
  <si>
    <t>A127940746C</t>
  </si>
  <si>
    <t>A127872082W</t>
  </si>
  <si>
    <t>A127899490J</t>
  </si>
  <si>
    <t>A127858582C</t>
  </si>
  <si>
    <t>A127926874J</t>
  </si>
  <si>
    <t>A127885738T</t>
  </si>
  <si>
    <t>A127926878T</t>
  </si>
  <si>
    <t>A127926882J</t>
  </si>
  <si>
    <t>A127858586L</t>
  </si>
  <si>
    <t>A127885742J</t>
  </si>
  <si>
    <t>A127913374W</t>
  </si>
  <si>
    <t>A127913378F</t>
  </si>
  <si>
    <t>A127844718V</t>
  </si>
  <si>
    <t>A127844722K</t>
  </si>
  <si>
    <t>A127885746T</t>
  </si>
  <si>
    <t>A127913382W</t>
  </si>
  <si>
    <t>A127926886T</t>
  </si>
  <si>
    <t>A127940754C</t>
  </si>
  <si>
    <t>A127858602A</t>
  </si>
  <si>
    <t>A127872098R</t>
  </si>
  <si>
    <t>A127940762C</t>
  </si>
  <si>
    <t>A127913394F</t>
  </si>
  <si>
    <t>A127844730K</t>
  </si>
  <si>
    <t>A127913398R</t>
  </si>
  <si>
    <t>A127872114C</t>
  </si>
  <si>
    <t>A127858606K</t>
  </si>
  <si>
    <t>A127858610A</t>
  </si>
  <si>
    <t>A127899514R</t>
  </si>
  <si>
    <t>A127885758A</t>
  </si>
  <si>
    <t>A127899498A</t>
  </si>
  <si>
    <t>A127899502F</t>
  </si>
  <si>
    <t>A127926890J</t>
  </si>
  <si>
    <t>A127926894T</t>
  </si>
  <si>
    <t>A127872102V</t>
  </si>
  <si>
    <t>A127885762T</t>
  </si>
  <si>
    <t>A127926898A</t>
  </si>
  <si>
    <t>A127872106C</t>
  </si>
  <si>
    <t>A127899506R</t>
  </si>
  <si>
    <t>A127885766A</t>
  </si>
  <si>
    <t>A127844726V</t>
  </si>
  <si>
    <t>A127885770T</t>
  </si>
  <si>
    <t>A127913390W</t>
  </si>
  <si>
    <t>A127940766L</t>
  </si>
  <si>
    <t>A127899510F</t>
  </si>
  <si>
    <t>A127940770C</t>
  </si>
  <si>
    <t>A127858594L</t>
  </si>
  <si>
    <t>A127940774L</t>
  </si>
  <si>
    <t>Tasmania ;  Skill level of current main job: Skill level 2 ;  &gt;&gt;&gt;&gt; Promoted or transferred last year ;</t>
  </si>
  <si>
    <t>Tasmania ;  Skill level of current main job: Skill level 2 ;  &gt;&gt;&gt;&gt; Was not promoted or transferred last year ;</t>
  </si>
  <si>
    <t>Tasmania ;  Skill level of current main job: Skill level 2 ;  &gt;&gt;&gt; Owner manager or contributing family worker in current main job ;</t>
  </si>
  <si>
    <t>Tasmania ;  Skill level of current main job: Skill level 2 ;  &gt; Employed 12 months ago ;</t>
  </si>
  <si>
    <t>Tasmania ;  Skill level of current main job: Skill level 2 ;  &gt; Not employed 12 months ago ;</t>
  </si>
  <si>
    <t>Tasmania ;  Skill level of current main job: Skill level 3 ;  Employed at some time during the last 12 months ;</t>
  </si>
  <si>
    <t>Tasmania ;  Skill level of current main job: Skill level 3 ;  &gt; Currently employed ;</t>
  </si>
  <si>
    <t>Tasmania ;  Skill level of current main job: Skill level 3 ;  &gt;&gt; Less than 12 months in current main job ;</t>
  </si>
  <si>
    <t>Tasmania ;  Skill level of current main job: Skill level 3 ;  &gt;&gt;&gt; Changed jobs in last 12 months ;</t>
  </si>
  <si>
    <t>Tasmania ;  Skill level of current main job: Skill level 3 ;  &gt;&gt;&gt;&gt; Working in the same industry division as 12 months ago ;</t>
  </si>
  <si>
    <t>Tasmania ;  Skill level of current main job: Skill level 3 ;  &gt;&gt;&gt;&gt; Working in a different industry division than 12 months ago ;</t>
  </si>
  <si>
    <t>Tasmania ;  Skill level of current main job: Skill level 3 ;  &gt;&gt;&gt;&gt; Working in the same major occupation group as 12 months ago ;</t>
  </si>
  <si>
    <t>Tasmania ;  Skill level of current main job: Skill level 3 ;  &gt;&gt;&gt;&gt; Working in a different major occupation group than 12 months ago ;</t>
  </si>
  <si>
    <t>Tasmania ;  Skill level of current main job: Skill level 3 ;  &gt;&gt;&gt;&gt; Working in an occupation at the same skill level as 12 months ago ;</t>
  </si>
  <si>
    <t>Tasmania ;  Skill level of current main job: Skill level 3 ;  &gt;&gt;&gt;&gt; Working in an occupation with a higher skill level than 12 months ago ;</t>
  </si>
  <si>
    <t>Tasmania ;  Skill level of current main job: Skill level 3 ;  &gt;&gt;&gt;&gt; Working in an occupation with a lower skill level than 12 months ago ;</t>
  </si>
  <si>
    <t>Tasmania ;  Skill level of current main job: Skill level 3 ;  &gt;&gt;&gt;&gt; Working in a job with the same usual hours as 12 months ago ;</t>
  </si>
  <si>
    <t>Tasmania ;  Skill level of current main job: Skill level 3 ;  &gt;&gt;&gt;&gt; Working in a job with more usual hours than 12 months ago ;</t>
  </si>
  <si>
    <t>Tasmania ;  Skill level of current main job: Skill level 3 ;  &gt;&gt;&gt;&gt; Working in a job with fewer usual hours than 12 months ago ;</t>
  </si>
  <si>
    <t>Tasmania ;  Skill level of current main job: Skill level 3 ;  &gt;&gt;&gt;&gt; Working in a job with the same status in employment as 12 months ago ;</t>
  </si>
  <si>
    <t>Tasmania ;  Skill level of current main job: Skill level 3 ;  &gt;&gt;&gt;&gt; Working in a job with a different status in employment than 12 months ago ;</t>
  </si>
  <si>
    <t>Tasmania ;  Skill level of current main job: Skill level 3 ;  &gt;&gt;&gt; Did not change jobs in last 12 months ;</t>
  </si>
  <si>
    <t>Tasmania ;  Skill level of current main job: Skill level 3 ;  &gt;&gt; 12 months or more in current main job ;</t>
  </si>
  <si>
    <t>Tasmania ;  Skill level of current main job: Skill level 3 ;  &gt;&gt;&gt; Employee in current main job ;</t>
  </si>
  <si>
    <t>Tasmania ;  Skill level of current main job: Skill level 3 ;  &gt;&gt;&gt;&gt; No change in occupation with current employer last year ;</t>
  </si>
  <si>
    <t>Tasmania ;  Skill level of current main job: Skill level 3 ;  &gt;&gt;&gt;&gt; Changed occupations with current employer in the same major group last year ;</t>
  </si>
  <si>
    <t>Tasmania ;  Skill level of current main job: Skill level 3 ;  &gt;&gt;&gt;&gt; Changed occupations with current employer into a different major group last year ;</t>
  </si>
  <si>
    <t>Tasmania ;  Skill level of current main job: Skill level 3 ;  &gt;&gt;&gt;&gt; Changed occupations with current employer at the same skill level ;</t>
  </si>
  <si>
    <t>Tasmania ;  Skill level of current main job: Skill level 3 ;  &gt;&gt;&gt;&gt; Changed occupations with current employer to a higher skill level ;</t>
  </si>
  <si>
    <t>Tasmania ;  Skill level of current main job: Skill level 3 ;  &gt;&gt;&gt;&gt; Changed occupations with current employer to a lower skill level ;</t>
  </si>
  <si>
    <t>Tasmania ;  Skill level of current main job: Skill level 3 ;  &gt;&gt;&gt;&gt; No change in usual weekly hours with current employer last year ;</t>
  </si>
  <si>
    <t>Tasmania ;  Skill level of current main job: Skill level 3 ;  &gt;&gt;&gt;&gt; Usual weekly hours increased with current employer last year ;</t>
  </si>
  <si>
    <t>Tasmania ;  Skill level of current main job: Skill level 3 ;  &gt;&gt;&gt;&gt; Usual weekly hours decreased with current employer last year ;</t>
  </si>
  <si>
    <t>Tasmania ;  Skill level of current main job: Skill level 3 ;  &gt;&gt;&gt;&gt; Did not know or usual weekly hours varied last year ;</t>
  </si>
  <si>
    <t>Tasmania ;  Skill level of current main job: Skill level 3 ;  &gt;&gt;&gt;&gt; Promoted or transferred last year ;</t>
  </si>
  <si>
    <t>Tasmania ;  Skill level of current main job: Skill level 3 ;  &gt;&gt;&gt;&gt; Was not promoted or transferred last year ;</t>
  </si>
  <si>
    <t>Tasmania ;  Skill level of current main job: Skill level 3 ;  &gt;&gt;&gt; Owner manager or contributing family worker in current main job ;</t>
  </si>
  <si>
    <t>Tasmania ;  Skill level of current main job: Skill level 3 ;  &gt; Employed 12 months ago ;</t>
  </si>
  <si>
    <t>Tasmania ;  Skill level of current main job: Skill level 3 ;  &gt; Not employed 12 months ago ;</t>
  </si>
  <si>
    <t>Tasmania ;  Skill level of current main job: Skill level 4 ;  Employed at some time during the last 12 months ;</t>
  </si>
  <si>
    <t>Tasmania ;  Skill level of current main job: Skill level 4 ;  &gt; Currently employed ;</t>
  </si>
  <si>
    <t>Tasmania ;  Skill level of current main job: Skill level 4 ;  &gt;&gt; Less than 12 months in current main job ;</t>
  </si>
  <si>
    <t>Tasmania ;  Skill level of current main job: Skill level 4 ;  &gt;&gt;&gt; Changed jobs in last 12 months ;</t>
  </si>
  <si>
    <t>Tasmania ;  Skill level of current main job: Skill level 4 ;  &gt;&gt;&gt;&gt; Working in the same industry division as 12 months ago ;</t>
  </si>
  <si>
    <t>Tasmania ;  Skill level of current main job: Skill level 4 ;  &gt;&gt;&gt;&gt; Working in a different industry division than 12 months ago ;</t>
  </si>
  <si>
    <t>Tasmania ;  Skill level of current main job: Skill level 4 ;  &gt;&gt;&gt;&gt; Working in the same major occupation group as 12 months ago ;</t>
  </si>
  <si>
    <t>Tasmania ;  Skill level of current main job: Skill level 4 ;  &gt;&gt;&gt;&gt; Working in a different major occupation group than 12 months ago ;</t>
  </si>
  <si>
    <t>Tasmania ;  Skill level of current main job: Skill level 4 ;  &gt;&gt;&gt;&gt; Working in an occupation at the same skill level as 12 months ago ;</t>
  </si>
  <si>
    <t>Tasmania ;  Skill level of current main job: Skill level 4 ;  &gt;&gt;&gt;&gt; Working in an occupation with a higher skill level than 12 months ago ;</t>
  </si>
  <si>
    <t>Tasmania ;  Skill level of current main job: Skill level 4 ;  &gt;&gt;&gt;&gt; Working in an occupation with a lower skill level than 12 months ago ;</t>
  </si>
  <si>
    <t>Tasmania ;  Skill level of current main job: Skill level 4 ;  &gt;&gt;&gt;&gt; Working in a job with the same usual hours as 12 months ago ;</t>
  </si>
  <si>
    <t>Tasmania ;  Skill level of current main job: Skill level 4 ;  &gt;&gt;&gt;&gt; Working in a job with more usual hours than 12 months ago ;</t>
  </si>
  <si>
    <t>Tasmania ;  Skill level of current main job: Skill level 4 ;  &gt;&gt;&gt;&gt; Working in a job with fewer usual hours than 12 months ago ;</t>
  </si>
  <si>
    <t>Tasmania ;  Skill level of current main job: Skill level 4 ;  &gt;&gt;&gt;&gt; Working in a job with the same status in employment as 12 months ago ;</t>
  </si>
  <si>
    <t>Tasmania ;  Skill level of current main job: Skill level 4 ;  &gt;&gt;&gt;&gt; Working in a job with a different status in employment than 12 months ago ;</t>
  </si>
  <si>
    <t>Tasmania ;  Skill level of current main job: Skill level 4 ;  &gt;&gt;&gt; Did not change jobs in last 12 months ;</t>
  </si>
  <si>
    <t>Tasmania ;  Skill level of current main job: Skill level 4 ;  &gt;&gt; 12 months or more in current main job ;</t>
  </si>
  <si>
    <t>Tasmania ;  Skill level of current main job: Skill level 4 ;  &gt;&gt;&gt; Employee in current main job ;</t>
  </si>
  <si>
    <t>Tasmania ;  Skill level of current main job: Skill level 4 ;  &gt;&gt;&gt;&gt; No change in occupation with current employer last year ;</t>
  </si>
  <si>
    <t>Tasmania ;  Skill level of current main job: Skill level 4 ;  &gt;&gt;&gt;&gt; Changed occupations with current employer in the same major group last year ;</t>
  </si>
  <si>
    <t>Tasmania ;  Skill level of current main job: Skill level 4 ;  &gt;&gt;&gt;&gt; Changed occupations with current employer into a different major group last year ;</t>
  </si>
  <si>
    <t>Tasmania ;  Skill level of current main job: Skill level 4 ;  &gt;&gt;&gt;&gt; Changed occupations with current employer at the same skill level ;</t>
  </si>
  <si>
    <t>Tasmania ;  Skill level of current main job: Skill level 4 ;  &gt;&gt;&gt;&gt; Changed occupations with current employer to a higher skill level ;</t>
  </si>
  <si>
    <t>Tasmania ;  Skill level of current main job: Skill level 4 ;  &gt;&gt;&gt;&gt; Changed occupations with current employer to a lower skill level ;</t>
  </si>
  <si>
    <t>Tasmania ;  Skill level of current main job: Skill level 4 ;  &gt;&gt;&gt;&gt; No change in usual weekly hours with current employer last year ;</t>
  </si>
  <si>
    <t>Tasmania ;  Skill level of current main job: Skill level 4 ;  &gt;&gt;&gt;&gt; Usual weekly hours increased with current employer last year ;</t>
  </si>
  <si>
    <t>Tasmania ;  Skill level of current main job: Skill level 4 ;  &gt;&gt;&gt;&gt; Usual weekly hours decreased with current employer last year ;</t>
  </si>
  <si>
    <t>Tasmania ;  Skill level of current main job: Skill level 4 ;  &gt;&gt;&gt;&gt; Did not know or usual weekly hours varied last year ;</t>
  </si>
  <si>
    <t>Tasmania ;  Skill level of current main job: Skill level 4 ;  &gt;&gt;&gt;&gt; Promoted or transferred last year ;</t>
  </si>
  <si>
    <t>Tasmania ;  Skill level of current main job: Skill level 4 ;  &gt;&gt;&gt;&gt; Was not promoted or transferred last year ;</t>
  </si>
  <si>
    <t>Tasmania ;  Skill level of current main job: Skill level 4 ;  &gt;&gt;&gt; Owner manager or contributing family worker in current main job ;</t>
  </si>
  <si>
    <t>Tasmania ;  Skill level of current main job: Skill level 4 ;  &gt; Employed 12 months ago ;</t>
  </si>
  <si>
    <t>Tasmania ;  Skill level of current main job: Skill level 4 ;  &gt; Not employed 12 months ago ;</t>
  </si>
  <si>
    <t>Tasmania ;  Skill level of current main job: Skill level 5 ;  Employed at some time during the last 12 months ;</t>
  </si>
  <si>
    <t>Tasmania ;  Skill level of current main job: Skill level 5 ;  &gt; Currently employed ;</t>
  </si>
  <si>
    <t>Tasmania ;  Skill level of current main job: Skill level 5 ;  &gt;&gt; Less than 12 months in current main job ;</t>
  </si>
  <si>
    <t>Tasmania ;  Skill level of current main job: Skill level 5 ;  &gt;&gt;&gt; Changed jobs in last 12 months ;</t>
  </si>
  <si>
    <t>Tasmania ;  Skill level of current main job: Skill level 5 ;  &gt;&gt;&gt;&gt; Working in the same industry division as 12 months ago ;</t>
  </si>
  <si>
    <t>Tasmania ;  Skill level of current main job: Skill level 5 ;  &gt;&gt;&gt;&gt; Working in a different industry division than 12 months ago ;</t>
  </si>
  <si>
    <t>Tasmania ;  Skill level of current main job: Skill level 5 ;  &gt;&gt;&gt;&gt; Working in the same major occupation group as 12 months ago ;</t>
  </si>
  <si>
    <t>Tasmania ;  Skill level of current main job: Skill level 5 ;  &gt;&gt;&gt;&gt; Working in a different major occupation group than 12 months ago ;</t>
  </si>
  <si>
    <t>Tasmania ;  Skill level of current main job: Skill level 5 ;  &gt;&gt;&gt;&gt; Working in an occupation at the same skill level as 12 months ago ;</t>
  </si>
  <si>
    <t>Tasmania ;  Skill level of current main job: Skill level 5 ;  &gt;&gt;&gt;&gt; Working in an occupation with a higher skill level than 12 months ago ;</t>
  </si>
  <si>
    <t>Tasmania ;  Skill level of current main job: Skill level 5 ;  &gt;&gt;&gt;&gt; Working in an occupation with a lower skill level than 12 months ago ;</t>
  </si>
  <si>
    <t>Tasmania ;  Skill level of current main job: Skill level 5 ;  &gt;&gt;&gt;&gt; Working in a job with the same usual hours as 12 months ago ;</t>
  </si>
  <si>
    <t>Tasmania ;  Skill level of current main job: Skill level 5 ;  &gt;&gt;&gt;&gt; Working in a job with more usual hours than 12 months ago ;</t>
  </si>
  <si>
    <t>Tasmania ;  Skill level of current main job: Skill level 5 ;  &gt;&gt;&gt;&gt; Working in a job with fewer usual hours than 12 months ago ;</t>
  </si>
  <si>
    <t>Tasmania ;  Skill level of current main job: Skill level 5 ;  &gt;&gt;&gt;&gt; Working in a job with the same status in employment as 12 months ago ;</t>
  </si>
  <si>
    <t>Tasmania ;  Skill level of current main job: Skill level 5 ;  &gt;&gt;&gt;&gt; Working in a job with a different status in employment than 12 months ago ;</t>
  </si>
  <si>
    <t>Tasmania ;  Skill level of current main job: Skill level 5 ;  &gt;&gt;&gt; Did not change jobs in last 12 months ;</t>
  </si>
  <si>
    <t>Tasmania ;  Skill level of current main job: Skill level 5 ;  &gt;&gt; 12 months or more in current main job ;</t>
  </si>
  <si>
    <t>Tasmania ;  Skill level of current main job: Skill level 5 ;  &gt;&gt;&gt; Employee in current main job ;</t>
  </si>
  <si>
    <t>Tasmania ;  Skill level of current main job: Skill level 5 ;  &gt;&gt;&gt;&gt; No change in occupation with current employer last year ;</t>
  </si>
  <si>
    <t>Tasmania ;  Skill level of current main job: Skill level 5 ;  &gt;&gt;&gt;&gt; Changed occupations with current employer in the same major group last year ;</t>
  </si>
  <si>
    <t>Tasmania ;  Skill level of current main job: Skill level 5 ;  &gt;&gt;&gt;&gt; Changed occupations with current employer into a different major group last year ;</t>
  </si>
  <si>
    <t>Tasmania ;  Skill level of current main job: Skill level 5 ;  &gt;&gt;&gt;&gt; Changed occupations with current employer at the same skill level ;</t>
  </si>
  <si>
    <t>Tasmania ;  Skill level of current main job: Skill level 5 ;  &gt;&gt;&gt;&gt; Changed occupations with current employer to a higher skill level ;</t>
  </si>
  <si>
    <t>Tasmania ;  Skill level of current main job: Skill level 5 ;  &gt;&gt;&gt;&gt; Changed occupations with current employer to a lower skill level ;</t>
  </si>
  <si>
    <t>Tasmania ;  Skill level of current main job: Skill level 5 ;  &gt;&gt;&gt;&gt; No change in usual weekly hours with current employer last year ;</t>
  </si>
  <si>
    <t>Tasmania ;  Skill level of current main job: Skill level 5 ;  &gt;&gt;&gt;&gt; Usual weekly hours increased with current employer last year ;</t>
  </si>
  <si>
    <t>Tasmania ;  Skill level of current main job: Skill level 5 ;  &gt;&gt;&gt;&gt; Usual weekly hours decreased with current employer last year ;</t>
  </si>
  <si>
    <t>Tasmania ;  Skill level of current main job: Skill level 5 ;  &gt;&gt;&gt;&gt; Did not know or usual weekly hours varied last year ;</t>
  </si>
  <si>
    <t>Tasmania ;  Skill level of current main job: Skill level 5 ;  &gt;&gt;&gt;&gt; Promoted or transferred last year ;</t>
  </si>
  <si>
    <t>Tasmania ;  Skill level of current main job: Skill level 5 ;  &gt;&gt;&gt;&gt; Was not promoted or transferred last year ;</t>
  </si>
  <si>
    <t>Tasmania ;  Skill level of current main job: Skill level 5 ;  &gt;&gt;&gt; Owner manager or contributing family worker in current main job ;</t>
  </si>
  <si>
    <t>Tasmania ;  Skill level of current main job: Skill level 5 ;  &gt; Employed 12 months ago ;</t>
  </si>
  <si>
    <t>Tasmania ;  Skill level of current main job: Skill level 5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</si>
  <si>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</si>
  <si>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</si>
  <si>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</si>
  <si>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</si>
  <si>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</si>
  <si>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</si>
  <si>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</si>
  <si>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</si>
  <si>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</si>
  <si>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</si>
  <si>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</si>
  <si>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</si>
  <si>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</si>
  <si>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</si>
  <si>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</si>
  <si>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</si>
  <si>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</si>
  <si>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</si>
  <si>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</si>
  <si>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</si>
  <si>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</si>
  <si>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</si>
  <si>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</si>
  <si>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</si>
  <si>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</si>
  <si>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</si>
  <si>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</si>
  <si>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</si>
  <si>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</si>
  <si>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</si>
  <si>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</si>
  <si>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</si>
  <si>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</si>
  <si>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</si>
  <si>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</si>
  <si>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</si>
  <si>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</si>
  <si>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</si>
  <si>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current main job: Managers ;  Employed at some time during the last 12 months ;</t>
  </si>
  <si>
    <t>Northern Territory ;  Occupation of current main job: Managers ;  &gt; Currently employed ;</t>
  </si>
  <si>
    <t>Northern Territory ;  Occupation of current main job: Managers ;  &gt;&gt; Less than 12 months in current main job ;</t>
  </si>
  <si>
    <t>Northern Territory ;  Occupation of current main job: Managers ;  &gt;&gt;&gt; Changed jobs in last 12 months ;</t>
  </si>
  <si>
    <t>Northern Territory ;  Occupation of current main job: Managers ;  &gt;&gt;&gt;&gt; Working in the same industry division as 12 months ago ;</t>
  </si>
  <si>
    <t>Northern Territory ;  Occupation of current main job: Managers ;  &gt;&gt;&gt;&gt; Working in a different industry division than 12 months ago ;</t>
  </si>
  <si>
    <t>Northern Territory ;  Occupation of current main job: Managers ;  &gt;&gt;&gt;&gt; Working in the same major occupation group as 12 months ago ;</t>
  </si>
  <si>
    <t>Northern Territory ;  Occupation of current main job: Managers ;  &gt;&gt;&gt;&gt; Working in a different major occupation group than 12 months ago ;</t>
  </si>
  <si>
    <t>Northern Territory ;  Occupation of current main job: Managers ;  &gt;&gt;&gt;&gt; Working in an occupation at the same skill level as 12 months ago ;</t>
  </si>
  <si>
    <t>Northern Territory ;  Occupation of current main job: Managers ;  &gt;&gt;&gt;&gt; Working in an occupation with a higher skill level than 12 months ago ;</t>
  </si>
  <si>
    <t>Northern Territory ;  Occupation of current main job: Managers ;  &gt;&gt;&gt;&gt; Working in an occupation with a lower skill level than 12 months ago ;</t>
  </si>
  <si>
    <t>Northern Territory ;  Occupation of current main job: Managers ;  &gt;&gt;&gt;&gt; Working in a job with the same usual hours as 12 months ago ;</t>
  </si>
  <si>
    <t>Northern Territory ;  Occupation of current main job: Managers ;  &gt;&gt;&gt;&gt; Working in a job with more usual hours than 12 months ago ;</t>
  </si>
  <si>
    <t>Northern Territory ;  Occupation of current main job: Managers ;  &gt;&gt;&gt;&gt; Working in a job with fewer usual hours than 12 months ago ;</t>
  </si>
  <si>
    <t>Northern Territory ;  Occupation of current main job: Managers ;  &gt;&gt;&gt;&gt; Working in a job with the same status in employment as 12 months ago ;</t>
  </si>
  <si>
    <t>Northern Territory ;  Occupation of current main job: Managers ;  &gt;&gt;&gt;&gt; Working in a job with a different status in employment than 12 months ago ;</t>
  </si>
  <si>
    <t>Northern Territory ;  Occupation of current main job: Managers ;  &gt;&gt;&gt; Did not change jobs in last 12 months ;</t>
  </si>
  <si>
    <t>Northern Territory ;  Occupation of current main job: Managers ;  &gt;&gt; 12 months or more in current main job ;</t>
  </si>
  <si>
    <t>Northern Territory ;  Occupation of current main job: Managers ;  &gt;&gt;&gt; Employee in current main job ;</t>
  </si>
  <si>
    <t>Northern Territory ;  Occupation of current main job: Managers ;  &gt;&gt;&gt;&gt; No change in occupation with current employer last year ;</t>
  </si>
  <si>
    <t>Northern Territory ;  Occupation of current main job: Managers ;  &gt;&gt;&gt;&gt; Changed occupations with current employer in the same major group last year ;</t>
  </si>
  <si>
    <t>Northern Territory ;  Occupation of current main job: Managers ;  &gt;&gt;&gt;&gt; Changed occupations with current employer into a different major group last year ;</t>
  </si>
  <si>
    <t>Northern Territory ;  Occupation of current main job: Managers ;  &gt;&gt;&gt;&gt; Changed occupations with current employer at the same skill level ;</t>
  </si>
  <si>
    <t>Northern Territory ;  Occupation of current main job: Managers ;  &gt;&gt;&gt;&gt; Changed occupations with current employer to a higher skill level ;</t>
  </si>
  <si>
    <t>Northern Territory ;  Occupation of current main job: Managers ;  &gt;&gt;&gt;&gt; Changed occupations with current employer to a lower skill level ;</t>
  </si>
  <si>
    <t>Northern Territory ;  Occupation of current main job: Managers ;  &gt;&gt;&gt;&gt; No change in usual weekly hours with current employer last year ;</t>
  </si>
  <si>
    <t>Northern Territory ;  Occupation of current main job: Managers ;  &gt;&gt;&gt;&gt; Usual weekly hours increased with current employer last year ;</t>
  </si>
  <si>
    <t>Northern Territory ;  Occupation of current main job: Managers ;  &gt;&gt;&gt;&gt; Usual weekly hours decreased with current employer last year ;</t>
  </si>
  <si>
    <t>Northern Territory ;  Occupation of current main job: Managers ;  &gt;&gt;&gt;&gt; Did not know or usual weekly hours varied last year ;</t>
  </si>
  <si>
    <t>Northern Territory ;  Occupation of current main job: Managers ;  &gt;&gt;&gt;&gt; Promoted or transferred last year ;</t>
  </si>
  <si>
    <t>Northern Territory ;  Occupation of current main job: Managers ;  &gt;&gt;&gt;&gt; Was not promoted or transferred last year ;</t>
  </si>
  <si>
    <t>Northern Territory ;  Occupation of current main job: Managers ;  &gt;&gt;&gt; Owner manager or contributing family worker in current main job ;</t>
  </si>
  <si>
    <t>Northern Territory ;  Occupation of current main job: Managers ;  &gt; Employed 12 months ago ;</t>
  </si>
  <si>
    <t>Northern Territory ;  Occupation of current main job: Managers ;  &gt; Not employed 12 months ago ;</t>
  </si>
  <si>
    <t>Northern Territory ;  Occupation of current main job: Professionals ;  Employed at some time during the last 12 months ;</t>
  </si>
  <si>
    <t>Northern Territory ;  Occupation of current main job: Professionals ;  &gt; Currently employed ;</t>
  </si>
  <si>
    <t>Northern Territory ;  Occupation of current main job: Professionals ;  &gt;&gt; Less than 12 months in current main job ;</t>
  </si>
  <si>
    <t>Northern Territory ;  Occupation of current main job: Professionals ;  &gt;&gt;&gt; Changed jobs in last 12 months ;</t>
  </si>
  <si>
    <t>Northern Territory ;  Occupation of current main job: Professionals ;  &gt;&gt;&gt;&gt; Working in the same industry division as 12 months ago ;</t>
  </si>
  <si>
    <t>Northern Territory ;  Occupation of current main job: Professionals ;  &gt;&gt;&gt;&gt; Working in a different industry division than 12 months ago ;</t>
  </si>
  <si>
    <t>Northern Territory ;  Occupation of current main job: Professionals ;  &gt;&gt;&gt;&gt; Working in the same major occupation group as 12 months ago ;</t>
  </si>
  <si>
    <t>Northern Territory ;  Occupation of current main job: Professionals ;  &gt;&gt;&gt;&gt; Working in a different major occupation group than 12 months ago ;</t>
  </si>
  <si>
    <t>Northern Territory ;  Occupation of current main job: Professionals ;  &gt;&gt;&gt;&gt; Working in an occupation at the same skill level as 12 months ago ;</t>
  </si>
  <si>
    <t>Northern Territory ;  Occupation of current main job: Professionals ;  &gt;&gt;&gt;&gt; Working in an occupation with a higher skill level than 12 months ago ;</t>
  </si>
  <si>
    <t>Northern Territory ;  Occupation of current main job: Professionals ;  &gt;&gt;&gt;&gt; Working in an occupation with a lower skill level than 12 months ago ;</t>
  </si>
  <si>
    <t>Northern Territory ;  Occupation of current main job: Professionals ;  &gt;&gt;&gt;&gt; Working in a job with the same usual hours as 12 months ago ;</t>
  </si>
  <si>
    <t>Northern Territory ;  Occupation of current main job: Professionals ;  &gt;&gt;&gt;&gt; Working in a job with more usual hours than 12 months ago ;</t>
  </si>
  <si>
    <t>Northern Territory ;  Occupation of current main job: Professionals ;  &gt;&gt;&gt;&gt; Working in a job with fewer usual hours than 12 months ago ;</t>
  </si>
  <si>
    <t>Northern Territory ;  Occupation of current main job: Professionals ;  &gt;&gt;&gt;&gt; Working in a job with the same status in employment as 12 months ago ;</t>
  </si>
  <si>
    <t>Northern Territory ;  Occupation of current main job: Professionals ;  &gt;&gt;&gt;&gt; Working in a job with a different status in employment than 12 months ago ;</t>
  </si>
  <si>
    <t>Northern Territory ;  Occupation of current main job: Professionals ;  &gt;&gt;&gt; Did not change jobs in last 12 months ;</t>
  </si>
  <si>
    <t>Northern Territory ;  Occupation of current main job: Professionals ;  &gt;&gt; 12 months or more in current main job ;</t>
  </si>
  <si>
    <t>Northern Territory ;  Occupation of current main job: Professionals ;  &gt;&gt;&gt; Employee in current main job ;</t>
  </si>
  <si>
    <t>Northern Territory ;  Occupation of current main job: Professionals ;  &gt;&gt;&gt;&gt; No change in occupation with current employer last year ;</t>
  </si>
  <si>
    <t>Northern Territory ;  Occupation of current main job: Professionals ;  &gt;&gt;&gt;&gt; Changed occupations with current employer in the same major group last year ;</t>
  </si>
  <si>
    <t>Northern Territory ;  Occupation of current main job: Professionals ;  &gt;&gt;&gt;&gt; Changed occupations with current employer into a different major group last year ;</t>
  </si>
  <si>
    <t>Northern Territory ;  Occupation of current main job: Professionals ;  &gt;&gt;&gt;&gt; Changed occupations with current employer at the same skill level ;</t>
  </si>
  <si>
    <t>Northern Territory ;  Occupation of current main job: Professionals ;  &gt;&gt;&gt;&gt; Changed occupations with current employer to a higher skill level ;</t>
  </si>
  <si>
    <t>Northern Territory ;  Occupation of current main job: Professionals ;  &gt;&gt;&gt;&gt; Changed occupations with current employer to a lower skill level ;</t>
  </si>
  <si>
    <t>Northern Territory ;  Occupation of current main job: Professionals ;  &gt;&gt;&gt;&gt; No change in usual weekly hours with current employer last year ;</t>
  </si>
  <si>
    <t>Northern Territory ;  Occupation of current main job: Professionals ;  &gt;&gt;&gt;&gt; Usual weekly hours increased with current employer last year ;</t>
  </si>
  <si>
    <t>Northern Territory ;  Occupation of current main job: Professionals ;  &gt;&gt;&gt;&gt; Usual weekly hours decreased with current employer last year ;</t>
  </si>
  <si>
    <t>Northern Territory ;  Occupation of current main job: Professionals ;  &gt;&gt;&gt;&gt; Did not know or usual weekly hours varied last year ;</t>
  </si>
  <si>
    <t>Northern Territory ;  Occupation of current main job: Professionals ;  &gt;&gt;&gt;&gt; Promoted or transferred last year ;</t>
  </si>
  <si>
    <t>Northern Territory ;  Occupation of current main job: Professionals ;  &gt;&gt;&gt;&gt; Was not promoted or transferred last year ;</t>
  </si>
  <si>
    <t>Northern Territory ;  Occupation of current main job: Professionals ;  &gt;&gt;&gt; Owner manager or contributing family worker in current main job ;</t>
  </si>
  <si>
    <t>Northern Territory ;  Occupation of current main job: Professionals ;  &gt; Employed 12 months ago ;</t>
  </si>
  <si>
    <t>Northern Territory ;  Occupation of current main job: Professionals ;  &gt; Not employed 12 months ago ;</t>
  </si>
  <si>
    <t>Northern Territory ;  Occupation of current main job: Technicians and trades workers ;  Employed at some time during the last 12 months ;</t>
  </si>
  <si>
    <t>Northern Territory ;  Occupation of current main job: Technicians and trades workers ;  &gt; Currently employed ;</t>
  </si>
  <si>
    <t>Northern Territory ;  Occupation of current main job: Technicians and trades workers ;  &gt;&gt; Less than 12 months in current main job ;</t>
  </si>
  <si>
    <t>Northern Territory ;  Occupation of current main job: Technicians and trades workers ;  &gt;&gt;&gt; Changed jobs in last 12 months ;</t>
  </si>
  <si>
    <t>Northern Territory ;  Occupation of current main job: Technicians and trades workers ;  &gt;&gt;&gt;&gt; Working in the same industry division as 12 months ago ;</t>
  </si>
  <si>
    <t>Northern Territory ;  Occupation of current main job: Technicians and trades workers ;  &gt;&gt;&gt;&gt; Working in a different industry division than 12 months ago ;</t>
  </si>
  <si>
    <t>Northern Territory ;  Occupation of current main job: Technicians and trades workers ;  &gt;&gt;&gt;&gt; Working in the same major occupation group as 12 months ago ;</t>
  </si>
  <si>
    <t>Northern Territory ;  Occupation of current main job: Technicians and trades workers ;  &gt;&gt;&gt;&gt; Working in a different major occupation group than 12 months ago ;</t>
  </si>
  <si>
    <t>Northern Territory ;  Occupation of current main job: Technicians and trades workers ;  &gt;&gt;&gt;&gt; Working in an occupation at the same skill level as 12 months ago ;</t>
  </si>
  <si>
    <t>Northern Territory ;  Occupation of current main job: Technicians and trades workers ;  &gt;&gt;&gt;&gt; Working in an occupation with a higher skill level than 12 months ago ;</t>
  </si>
  <si>
    <t>Northern Territory ;  Occupation of current main job: Technicians and trades workers ;  &gt;&gt;&gt;&gt; Working in an occupation with a lower skill level than 12 months ago ;</t>
  </si>
  <si>
    <t>Northern Territory ;  Occupation of current main job: Technicians and trades workers ;  &gt;&gt;&gt;&gt; Working in a job with the same usual hours as 12 months ago ;</t>
  </si>
  <si>
    <t>Northern Territory ;  Occupation of current main job: Technicians and trades workers ;  &gt;&gt;&gt;&gt; Working in a job with more usual hours than 12 months ago ;</t>
  </si>
  <si>
    <t>Northern Territory ;  Occupation of current main job: Technicians and trades workers ;  &gt;&gt;&gt;&gt; Working in a job with fewer usual hours than 12 months ago ;</t>
  </si>
  <si>
    <t>Northern Territory ;  Occupation of current main job: Technicians and trades workers ;  &gt;&gt;&gt;&gt; Working in a job with the same status in employment as 12 months ago ;</t>
  </si>
  <si>
    <t>Northern Territory ;  Occupation of current main job: Technicians and trades workers ;  &gt;&gt;&gt;&gt; Working in a job with a different status in employment than 12 months ago ;</t>
  </si>
  <si>
    <t>Northern Territory ;  Occupation of current main job: Technicians and trades workers ;  &gt;&gt;&gt; Did not change jobs in last 12 months ;</t>
  </si>
  <si>
    <t>Northern Territory ;  Occupation of current main job: Technicians and trades workers ;  &gt;&gt; 12 months or more in current main job ;</t>
  </si>
  <si>
    <t>Northern Territory ;  Occupation of current main job: Technicians and trades workers ;  &gt;&gt;&gt; Employee in current main job ;</t>
  </si>
  <si>
    <t>Northern Territory ;  Occupation of current main job: Technicians and trades workers ;  &gt;&gt;&gt;&gt; No change in occupation with current employer last year ;</t>
  </si>
  <si>
    <t>Northern Territory ;  Occupation of current main job: Technicians and trades workers ;  &gt;&gt;&gt;&gt; Changed occupations with current employer in the same major group last year ;</t>
  </si>
  <si>
    <t>Northern Territory ;  Occupation of current main job: Technicians and trades workers ;  &gt;&gt;&gt;&gt; Changed occupations with current employer into a different major group last year ;</t>
  </si>
  <si>
    <t>Northern Territory ;  Occupation of current main job: Technicians and trades workers ;  &gt;&gt;&gt;&gt; Changed occupations with current employer at the same skill level ;</t>
  </si>
  <si>
    <t>Northern Territory ;  Occupation of current main job: Technicians and trades workers ;  &gt;&gt;&gt;&gt; Changed occupations with current employer to a higher skill level ;</t>
  </si>
  <si>
    <t>Northern Territory ;  Occupation of current main job: Technicians and trades workers ;  &gt;&gt;&gt;&gt; Changed occupations with current employer to a lower skill level ;</t>
  </si>
  <si>
    <t>Northern Territory ;  Occupation of current main job: Technicians and trades workers ;  &gt;&gt;&gt;&gt; No change in usual weekly hours with current employer last year ;</t>
  </si>
  <si>
    <t>Northern Territory ;  Occupation of current main job: Technicians and trades workers ;  &gt;&gt;&gt;&gt; Usual weekly hours increased with current employer last year ;</t>
  </si>
  <si>
    <t>Northern Territory ;  Occupation of current main job: Technicians and trades workers ;  &gt;&gt;&gt;&gt; Usual weekly hours decreased with current employer last year ;</t>
  </si>
  <si>
    <t>Northern Territory ;  Occupation of current main job: Technicians and trades workers ;  &gt;&gt;&gt;&gt; Did not know or usual weekly hours varied last year ;</t>
  </si>
  <si>
    <t>Northern Territory ;  Occupation of current main job: Technicians and trades workers ;  &gt;&gt;&gt;&gt; Promoted or transferred last year ;</t>
  </si>
  <si>
    <t>Northern Territory ;  Occupation of current main job: Technicians and trades workers ;  &gt;&gt;&gt;&gt; Was not promoted or transferred last year ;</t>
  </si>
  <si>
    <t>Northern Territory ;  Occupation of current main job: Technicians and trades workers ;  &gt;&gt;&gt; Owner manager or contributing family worker in current main job ;</t>
  </si>
  <si>
    <t>Northern Territory ;  Occupation of current main job: Technicians and trades workers ;  &gt; Employed 12 months ago ;</t>
  </si>
  <si>
    <t>Northern Territory ;  Occupation of current main job: Technicians and trades workers ;  &gt; Not employed 12 months ago ;</t>
  </si>
  <si>
    <t>Northern Territory ;  Occupation of current main job: Community and personal service workers ;  Employed at some time during the last 12 months ;</t>
  </si>
  <si>
    <t>Northern Territory ;  Occupation of current main job: Community and personal service workers ;  &gt; Currently employed ;</t>
  </si>
  <si>
    <t>Northern Territory ;  Occupation of current main job: Community and personal service workers ;  &gt;&gt; Less than 12 months in current main job ;</t>
  </si>
  <si>
    <t>A127926902F</t>
  </si>
  <si>
    <t>A127940778W</t>
  </si>
  <si>
    <t>A127872110V</t>
  </si>
  <si>
    <t>A127885774A</t>
  </si>
  <si>
    <t>A127844734V</t>
  </si>
  <si>
    <t>A127858630K</t>
  </si>
  <si>
    <t>A127858614K</t>
  </si>
  <si>
    <t>A127858622K</t>
  </si>
  <si>
    <t>A127844746C</t>
  </si>
  <si>
    <t>A127844750V</t>
  </si>
  <si>
    <t>A127926922R</t>
  </si>
  <si>
    <t>A127913418L</t>
  </si>
  <si>
    <t>A127926926X</t>
  </si>
  <si>
    <t>A127844758L</t>
  </si>
  <si>
    <t>A127926930R</t>
  </si>
  <si>
    <t>A127885778K</t>
  </si>
  <si>
    <t>A127899518X</t>
  </si>
  <si>
    <t>A127913402V</t>
  </si>
  <si>
    <t>A127844738C</t>
  </si>
  <si>
    <t>A127913406C</t>
  </si>
  <si>
    <t>A127913410V</t>
  </si>
  <si>
    <t>A127926906R</t>
  </si>
  <si>
    <t>A127858618V</t>
  </si>
  <si>
    <t>A127899522R</t>
  </si>
  <si>
    <t>A127899526X</t>
  </si>
  <si>
    <t>A127899530R</t>
  </si>
  <si>
    <t>A127926910F</t>
  </si>
  <si>
    <t>A127940782L</t>
  </si>
  <si>
    <t>A127844742V</t>
  </si>
  <si>
    <t>A127940786W</t>
  </si>
  <si>
    <t>A127940790L</t>
  </si>
  <si>
    <t>A127885782A</t>
  </si>
  <si>
    <t>A127926914R</t>
  </si>
  <si>
    <t>A127858626V</t>
  </si>
  <si>
    <t>A127940794W</t>
  </si>
  <si>
    <t>A127913414C</t>
  </si>
  <si>
    <t>A127899534X</t>
  </si>
  <si>
    <t>A127926918X</t>
  </si>
  <si>
    <t>A127844754C</t>
  </si>
  <si>
    <t>A127872126L</t>
  </si>
  <si>
    <t>A127872118L</t>
  </si>
  <si>
    <t>A127872122C</t>
  </si>
  <si>
    <t>A127913438W</t>
  </si>
  <si>
    <t>A127872130C</t>
  </si>
  <si>
    <t>A127926954J</t>
  </si>
  <si>
    <t>A127885806J</t>
  </si>
  <si>
    <t>A127858650V</t>
  </si>
  <si>
    <t>A127940806V</t>
  </si>
  <si>
    <t>A127913442L</t>
  </si>
  <si>
    <t>A127926934X</t>
  </si>
  <si>
    <t>A127885786K</t>
  </si>
  <si>
    <t>A127885790A</t>
  </si>
  <si>
    <t>A127926938J</t>
  </si>
  <si>
    <t>A127858634V</t>
  </si>
  <si>
    <t>A127858638C</t>
  </si>
  <si>
    <t>A127899542X</t>
  </si>
  <si>
    <t>A127885794K</t>
  </si>
  <si>
    <t>A127926942X</t>
  </si>
  <si>
    <t>A127913422C</t>
  </si>
  <si>
    <t>A127913426L</t>
  </si>
  <si>
    <t>A127885798V</t>
  </si>
  <si>
    <t>A127913430C</t>
  </si>
  <si>
    <t>A127899546J</t>
  </si>
  <si>
    <t>A127858642V</t>
  </si>
  <si>
    <t>A127913434L</t>
  </si>
  <si>
    <t>A127899550X</t>
  </si>
  <si>
    <t>A127926946J</t>
  </si>
  <si>
    <t>A127940798F</t>
  </si>
  <si>
    <t>A127940802K</t>
  </si>
  <si>
    <t>A127899554J</t>
  </si>
  <si>
    <t>A127844762C</t>
  </si>
  <si>
    <t>A127858646C</t>
  </si>
  <si>
    <t>A127885802X</t>
  </si>
  <si>
    <t>A127872154W</t>
  </si>
  <si>
    <t>A127844766L</t>
  </si>
  <si>
    <t>A127913450L</t>
  </si>
  <si>
    <t>A127913458F</t>
  </si>
  <si>
    <t>A127899570J</t>
  </si>
  <si>
    <t>A127858662C</t>
  </si>
  <si>
    <t>A127872158F</t>
  </si>
  <si>
    <t>A127885822J</t>
  </si>
  <si>
    <t>A127913466F</t>
  </si>
  <si>
    <t>A127885826T</t>
  </si>
  <si>
    <t>A127926958T</t>
  </si>
  <si>
    <t>A127899558T</t>
  </si>
  <si>
    <t>A127844770C</t>
  </si>
  <si>
    <t>A127885810X</t>
  </si>
  <si>
    <t>A127885814J</t>
  </si>
  <si>
    <t>A127913446W</t>
  </si>
  <si>
    <t>A127858654C</t>
  </si>
  <si>
    <t>A127926962J</t>
  </si>
  <si>
    <t>A127926966T</t>
  </si>
  <si>
    <t>A127872134L</t>
  </si>
  <si>
    <t>A127872138W</t>
  </si>
  <si>
    <t>A127844774L</t>
  </si>
  <si>
    <t>A127872142L</t>
  </si>
  <si>
    <t>A127913454W</t>
  </si>
  <si>
    <t>A127926970J</t>
  </si>
  <si>
    <t>A127899562J</t>
  </si>
  <si>
    <t>A127858658L</t>
  </si>
  <si>
    <t>A127844778W</t>
  </si>
  <si>
    <t>A127872146W</t>
  </si>
  <si>
    <t>A127844782L</t>
  </si>
  <si>
    <t>A127872150L</t>
  </si>
  <si>
    <t>A127913462W</t>
  </si>
  <si>
    <t>A127899574T</t>
  </si>
  <si>
    <t>A127885818T</t>
  </si>
  <si>
    <t>A127940942L</t>
  </si>
  <si>
    <t>A127858818L</t>
  </si>
  <si>
    <t>A127872314W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</si>
  <si>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</si>
  <si>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</si>
  <si>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</si>
  <si>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</si>
  <si>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</si>
  <si>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</si>
  <si>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</si>
  <si>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</si>
  <si>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</si>
  <si>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</si>
  <si>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</si>
  <si>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</si>
  <si>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</si>
  <si>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</si>
  <si>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</si>
  <si>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</si>
  <si>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</si>
  <si>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</si>
  <si>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</si>
  <si>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</si>
  <si>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</si>
  <si>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</si>
  <si>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</si>
  <si>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</si>
  <si>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</si>
  <si>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</si>
  <si>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</si>
  <si>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</si>
  <si>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</si>
  <si>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</si>
  <si>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</si>
  <si>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</si>
  <si>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</si>
  <si>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</si>
  <si>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</si>
  <si>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A127887298K</t>
  </si>
  <si>
    <t>A127928498A</t>
  </si>
  <si>
    <t>A127914942A</t>
  </si>
  <si>
    <t>A127914946K</t>
  </si>
  <si>
    <t>A127859954X</t>
  </si>
  <si>
    <t>A127942110J</t>
  </si>
  <si>
    <t>A127942114T</t>
  </si>
  <si>
    <t>A127846266C</t>
  </si>
  <si>
    <t>A127942118A</t>
  </si>
  <si>
    <t>A127942122T</t>
  </si>
  <si>
    <t>A127928502F</t>
  </si>
  <si>
    <t>A127887282T</t>
  </si>
  <si>
    <t>A127873546A</t>
  </si>
  <si>
    <t>A127942094V</t>
  </si>
  <si>
    <t>A127901062L</t>
  </si>
  <si>
    <t>A127914938K</t>
  </si>
  <si>
    <t>A127942098C</t>
  </si>
  <si>
    <t>A127887286A</t>
  </si>
  <si>
    <t>A127846246V</t>
  </si>
  <si>
    <t>A127846250K</t>
  </si>
  <si>
    <t>A127928506R</t>
  </si>
  <si>
    <t>A127942102J</t>
  </si>
  <si>
    <t>A127928510F</t>
  </si>
  <si>
    <t>A127942106T</t>
  </si>
  <si>
    <t>A127928514R</t>
  </si>
  <si>
    <t>A127859950R</t>
  </si>
  <si>
    <t>A127901066W</t>
  </si>
  <si>
    <t>A127873550T</t>
  </si>
  <si>
    <t>A127873554A</t>
  </si>
  <si>
    <t>A127846254V</t>
  </si>
  <si>
    <t>A127887290T</t>
  </si>
  <si>
    <t>A127846258C</t>
  </si>
  <si>
    <t>A127887302R</t>
  </si>
  <si>
    <t>A127846262V</t>
  </si>
  <si>
    <t>A127860090X</t>
  </si>
  <si>
    <t>A127928598K</t>
  </si>
  <si>
    <t>A127873662K</t>
  </si>
  <si>
    <t>A127928610R</t>
  </si>
  <si>
    <t>A127915046W</t>
  </si>
  <si>
    <t>A127873682V</t>
  </si>
  <si>
    <t>A127901158F</t>
  </si>
  <si>
    <t>A127942222A</t>
  </si>
  <si>
    <t>A127928618J</t>
  </si>
  <si>
    <t>A127887418T</t>
  </si>
  <si>
    <t>A127887398V</t>
  </si>
  <si>
    <t>A127942210T</t>
  </si>
  <si>
    <t>A127873654K</t>
  </si>
  <si>
    <t>A127887402X</t>
  </si>
  <si>
    <t>A127887406J</t>
  </si>
  <si>
    <t>A127860078J</t>
  </si>
  <si>
    <t>A127860082X</t>
  </si>
  <si>
    <t>A127942214A</t>
  </si>
  <si>
    <t>A127942218K</t>
  </si>
  <si>
    <t>A127873658V</t>
  </si>
  <si>
    <t>A127860086J</t>
  </si>
  <si>
    <t>A127928602R</t>
  </si>
  <si>
    <t>A127928606X</t>
  </si>
  <si>
    <t>A127873666V</t>
  </si>
  <si>
    <t>A127915038W</t>
  </si>
  <si>
    <t>A127873670K</t>
  </si>
  <si>
    <t>A127873674V</t>
  </si>
  <si>
    <t>A127915042L</t>
  </si>
  <si>
    <t>A127901150L</t>
  </si>
  <si>
    <t>A127887410X</t>
  </si>
  <si>
    <t>A127873678C</t>
  </si>
  <si>
    <t>A127928614X</t>
  </si>
  <si>
    <t>A127915050L</t>
  </si>
  <si>
    <t>A127887414J</t>
  </si>
  <si>
    <t>A127928630X</t>
  </si>
  <si>
    <t>A127860094J</t>
  </si>
  <si>
    <t>A127928622X</t>
  </si>
  <si>
    <t>A127928626J</t>
  </si>
  <si>
    <t>A127860122F</t>
  </si>
  <si>
    <t>A127860126R</t>
  </si>
  <si>
    <t>A127901166F</t>
  </si>
  <si>
    <t>A127887422J</t>
  </si>
  <si>
    <t>A127901170W</t>
  </si>
  <si>
    <t>A127873706A</t>
  </si>
  <si>
    <t>A127873686C</t>
  </si>
  <si>
    <t>A127901162W</t>
  </si>
  <si>
    <t>A127942226K</t>
  </si>
  <si>
    <t>A127915054W</t>
  </si>
  <si>
    <t>A127942230A</t>
  </si>
  <si>
    <t>A127873690V</t>
  </si>
  <si>
    <t>A127942234K</t>
  </si>
  <si>
    <t>A127860098T</t>
  </si>
  <si>
    <t>A127860102W</t>
  </si>
  <si>
    <t>A127846330K</t>
  </si>
  <si>
    <t>A127942238V</t>
  </si>
  <si>
    <t>A127846334V</t>
  </si>
  <si>
    <t>A127860106F</t>
  </si>
  <si>
    <t>A127860110W</t>
  </si>
  <si>
    <t>A127915058F</t>
  </si>
  <si>
    <t>A127860114F</t>
  </si>
  <si>
    <t>A127860118R</t>
  </si>
  <si>
    <t>A127873694C</t>
  </si>
  <si>
    <t>A127915062W</t>
  </si>
  <si>
    <t>A127942242K</t>
  </si>
  <si>
    <t>A127873698L</t>
  </si>
  <si>
    <t>A127915066F</t>
  </si>
  <si>
    <t>A127846342V</t>
  </si>
  <si>
    <t>A127873702T</t>
  </si>
  <si>
    <t>A127860142R</t>
  </si>
  <si>
    <t>A127846346C</t>
  </si>
  <si>
    <t>A127942258C</t>
  </si>
  <si>
    <t>Northern Territory ;  Occupation of current main job: Community and personal service workers ;  &gt;&gt;&gt; Changed jobs in last 12 months ;</t>
  </si>
  <si>
    <t>Northern Territory ;  Occupation of current main job: Community and personal service workers ;  &gt;&gt;&gt;&gt; Working in the same industry division as 12 months ago ;</t>
  </si>
  <si>
    <t>Northern Territory ;  Occupation of current main job: Community and personal service workers ;  &gt;&gt;&gt;&gt; Working in a different industry division than 12 months ago ;</t>
  </si>
  <si>
    <t>Northern Territory ;  Occupation of current main job: Community and personal service workers ;  &gt;&gt;&gt;&gt; Working in the same major occupation group as 12 months ago ;</t>
  </si>
  <si>
    <t>Northern Territory ;  Occupation of current main job: Community and personal service workers ;  &gt;&gt;&gt;&gt; Working in a different major occupation group than 12 months ago ;</t>
  </si>
  <si>
    <t>Northern Territory ;  Occupation of current main job: Community and personal service workers ;  &gt;&gt;&gt;&gt; Working in an occupation at the same skill level as 12 months ago ;</t>
  </si>
  <si>
    <t>Northern Territory ;  Occupation of current main job: Community and personal service workers ;  &gt;&gt;&gt;&gt; Working in an occupation with a higher skill level than 12 months ago ;</t>
  </si>
  <si>
    <t>Northern Territory ;  Occupation of current main job: Community and personal service workers ;  &gt;&gt;&gt;&gt; Working in an occupation with a lower skill level than 12 months ago ;</t>
  </si>
  <si>
    <t>Northern Territory ;  Occupation of current main job: Community and personal service workers ;  &gt;&gt;&gt;&gt; Working in a job with the same usual hours as 12 months ago ;</t>
  </si>
  <si>
    <t>Northern Territory ;  Occupation of current main job: Community and personal service workers ;  &gt;&gt;&gt;&gt; Working in a job with more usual hours than 12 months ago ;</t>
  </si>
  <si>
    <t>Northern Territory ;  Occupation of current main job: Community and personal service workers ;  &gt;&gt;&gt;&gt; Working in a job with fewer usual hours than 12 months ago ;</t>
  </si>
  <si>
    <t>Northern Territory ;  Occupation of current main job: Community and personal service workers ;  &gt;&gt;&gt;&gt; Working in a job with the same status in employment as 12 months ago ;</t>
  </si>
  <si>
    <t>Northern Territory ;  Occupation of current main job: Community and personal service workers ;  &gt;&gt;&gt;&gt; Working in a job with a different status in employment than 12 months ago ;</t>
  </si>
  <si>
    <t>Northern Territory ;  Occupation of current main job: Community and personal service workers ;  &gt;&gt;&gt; Did not change jobs in last 12 months ;</t>
  </si>
  <si>
    <t>Northern Territory ;  Occupation of current main job: Community and personal service workers ;  &gt;&gt; 12 months or more in current main job ;</t>
  </si>
  <si>
    <t>Northern Territory ;  Occupation of current main job: Community and personal service workers ;  &gt;&gt;&gt; Employee in current main job ;</t>
  </si>
  <si>
    <t>Northern Territory ;  Occupation of current main job: Community and personal service workers ;  &gt;&gt;&gt;&gt; No change in occupation with current employer last year ;</t>
  </si>
  <si>
    <t>Northern Territory ;  Occupation of current main job: Community and personal service workers ;  &gt;&gt;&gt;&gt; Changed occupations with current employer in the same major group last year ;</t>
  </si>
  <si>
    <t>Northern Territory ;  Occupation of current main job: Community and personal service workers ;  &gt;&gt;&gt;&gt; Changed occupations with current employer into a different major group last year ;</t>
  </si>
  <si>
    <t>Northern Territory ;  Occupation of current main job: Community and personal service workers ;  &gt;&gt;&gt;&gt; Changed occupations with current employer at the same skill level ;</t>
  </si>
  <si>
    <t>Northern Territory ;  Occupation of current main job: Community and personal service workers ;  &gt;&gt;&gt;&gt; Changed occupations with current employer to a higher skill level ;</t>
  </si>
  <si>
    <t>Northern Territory ;  Occupation of current main job: Community and personal service workers ;  &gt;&gt;&gt;&gt; Changed occupations with current employer to a lower skill level ;</t>
  </si>
  <si>
    <t>Northern Territory ;  Occupation of current main job: Community and personal service workers ;  &gt;&gt;&gt;&gt; No change in usual weekly hours with current employer last year ;</t>
  </si>
  <si>
    <t>Northern Territory ;  Occupation of current main job: Community and personal service workers ;  &gt;&gt;&gt;&gt; Usual weekly hours increased with current employer last year ;</t>
  </si>
  <si>
    <t>Northern Territory ;  Occupation of current main job: Community and personal service workers ;  &gt;&gt;&gt;&gt; Usual weekly hours decreased with current employer last year ;</t>
  </si>
  <si>
    <t>Northern Territory ;  Occupation of current main job: Community and personal service workers ;  &gt;&gt;&gt;&gt; Did not know or usual weekly hours varied last year ;</t>
  </si>
  <si>
    <t>Northern Territory ;  Occupation of current main job: Community and personal service workers ;  &gt;&gt;&gt;&gt; Promoted or transferred last year ;</t>
  </si>
  <si>
    <t>Northern Territory ;  Occupation of current main job: Community and personal service workers ;  &gt;&gt;&gt;&gt; Was not promoted or transferred last year ;</t>
  </si>
  <si>
    <t>Northern Territory ;  Occupation of current main job: Community and personal service workers ;  &gt;&gt;&gt; Owner manager or contributing family worker in current main job ;</t>
  </si>
  <si>
    <t>Northern Territory ;  Occupation of current main job: Community and personal service workers ;  &gt; Employed 12 months ago ;</t>
  </si>
  <si>
    <t>Northern Territory ;  Occupation of current main job: Community and personal service workers ;  &gt; Not employed 12 months ago ;</t>
  </si>
  <si>
    <t>Northern Territory ;  Occupation of current main job: Clerical and administrative workers ;  Employed at some time during the last 12 months ;</t>
  </si>
  <si>
    <t>Northern Territory ;  Occupation of current main job: Clerical and administrative workers ;  &gt; Currently employed ;</t>
  </si>
  <si>
    <t>Northern Territory ;  Occupation of current main job: Clerical and administrative workers ;  &gt;&gt; Less than 12 months in current main job ;</t>
  </si>
  <si>
    <t>Northern Territory ;  Occupation of current main job: Clerical and administrative workers ;  &gt;&gt;&gt; Changed jobs in last 12 months ;</t>
  </si>
  <si>
    <t>Northern Territory ;  Occupation of current main job: Clerical and administrative workers ;  &gt;&gt;&gt;&gt; Working in the same industry division as 12 months ago ;</t>
  </si>
  <si>
    <t>Northern Territory ;  Occupation of current main job: Clerical and administrative workers ;  &gt;&gt;&gt;&gt; Working in a different industry division than 12 months ago ;</t>
  </si>
  <si>
    <t>Northern Territory ;  Occupation of current main job: Clerical and administrative workers ;  &gt;&gt;&gt;&gt; Working in the same major occupation group as 12 months ago ;</t>
  </si>
  <si>
    <t>Northern Territory ;  Occupation of current main job: Clerical and administrative workers ;  &gt;&gt;&gt;&gt; Working in a different major occupation group than 12 months ago ;</t>
  </si>
  <si>
    <t>Northern Territory ;  Occupation of current main job: Clerical and administrative workers ;  &gt;&gt;&gt;&gt; Working in an occupation at the same skill level as 12 months ago ;</t>
  </si>
  <si>
    <t>Northern Territory ;  Occupation of current main job: Clerical and administrative workers ;  &gt;&gt;&gt;&gt; Working in an occupation with a higher skill level than 12 months ago ;</t>
  </si>
  <si>
    <t>Northern Territory ;  Occupation of current main job: Clerical and administrative workers ;  &gt;&gt;&gt;&gt; Working in an occupation with a lower skill level than 12 months ago ;</t>
  </si>
  <si>
    <t>Northern Territory ;  Occupation of current main job: Clerical and administrative workers ;  &gt;&gt;&gt;&gt; Working in a job with the same usual hours as 12 months ago ;</t>
  </si>
  <si>
    <t>Northern Territory ;  Occupation of current main job: Clerical and administrative workers ;  &gt;&gt;&gt;&gt; Working in a job with more usual hours than 12 months ago ;</t>
  </si>
  <si>
    <t>Northern Territory ;  Occupation of current main job: Clerical and administrative workers ;  &gt;&gt;&gt;&gt; Working in a job with fewer usual hours than 12 months ago ;</t>
  </si>
  <si>
    <t>Northern Territory ;  Occupation of current main job: Clerical and administrative workers ;  &gt;&gt;&gt;&gt; Working in a job with the same status in employment as 12 months ago ;</t>
  </si>
  <si>
    <t>Northern Territory ;  Occupation of current main job: Clerical and administrative workers ;  &gt;&gt;&gt;&gt; Working in a job with a different status in employment than 12 months ago ;</t>
  </si>
  <si>
    <t>Northern Territory ;  Occupation of current main job: Clerical and administrative workers ;  &gt;&gt;&gt; Did not change jobs in last 12 months ;</t>
  </si>
  <si>
    <t>Northern Territory ;  Occupation of current main job: Clerical and administrative workers ;  &gt;&gt; 12 months or more in current main job ;</t>
  </si>
  <si>
    <t>Northern Territory ;  Occupation of current main job: Clerical and administrative workers ;  &gt;&gt;&gt; Employee in current main job ;</t>
  </si>
  <si>
    <t>Northern Territory ;  Occupation of current main job: Clerical and administrative workers ;  &gt;&gt;&gt;&gt; No change in occupation with current employer last year ;</t>
  </si>
  <si>
    <t>Northern Territory ;  Occupation of current main job: Clerical and administrative workers ;  &gt;&gt;&gt;&gt; Changed occupations with current employer in the same major group last year ;</t>
  </si>
  <si>
    <t>Northern Territory ;  Occupation of current main job: Clerical and administrative workers ;  &gt;&gt;&gt;&gt; Changed occupations with current employer into a different major group last year ;</t>
  </si>
  <si>
    <t>Northern Territory ;  Occupation of current main job: Clerical and administrative workers ;  &gt;&gt;&gt;&gt; Changed occupations with current employer at the same skill level ;</t>
  </si>
  <si>
    <t>Northern Territory ;  Occupation of current main job: Clerical and administrative workers ;  &gt;&gt;&gt;&gt; Changed occupations with current employer to a higher skill level ;</t>
  </si>
  <si>
    <t>Northern Territory ;  Occupation of current main job: Clerical and administrative workers ;  &gt;&gt;&gt;&gt; Changed occupations with current employer to a lower skill level ;</t>
  </si>
  <si>
    <t>Northern Territory ;  Occupation of current main job: Clerical and administrative workers ;  &gt;&gt;&gt;&gt; No change in usual weekly hours with current employer last year ;</t>
  </si>
  <si>
    <t>Northern Territory ;  Occupation of current main job: Clerical and administrative workers ;  &gt;&gt;&gt;&gt; Usual weekly hours increased with current employer last year ;</t>
  </si>
  <si>
    <t>Northern Territory ;  Occupation of current main job: Clerical and administrative workers ;  &gt;&gt;&gt;&gt; Usual weekly hours decreased with current employer last year ;</t>
  </si>
  <si>
    <t>Northern Territory ;  Occupation of current main job: Clerical and administrative workers ;  &gt;&gt;&gt;&gt; Did not know or usual weekly hours varied last year ;</t>
  </si>
  <si>
    <t>Northern Territory ;  Occupation of current main job: Clerical and administrative workers ;  &gt;&gt;&gt;&gt; Promoted or transferred last year ;</t>
  </si>
  <si>
    <t>Northern Territory ;  Occupation of current main job: Clerical and administrative workers ;  &gt;&gt;&gt;&gt; Was not promoted or transferred last year ;</t>
  </si>
  <si>
    <t>Northern Territory ;  Occupation of current main job: Clerical and administrative workers ;  &gt;&gt;&gt; Owner manager or contributing family worker in current main job ;</t>
  </si>
  <si>
    <t>Northern Territory ;  Occupation of current main job: Clerical and administrative workers ;  &gt; Employed 12 months ago ;</t>
  </si>
  <si>
    <t>Northern Territory ;  Occupation of current main job: Clerical and administrative workers ;  &gt; Not employed 12 months ago ;</t>
  </si>
  <si>
    <t>Northern Territory ;  Occupation of current main job: Sales workers ;  Employed at some time during the last 12 months ;</t>
  </si>
  <si>
    <t>Northern Territory ;  Occupation of current main job: Sales workers ;  &gt; Currently employed ;</t>
  </si>
  <si>
    <t>Northern Territory ;  Occupation of current main job: Sales workers ;  &gt;&gt; Less than 12 months in current main job ;</t>
  </si>
  <si>
    <t>Northern Territory ;  Occupation of current main job: Sales workers ;  &gt;&gt;&gt; Changed jobs in last 12 months ;</t>
  </si>
  <si>
    <t>Northern Territory ;  Occupation of current main job: Sales workers ;  &gt;&gt;&gt;&gt; Working in the same industry division as 12 months ago ;</t>
  </si>
  <si>
    <t>Northern Territory ;  Occupation of current main job: Sales workers ;  &gt;&gt;&gt;&gt; Working in a different industry division than 12 months ago ;</t>
  </si>
  <si>
    <t>Northern Territory ;  Occupation of current main job: Sales workers ;  &gt;&gt;&gt;&gt; Working in the same major occupation group as 12 months ago ;</t>
  </si>
  <si>
    <t>Northern Territory ;  Occupation of current main job: Sales workers ;  &gt;&gt;&gt;&gt; Working in a different major occupation group than 12 months ago ;</t>
  </si>
  <si>
    <t>Northern Territory ;  Occupation of current main job: Sales workers ;  &gt;&gt;&gt;&gt; Working in an occupation at the same skill level as 12 months ago ;</t>
  </si>
  <si>
    <t>Northern Territory ;  Occupation of current main job: Sales workers ;  &gt;&gt;&gt;&gt; Working in an occupation with a higher skill level than 12 months ago ;</t>
  </si>
  <si>
    <t>Northern Territory ;  Occupation of current main job: Sales workers ;  &gt;&gt;&gt;&gt; Working in an occupation with a lower skill level than 12 months ago ;</t>
  </si>
  <si>
    <t>Northern Territory ;  Occupation of current main job: Sales workers ;  &gt;&gt;&gt;&gt; Working in a job with the same usual hours as 12 months ago ;</t>
  </si>
  <si>
    <t>Northern Territory ;  Occupation of current main job: Sales workers ;  &gt;&gt;&gt;&gt; Working in a job with more usual hours than 12 months ago ;</t>
  </si>
  <si>
    <t>Northern Territory ;  Occupation of current main job: Sales workers ;  &gt;&gt;&gt;&gt; Working in a job with fewer usual hours than 12 months ago ;</t>
  </si>
  <si>
    <t>Northern Territory ;  Occupation of current main job: Sales workers ;  &gt;&gt;&gt;&gt; Working in a job with the same status in employment as 12 months ago ;</t>
  </si>
  <si>
    <t>Northern Territory ;  Occupation of current main job: Sales workers ;  &gt;&gt;&gt;&gt; Working in a job with a different status in employment than 12 months ago ;</t>
  </si>
  <si>
    <t>Northern Territory ;  Occupation of current main job: Sales workers ;  &gt;&gt;&gt; Did not change jobs in last 12 months ;</t>
  </si>
  <si>
    <t>Northern Territory ;  Occupation of current main job: Sales workers ;  &gt;&gt; 12 months or more in current main job ;</t>
  </si>
  <si>
    <t>Northern Territory ;  Occupation of current main job: Sales workers ;  &gt;&gt;&gt; Employee in current main job ;</t>
  </si>
  <si>
    <t>Northern Territory ;  Occupation of current main job: Sales workers ;  &gt;&gt;&gt;&gt; No change in occupation with current employer last year ;</t>
  </si>
  <si>
    <t>Northern Territory ;  Occupation of current main job: Sales workers ;  &gt;&gt;&gt;&gt; Changed occupations with current employer in the same major group last year ;</t>
  </si>
  <si>
    <t>Northern Territory ;  Occupation of current main job: Sales workers ;  &gt;&gt;&gt;&gt; Changed occupations with current employer into a different major group last year ;</t>
  </si>
  <si>
    <t>Northern Territory ;  Occupation of current main job: Sales workers ;  &gt;&gt;&gt;&gt; Changed occupations with current employer at the same skill level ;</t>
  </si>
  <si>
    <t>Northern Territory ;  Occupation of current main job: Sales workers ;  &gt;&gt;&gt;&gt; Changed occupations with current employer to a higher skill level ;</t>
  </si>
  <si>
    <t>Northern Territory ;  Occupation of current main job: Sales workers ;  &gt;&gt;&gt;&gt; Changed occupations with current employer to a lower skill level ;</t>
  </si>
  <si>
    <t>Northern Territory ;  Occupation of current main job: Sales workers ;  &gt;&gt;&gt;&gt; No change in usual weekly hours with current employer last year ;</t>
  </si>
  <si>
    <t>Northern Territory ;  Occupation of current main job: Sales workers ;  &gt;&gt;&gt;&gt; Usual weekly hours increased with current employer last year ;</t>
  </si>
  <si>
    <t>Northern Territory ;  Occupation of current main job: Sales workers ;  &gt;&gt;&gt;&gt; Usual weekly hours decreased with current employer last year ;</t>
  </si>
  <si>
    <t>Northern Territory ;  Occupation of current main job: Sales workers ;  &gt;&gt;&gt;&gt; Did not know or usual weekly hours varied last year ;</t>
  </si>
  <si>
    <t>Northern Territory ;  Occupation of current main job: Sales workers ;  &gt;&gt;&gt;&gt; Promoted or transferred last year ;</t>
  </si>
  <si>
    <t>Northern Territory ;  Occupation of current main job: Sales workers ;  &gt;&gt;&gt;&gt; Was not promoted or transferred last year ;</t>
  </si>
  <si>
    <t>Northern Territory ;  Occupation of current main job: Sales workers ;  &gt;&gt;&gt; Owner manager or contributing family worker in current main job ;</t>
  </si>
  <si>
    <t>Northern Territory ;  Occupation of current main job: Sales workers ;  &gt; Employed 12 months ago ;</t>
  </si>
  <si>
    <t>Northern Territory ;  Occupation of current main job: Sales workers ;  &gt; Not employed 12 months ago ;</t>
  </si>
  <si>
    <t>Northern Territory ;  Occupation of current main job: Machinery operators and drivers ;  Employed at some time during the last 12 months ;</t>
  </si>
  <si>
    <t>Northern Territory ;  Occupation of current main job: Machinery operators and drivers ;  &gt; Currently employed ;</t>
  </si>
  <si>
    <t>Northern Territory ;  Occupation of current main job: Machinery operators and drivers ;  &gt;&gt; Less than 12 months in current main job ;</t>
  </si>
  <si>
    <t>Northern Territory ;  Occupation of current main job: Machinery operators and drivers ;  &gt;&gt;&gt; Changed jobs in last 12 months ;</t>
  </si>
  <si>
    <t>Northern Territory ;  Occupation of current main job: Machinery operators and drivers ;  &gt;&gt;&gt;&gt; Working in the same industry division as 12 months ago ;</t>
  </si>
  <si>
    <t>Northern Territory ;  Occupation of current main job: Machinery operators and drivers ;  &gt;&gt;&gt;&gt; Working in a different industry division than 12 months ago ;</t>
  </si>
  <si>
    <t>Northern Territory ;  Occupation of current main job: Machinery operators and drivers ;  &gt;&gt;&gt;&gt; Working in the same major occupation group as 12 months ago ;</t>
  </si>
  <si>
    <t>Northern Territory ;  Occupation of current main job: Machinery operators and drivers ;  &gt;&gt;&gt;&gt; Working in a different major occupation group than 12 months ago ;</t>
  </si>
  <si>
    <t>Northern Territory ;  Occupation of current main job: Machinery operators and drivers ;  &gt;&gt;&gt;&gt; Working in an occupation at the same skill level as 12 months ago ;</t>
  </si>
  <si>
    <t>Northern Territory ;  Occupation of current main job: Machinery operators and drivers ;  &gt;&gt;&gt;&gt; Working in an occupation with a higher skill level than 12 months ago ;</t>
  </si>
  <si>
    <t>Northern Territory ;  Occupation of current main job: Machinery operators and drivers ;  &gt;&gt;&gt;&gt; Working in an occupation with a lower skill level than 12 months ago ;</t>
  </si>
  <si>
    <t>Northern Territory ;  Occupation of current main job: Machinery operators and drivers ;  &gt;&gt;&gt;&gt; Working in a job with the same usual hours as 12 months ago ;</t>
  </si>
  <si>
    <t>Northern Territory ;  Occupation of current main job: Machinery operators and drivers ;  &gt;&gt;&gt;&gt; Working in a job with more usual hours than 12 months ago ;</t>
  </si>
  <si>
    <t>Northern Territory ;  Occupation of current main job: Machinery operators and drivers ;  &gt;&gt;&gt;&gt; Working in a job with fewer usual hours than 12 months ago ;</t>
  </si>
  <si>
    <t>Northern Territory ;  Occupation of current main job: Machinery operators and drivers ;  &gt;&gt;&gt;&gt; Working in a job with the same status in employment as 12 months ago ;</t>
  </si>
  <si>
    <t>Northern Territory ;  Occupation of current main job: Machinery operators and drivers ;  &gt;&gt;&gt;&gt; Working in a job with a different status in employment than 12 months ago ;</t>
  </si>
  <si>
    <t>Northern Territory ;  Occupation of current main job: Machinery operators and drivers ;  &gt;&gt;&gt; Did not change jobs in last 12 months ;</t>
  </si>
  <si>
    <t>Northern Territory ;  Occupation of current main job: Machinery operators and drivers ;  &gt;&gt; 12 months or more in current main job ;</t>
  </si>
  <si>
    <t>Northern Territory ;  Occupation of current main job: Machinery operators and drivers ;  &gt;&gt;&gt; Employee in current main job ;</t>
  </si>
  <si>
    <t>Northern Territory ;  Occupation of current main job: Machinery operators and drivers ;  &gt;&gt;&gt;&gt; No change in occupation with current employer last year ;</t>
  </si>
  <si>
    <t>Northern Territory ;  Occupation of current main job: Machinery operators and drivers ;  &gt;&gt;&gt;&gt; Changed occupations with current employer in the same major group last year ;</t>
  </si>
  <si>
    <t>Northern Territory ;  Occupation of current main job: Machinery operators and drivers ;  &gt;&gt;&gt;&gt; Changed occupations with current employer into a different major group last year ;</t>
  </si>
  <si>
    <t>Northern Territory ;  Occupation of current main job: Machinery operators and drivers ;  &gt;&gt;&gt;&gt; Changed occupations with current employer at the same skill level ;</t>
  </si>
  <si>
    <t>Northern Territory ;  Occupation of current main job: Machinery operators and drivers ;  &gt;&gt;&gt;&gt; Changed occupations with current employer to a higher skill level ;</t>
  </si>
  <si>
    <t>Northern Territory ;  Occupation of current main job: Machinery operators and drivers ;  &gt;&gt;&gt;&gt; Changed occupations with current employer to a lower skill level ;</t>
  </si>
  <si>
    <t>Northern Territory ;  Occupation of current main job: Machinery operators and drivers ;  &gt;&gt;&gt;&gt; No change in usual weekly hours with current employer last year ;</t>
  </si>
  <si>
    <t>Northern Territory ;  Occupation of current main job: Machinery operators and drivers ;  &gt;&gt;&gt;&gt; Usual weekly hours increased with current employer last year ;</t>
  </si>
  <si>
    <t>Northern Territory ;  Occupation of current main job: Machinery operators and drivers ;  &gt;&gt;&gt;&gt; Usual weekly hours decreased with current employer last year ;</t>
  </si>
  <si>
    <t>Northern Territory ;  Occupation of current main job: Machinery operators and drivers ;  &gt;&gt;&gt;&gt; Did not know or usual weekly hours varied last year ;</t>
  </si>
  <si>
    <t>Northern Territory ;  Occupation of current main job: Machinery operators and drivers ;  &gt;&gt;&gt;&gt; Promoted or transferred last year ;</t>
  </si>
  <si>
    <t>Northern Territory ;  Occupation of current main job: Machinery operators and drivers ;  &gt;&gt;&gt;&gt; Was not promoted or transferred last year ;</t>
  </si>
  <si>
    <t>Northern Territory ;  Occupation of current main job: Machinery operators and drivers ;  &gt;&gt;&gt; Owner manager or contributing family worker in current main job ;</t>
  </si>
  <si>
    <t>Northern Territory ;  Occupation of current main job: Machinery operators and drivers ;  &gt; Employed 12 months ago ;</t>
  </si>
  <si>
    <t>Northern Territory ;  Occupation of current main job: Machinery operators and drivers ;  &gt; Not employed 12 months ago ;</t>
  </si>
  <si>
    <t>Northern Territory ;  Occupation of current main job: Labourers ;  Employed at some time during the last 12 months ;</t>
  </si>
  <si>
    <t>Northern Territory ;  Occupation of current main job: Labourers ;  &gt; Currently employed ;</t>
  </si>
  <si>
    <t>Northern Territory ;  Occupation of current main job: Labourers ;  &gt;&gt; Less than 12 months in current main job ;</t>
  </si>
  <si>
    <t>Northern Territory ;  Occupation of current main job: Labourers ;  &gt;&gt;&gt; Changed jobs in last 12 months ;</t>
  </si>
  <si>
    <t>Northern Territory ;  Occupation of current main job: Labourers ;  &gt;&gt;&gt;&gt; Working in the same industry division as 12 months ago ;</t>
  </si>
  <si>
    <t>Northern Territory ;  Occupation of current main job: Labourers ;  &gt;&gt;&gt;&gt; Working in a different industry division than 12 months ago ;</t>
  </si>
  <si>
    <t>Northern Territory ;  Occupation of current main job: Labourers ;  &gt;&gt;&gt;&gt; Working in the same major occupation group as 12 months ago ;</t>
  </si>
  <si>
    <t>Northern Territory ;  Occupation of current main job: Labourers ;  &gt;&gt;&gt;&gt; Working in a different major occupation group than 12 months ago ;</t>
  </si>
  <si>
    <t>Northern Territory ;  Occupation of current main job: Labourers ;  &gt;&gt;&gt;&gt; Working in an occupation at the same skill level as 12 months ago ;</t>
  </si>
  <si>
    <t>Northern Territory ;  Occupation of current main job: Labourers ;  &gt;&gt;&gt;&gt; Working in an occupation with a higher skill level than 12 months ago ;</t>
  </si>
  <si>
    <t>Northern Territory ;  Occupation of current main job: Labourers ;  &gt;&gt;&gt;&gt; Working in an occupation with a lower skill level than 12 months ago ;</t>
  </si>
  <si>
    <t>Northern Territory ;  Occupation of current main job: Labourers ;  &gt;&gt;&gt;&gt; Working in a job with the same usual hours as 12 months ago ;</t>
  </si>
  <si>
    <t>Northern Territory ;  Occupation of current main job: Labourers ;  &gt;&gt;&gt;&gt; Working in a job with more usual hours than 12 months ago ;</t>
  </si>
  <si>
    <t>Northern Territory ;  Occupation of current main job: Labourers ;  &gt;&gt;&gt;&gt; Working in a job with fewer usual hours than 12 months ago ;</t>
  </si>
  <si>
    <t>Northern Territory ;  Occupation of current main job: Labourers ;  &gt;&gt;&gt;&gt; Working in a job with the same status in employment as 12 months ago ;</t>
  </si>
  <si>
    <t>Northern Territory ;  Occupation of current main job: Labourers ;  &gt;&gt;&gt;&gt; Working in a job with a different status in employment than 12 months ago ;</t>
  </si>
  <si>
    <t>Northern Territory ;  Occupation of current main job: Labourers ;  &gt;&gt;&gt; Did not change jobs in last 12 months ;</t>
  </si>
  <si>
    <t>Northern Territory ;  Occupation of current main job: Labourers ;  &gt;&gt; 12 months or more in current main job ;</t>
  </si>
  <si>
    <t>Northern Territory ;  Occupation of current main job: Labourers ;  &gt;&gt;&gt; Employee in current main job ;</t>
  </si>
  <si>
    <t>Northern Territory ;  Occupation of current main job: Labourers ;  &gt;&gt;&gt;&gt; No change in occupation with current employer last year ;</t>
  </si>
  <si>
    <t>Northern Territory ;  Occupation of current main job: Labourers ;  &gt;&gt;&gt;&gt; Changed occupations with current employer in the same major group last year ;</t>
  </si>
  <si>
    <t>Northern Territory ;  Occupation of current main job: Labourers ;  &gt;&gt;&gt;&gt; Changed occupations with current employer into a different major group last year ;</t>
  </si>
  <si>
    <t>Northern Territory ;  Occupation of current main job: Labourers ;  &gt;&gt;&gt;&gt; Changed occupations with current employer at the same skill level ;</t>
  </si>
  <si>
    <t>Northern Territory ;  Occupation of current main job: Labourers ;  &gt;&gt;&gt;&gt; Changed occupations with current employer to a higher skill level ;</t>
  </si>
  <si>
    <t>Northern Territory ;  Occupation of current main job: Labourers ;  &gt;&gt;&gt;&gt; Changed occupations with current employer to a lower skill level ;</t>
  </si>
  <si>
    <t>Northern Territory ;  Occupation of current main job: Labourers ;  &gt;&gt;&gt;&gt; No change in usual weekly hours with current employer last year ;</t>
  </si>
  <si>
    <t>Northern Territory ;  Occupation of current main job: Labourers ;  &gt;&gt;&gt;&gt; Usual weekly hours increased with current employer last year ;</t>
  </si>
  <si>
    <t>Northern Territory ;  Occupation of current main job: Labourers ;  &gt;&gt;&gt;&gt; Usual weekly hours decreased with current employer last year ;</t>
  </si>
  <si>
    <t>Northern Territory ;  Occupation of current main job: Labourers ;  &gt;&gt;&gt;&gt; Did not know or usual weekly hours varied last year ;</t>
  </si>
  <si>
    <t>Northern Territory ;  Occupation of current main job: Labourers ;  &gt;&gt;&gt;&gt; Promoted or transferred last year ;</t>
  </si>
  <si>
    <t>Northern Territory ;  Occupation of current main job: Labourers ;  &gt;&gt;&gt;&gt; Was not promoted or transferred last year ;</t>
  </si>
  <si>
    <t>Northern Territory ;  Occupation of current main job: Labourers ;  &gt;&gt;&gt; Owner manager or contributing family worker in current main job ;</t>
  </si>
  <si>
    <t>Northern Territory ;  Occupation of current main job: Labourers ;  &gt; Employed 12 months ago ;</t>
  </si>
  <si>
    <t>Northern Territory ;  Occupation of current main job: Labourers ;  &gt; Not employed 12 months ago ;</t>
  </si>
  <si>
    <t>Northern Territory ;  Skill level of current main job: Skill level 1 ;  Employed at some time during the last 12 months ;</t>
  </si>
  <si>
    <t>Northern Territory ;  Skill level of current main job: Skill level 1 ;  &gt; Currently employed ;</t>
  </si>
  <si>
    <t>Northern Territory ;  Skill level of current main job: Skill level 1 ;  &gt;&gt; Less than 12 months in current main job ;</t>
  </si>
  <si>
    <t>Northern Territory ;  Skill level of current main job: Skill level 1 ;  &gt;&gt;&gt; Changed jobs in last 12 months ;</t>
  </si>
  <si>
    <t>Northern Territory ;  Skill level of current main job: Skill level 1 ;  &gt;&gt;&gt;&gt; Working in the same industry division as 12 months ago ;</t>
  </si>
  <si>
    <t>Northern Territory ;  Skill level of current main job: Skill level 1 ;  &gt;&gt;&gt;&gt; Working in a different industry division than 12 months ago ;</t>
  </si>
  <si>
    <t>Northern Territory ;  Skill level of current main job: Skill level 1 ;  &gt;&gt;&gt;&gt; Working in the same major occupation group as 12 months ago ;</t>
  </si>
  <si>
    <t>Northern Territory ;  Skill level of current main job: Skill level 1 ;  &gt;&gt;&gt;&gt; Working in a different major occupation group than 12 months ago ;</t>
  </si>
  <si>
    <t>Northern Territory ;  Skill level of current main job: Skill level 1 ;  &gt;&gt;&gt;&gt; Working in an occupation at the same skill level as 12 months ago ;</t>
  </si>
  <si>
    <t>Northern Territory ;  Skill level of current main job: Skill level 1 ;  &gt;&gt;&gt;&gt; Working in an occupation with a higher skill level than 12 months ago ;</t>
  </si>
  <si>
    <t>Northern Territory ;  Skill level of current main job: Skill level 1 ;  &gt;&gt;&gt;&gt; Working in an occupation with a lower skill level than 12 months ago ;</t>
  </si>
  <si>
    <t>Northern Territory ;  Skill level of current main job: Skill level 1 ;  &gt;&gt;&gt;&gt; Working in a job with the same usual hours as 12 months ago ;</t>
  </si>
  <si>
    <t>Northern Territory ;  Skill level of current main job: Skill level 1 ;  &gt;&gt;&gt;&gt; Working in a job with more usual hours than 12 months ago ;</t>
  </si>
  <si>
    <t>Northern Territory ;  Skill level of current main job: Skill level 1 ;  &gt;&gt;&gt;&gt; Working in a job with fewer usual hours than 12 months ago ;</t>
  </si>
  <si>
    <t>Northern Territory ;  Skill level of current main job: Skill level 1 ;  &gt;&gt;&gt;&gt; Working in a job with the same status in employment as 12 months ago ;</t>
  </si>
  <si>
    <t>Northern Territory ;  Skill level of current main job: Skill level 1 ;  &gt;&gt;&gt;&gt; Working in a job with a different status in employment than 12 months ago ;</t>
  </si>
  <si>
    <t>Northern Territory ;  Skill level of current main job: Skill level 1 ;  &gt;&gt;&gt; Did not change jobs in last 12 months ;</t>
  </si>
  <si>
    <t>Northern Territory ;  Skill level of current main job: Skill level 1 ;  &gt;&gt; 12 months or more in current main job ;</t>
  </si>
  <si>
    <t>Northern Territory ;  Skill level of current main job: Skill level 1 ;  &gt;&gt;&gt; Employee in current main job ;</t>
  </si>
  <si>
    <t>Northern Territory ;  Skill level of current main job: Skill level 1 ;  &gt;&gt;&gt;&gt; No change in occupation with current employer last year ;</t>
  </si>
  <si>
    <t>Northern Territory ;  Skill level of current main job: Skill level 1 ;  &gt;&gt;&gt;&gt; Changed occupations with current employer in the same major group last year ;</t>
  </si>
  <si>
    <t>Northern Territory ;  Skill level of current main job: Skill level 1 ;  &gt;&gt;&gt;&gt; Changed occupations with current employer into a different major group last year ;</t>
  </si>
  <si>
    <t>Northern Territory ;  Skill level of current main job: Skill level 1 ;  &gt;&gt;&gt;&gt; Changed occupations with current employer at the same skill level ;</t>
  </si>
  <si>
    <t>Northern Territory ;  Skill level of current main job: Skill level 1 ;  &gt;&gt;&gt;&gt; Changed occupations with current employer to a higher skill level ;</t>
  </si>
  <si>
    <t>Northern Territory ;  Skill level of current main job: Skill level 1 ;  &gt;&gt;&gt;&gt; Changed occupations with current employer to a lower skill level ;</t>
  </si>
  <si>
    <t>Northern Territory ;  Skill level of current main job: Skill level 1 ;  &gt;&gt;&gt;&gt; No change in usual weekly hours with current employer last year ;</t>
  </si>
  <si>
    <t>Northern Territory ;  Skill level of current main job: Skill level 1 ;  &gt;&gt;&gt;&gt; Usual weekly hours increased with current employer last year ;</t>
  </si>
  <si>
    <t>Northern Territory ;  Skill level of current main job: Skill level 1 ;  &gt;&gt;&gt;&gt; Usual weekly hours decreased with current employer last year ;</t>
  </si>
  <si>
    <t>Northern Territory ;  Skill level of current main job: Skill level 1 ;  &gt;&gt;&gt;&gt; Did not know or usual weekly hours varied last year ;</t>
  </si>
  <si>
    <t>Northern Territory ;  Skill level of current main job: Skill level 1 ;  &gt;&gt;&gt;&gt; Promoted or transferred last year ;</t>
  </si>
  <si>
    <t>Northern Territory ;  Skill level of current main job: Skill level 1 ;  &gt;&gt;&gt;&gt; Was not promoted or transferred last year ;</t>
  </si>
  <si>
    <t>Northern Territory ;  Skill level of current main job: Skill level 1 ;  &gt;&gt;&gt; Owner manager or contributing family worker in current main job ;</t>
  </si>
  <si>
    <t>Northern Territory ;  Skill level of current main job: Skill level 1 ;  &gt; Employed 12 months ago ;</t>
  </si>
  <si>
    <t>Northern Territory ;  Skill level of current main job: Skill level 1 ;  &gt; Not employed 12 months ago ;</t>
  </si>
  <si>
    <t>Northern Territory ;  Skill level of current main job: Skill level 2 ;  Employed at some time during the last 12 months ;</t>
  </si>
  <si>
    <t>Northern Territory ;  Skill level of current main job: Skill level 2 ;  &gt; Currently employed ;</t>
  </si>
  <si>
    <t>Northern Territory ;  Skill level of current main job: Skill level 2 ;  &gt;&gt; Less than 12 months in current main job ;</t>
  </si>
  <si>
    <t>Northern Territory ;  Skill level of current main job: Skill level 2 ;  &gt;&gt;&gt; Changed jobs in last 12 months ;</t>
  </si>
  <si>
    <t>Northern Territory ;  Skill level of current main job: Skill level 2 ;  &gt;&gt;&gt;&gt; Working in the same industry division as 12 months ago ;</t>
  </si>
  <si>
    <t>Northern Territory ;  Skill level of current main job: Skill level 2 ;  &gt;&gt;&gt;&gt; Working in a different industry division than 12 months ago ;</t>
  </si>
  <si>
    <t>Northern Territory ;  Skill level of current main job: Skill level 2 ;  &gt;&gt;&gt;&gt; Working in the same major occupation group as 12 months ago ;</t>
  </si>
  <si>
    <t>Northern Territory ;  Skill level of current main job: Skill level 2 ;  &gt;&gt;&gt;&gt; Working in a different major occupation group than 12 months ago ;</t>
  </si>
  <si>
    <t>Northern Territory ;  Skill level of current main job: Skill level 2 ;  &gt;&gt;&gt;&gt; Working in an occupation at the same skill level as 12 months ago ;</t>
  </si>
  <si>
    <t>Northern Territory ;  Skill level of current main job: Skill level 2 ;  &gt;&gt;&gt;&gt; Working in an occupation with a higher skill level than 12 months ago ;</t>
  </si>
  <si>
    <t>Northern Territory ;  Skill level of current main job: Skill level 2 ;  &gt;&gt;&gt;&gt; Working in an occupation with a lower skill level than 12 months ago ;</t>
  </si>
  <si>
    <t>Northern Territory ;  Skill level of current main job: Skill level 2 ;  &gt;&gt;&gt;&gt; Working in a job with the same usual hours as 12 months ago ;</t>
  </si>
  <si>
    <t>Northern Territory ;  Skill level of current main job: Skill level 2 ;  &gt;&gt;&gt;&gt; Working in a job with more usual hours than 12 months ago ;</t>
  </si>
  <si>
    <t>Northern Territory ;  Skill level of current main job: Skill level 2 ;  &gt;&gt;&gt;&gt; Working in a job with fewer usual hours than 12 months ago ;</t>
  </si>
  <si>
    <t>Northern Territory ;  Skill level of current main job: Skill level 2 ;  &gt;&gt;&gt;&gt; Working in a job with the same status in employment as 12 months ago ;</t>
  </si>
  <si>
    <t>Northern Territory ;  Skill level of current main job: Skill level 2 ;  &gt;&gt;&gt;&gt; Working in a job with a different status in employment than 12 months ago ;</t>
  </si>
  <si>
    <t>Northern Territory ;  Skill level of current main job: Skill level 2 ;  &gt;&gt;&gt; Did not change jobs in last 12 months ;</t>
  </si>
  <si>
    <t>Northern Territory ;  Skill level of current main job: Skill level 2 ;  &gt;&gt; 12 months or more in current main job ;</t>
  </si>
  <si>
    <t>Northern Territory ;  Skill level of current main job: Skill level 2 ;  &gt;&gt;&gt; Employee in current main job ;</t>
  </si>
  <si>
    <t>Northern Territory ;  Skill level of current main job: Skill level 2 ;  &gt;&gt;&gt;&gt; No change in occupation with current employer last year ;</t>
  </si>
  <si>
    <t>Northern Territory ;  Skill level of current main job: Skill level 2 ;  &gt;&gt;&gt;&gt; Changed occupations with current employer in the same major group last year ;</t>
  </si>
  <si>
    <t>Northern Territory ;  Skill level of current main job: Skill level 2 ;  &gt;&gt;&gt;&gt; Changed occupations with current employer into a different major group last year ;</t>
  </si>
  <si>
    <t>Northern Territory ;  Skill level of current main job: Skill level 2 ;  &gt;&gt;&gt;&gt; Changed occupations with current employer at the same skill level ;</t>
  </si>
  <si>
    <t>Northern Territory ;  Skill level of current main job: Skill level 2 ;  &gt;&gt;&gt;&gt; Changed occupations with current employer to a higher skill level ;</t>
  </si>
  <si>
    <t>Northern Territory ;  Skill level of current main job: Skill level 2 ;  &gt;&gt;&gt;&gt; Changed occupations with current employer to a lower skill level ;</t>
  </si>
  <si>
    <t>Northern Territory ;  Skill level of current main job: Skill level 2 ;  &gt;&gt;&gt;&gt; No change in usual weekly hours with current employer last year ;</t>
  </si>
  <si>
    <t>Northern Territory ;  Skill level of current main job: Skill level 2 ;  &gt;&gt;&gt;&gt; Usual weekly hours increased with current employer last year ;</t>
  </si>
  <si>
    <t>Northern Territory ;  Skill level of current main job: Skill level 2 ;  &gt;&gt;&gt;&gt; Usual weekly hours decreased with current employer last year ;</t>
  </si>
  <si>
    <t>Northern Territory ;  Skill level of current main job: Skill level 2 ;  &gt;&gt;&gt;&gt; Did not know or usual weekly hours varied last year ;</t>
  </si>
  <si>
    <t>Northern Territory ;  Skill level of current main job: Skill level 2 ;  &gt;&gt;&gt;&gt; Promoted or transferred last year ;</t>
  </si>
  <si>
    <t>Northern Territory ;  Skill level of current main job: Skill level 2 ;  &gt;&gt;&gt;&gt; Was not promoted or transferred last year ;</t>
  </si>
  <si>
    <t>Northern Territory ;  Skill level of current main job: Skill level 2 ;  &gt;&gt;&gt; Owner manager or contributing family worker in current main job ;</t>
  </si>
  <si>
    <t>Northern Territory ;  Skill level of current main job: Skill level 2 ;  &gt; Employed 12 months ago ;</t>
  </si>
  <si>
    <t>Northern Territory ;  Skill level of current main job: Skill level 2 ;  &gt; Not employed 12 months ago ;</t>
  </si>
  <si>
    <t>Northern Territory ;  Skill level of current main job: Skill level 3 ;  Employed at some time during the last 12 months ;</t>
  </si>
  <si>
    <t>Northern Territory ;  Skill level of current main job: Skill level 3 ;  &gt; Currently employed ;</t>
  </si>
  <si>
    <t>Northern Territory ;  Skill level of current main job: Skill level 3 ;  &gt;&gt; Less than 12 months in current main job ;</t>
  </si>
  <si>
    <t>Northern Territory ;  Skill level of current main job: Skill level 3 ;  &gt;&gt;&gt; Changed jobs in last 12 months ;</t>
  </si>
  <si>
    <t>Northern Territory ;  Skill level of current main job: Skill level 3 ;  &gt;&gt;&gt;&gt; Working in the same industry division as 12 months ago ;</t>
  </si>
  <si>
    <t>Northern Territory ;  Skill level of current main job: Skill level 3 ;  &gt;&gt;&gt;&gt; Working in a different industry division than 12 months ago ;</t>
  </si>
  <si>
    <t>Northern Territory ;  Skill level of current main job: Skill level 3 ;  &gt;&gt;&gt;&gt; Working in the same major occupation group as 12 months ago ;</t>
  </si>
  <si>
    <t>Northern Territory ;  Skill level of current main job: Skill level 3 ;  &gt;&gt;&gt;&gt; Working in a different major occupation group than 12 months ago ;</t>
  </si>
  <si>
    <t>Northern Territory ;  Skill level of current main job: Skill level 3 ;  &gt;&gt;&gt;&gt; Working in an occupation at the same skill level as 12 months ago ;</t>
  </si>
  <si>
    <t>Northern Territory ;  Skill level of current main job: Skill level 3 ;  &gt;&gt;&gt;&gt; Working in an occupation with a higher skill level than 12 months ago ;</t>
  </si>
  <si>
    <t>Northern Territory ;  Skill level of current main job: Skill level 3 ;  &gt;&gt;&gt;&gt; Working in an occupation with a lower skill level than 12 months ago ;</t>
  </si>
  <si>
    <t>Northern Territory ;  Skill level of current main job: Skill level 3 ;  &gt;&gt;&gt;&gt; Working in a job with the same usual hours as 12 months ago ;</t>
  </si>
  <si>
    <t>Northern Territory ;  Skill level of current main job: Skill level 3 ;  &gt;&gt;&gt;&gt; Working in a job with more usual hours than 12 months ago ;</t>
  </si>
  <si>
    <t>Northern Territory ;  Skill level of current main job: Skill level 3 ;  &gt;&gt;&gt;&gt; Working in a job with fewer usual hours than 12 months ago ;</t>
  </si>
  <si>
    <t>Northern Territory ;  Skill level of current main job: Skill level 3 ;  &gt;&gt;&gt;&gt; Working in a job with the same status in employment as 12 months ago ;</t>
  </si>
  <si>
    <t>A127915074F</t>
  </si>
  <si>
    <t>A127942270V</t>
  </si>
  <si>
    <t>A127846354C</t>
  </si>
  <si>
    <t>A127901182F</t>
  </si>
  <si>
    <t>A127846358L</t>
  </si>
  <si>
    <t>A127942274C</t>
  </si>
  <si>
    <t>A127873730A</t>
  </si>
  <si>
    <t>A127846350V</t>
  </si>
  <si>
    <t>A127915070W</t>
  </si>
  <si>
    <t>A127928634J</t>
  </si>
  <si>
    <t>A127873710T</t>
  </si>
  <si>
    <t>A127928638T</t>
  </si>
  <si>
    <t>A127942246V</t>
  </si>
  <si>
    <t>A127942250K</t>
  </si>
  <si>
    <t>A127942254V</t>
  </si>
  <si>
    <t>A127860130F</t>
  </si>
  <si>
    <t>A127873714A</t>
  </si>
  <si>
    <t>A127873718K</t>
  </si>
  <si>
    <t>A127860134R</t>
  </si>
  <si>
    <t>A127942262V</t>
  </si>
  <si>
    <t>A127901174F</t>
  </si>
  <si>
    <t>A127901178R</t>
  </si>
  <si>
    <t>A127873722A</t>
  </si>
  <si>
    <t>A127860138X</t>
  </si>
  <si>
    <t>A127928642J</t>
  </si>
  <si>
    <t>A127942266C</t>
  </si>
  <si>
    <t>A127887426T</t>
  </si>
  <si>
    <t>A127915078R</t>
  </si>
  <si>
    <t>A127873726K</t>
  </si>
  <si>
    <t>A127887434T</t>
  </si>
  <si>
    <t>A127887438A</t>
  </si>
  <si>
    <t>A127928654T</t>
  </si>
  <si>
    <t>A127928646T</t>
  </si>
  <si>
    <t>A127915090F</t>
  </si>
  <si>
    <t>A127860150R</t>
  </si>
  <si>
    <t>A127928658A</t>
  </si>
  <si>
    <t>A127942314K</t>
  </si>
  <si>
    <t>A127873742K</t>
  </si>
  <si>
    <t>A127860154X</t>
  </si>
  <si>
    <t>A127887450T</t>
  </si>
  <si>
    <t>A127942318V</t>
  </si>
  <si>
    <t>A127942278L</t>
  </si>
  <si>
    <t>A127942282C</t>
  </si>
  <si>
    <t>A127846362C</t>
  </si>
  <si>
    <t>A127915082F</t>
  </si>
  <si>
    <t>A127901186R</t>
  </si>
  <si>
    <t>A127928650J</t>
  </si>
  <si>
    <t>A127860146X</t>
  </si>
  <si>
    <t>A127846366L</t>
  </si>
  <si>
    <t>A127942286L</t>
  </si>
  <si>
    <t>A127915086R</t>
  </si>
  <si>
    <t>A127873734K</t>
  </si>
  <si>
    <t>A127873738V</t>
  </si>
  <si>
    <t>A127846370C</t>
  </si>
  <si>
    <t>A127942290C</t>
  </si>
  <si>
    <t>A127887442T</t>
  </si>
  <si>
    <t>A127915094R</t>
  </si>
  <si>
    <t>A127942294L</t>
  </si>
  <si>
    <t>A127942298W</t>
  </si>
  <si>
    <t>A127901190F</t>
  </si>
  <si>
    <t>A127915098X</t>
  </si>
  <si>
    <t>A127942302A</t>
  </si>
  <si>
    <t>A127915102C</t>
  </si>
  <si>
    <t>A127887446A</t>
  </si>
  <si>
    <t>A127942310A</t>
  </si>
  <si>
    <t>A127846390L</t>
  </si>
  <si>
    <t>A127887454A</t>
  </si>
  <si>
    <t>A127873746V</t>
  </si>
  <si>
    <t>A127901198X</t>
  </si>
  <si>
    <t>A127873754V</t>
  </si>
  <si>
    <t>A127928674A</t>
  </si>
  <si>
    <t>A127846402K</t>
  </si>
  <si>
    <t>A127887466K</t>
  </si>
  <si>
    <t>A127860174J</t>
  </si>
  <si>
    <t>A127860178T</t>
  </si>
  <si>
    <t>A127942322K</t>
  </si>
  <si>
    <t>A127915106L</t>
  </si>
  <si>
    <t>A127860158J</t>
  </si>
  <si>
    <t>A127860162X</t>
  </si>
  <si>
    <t>A127928662T</t>
  </si>
  <si>
    <t>A127942326V</t>
  </si>
  <si>
    <t>A127860166J</t>
  </si>
  <si>
    <t>A127915110C</t>
  </si>
  <si>
    <t>A127915114L</t>
  </si>
  <si>
    <t>A127887458K</t>
  </si>
  <si>
    <t>A127887462A</t>
  </si>
  <si>
    <t>A127846374L</t>
  </si>
  <si>
    <t>A127901194R</t>
  </si>
  <si>
    <t>A127846378W</t>
  </si>
  <si>
    <t>A127846382L</t>
  </si>
  <si>
    <t>A127915118W</t>
  </si>
  <si>
    <t>A127928666A</t>
  </si>
  <si>
    <t>A127860170X</t>
  </si>
  <si>
    <t>A127928670T</t>
  </si>
  <si>
    <t>A127942330K</t>
  </si>
  <si>
    <t>A127901202C</t>
  </si>
  <si>
    <t>A127873750K</t>
  </si>
  <si>
    <t>A127846394W</t>
  </si>
  <si>
    <t>A127846398F</t>
  </si>
  <si>
    <t>A127942346C</t>
  </si>
  <si>
    <t>A127942334V</t>
  </si>
  <si>
    <t>A127928682A</t>
  </si>
  <si>
    <t>A127846418C</t>
  </si>
  <si>
    <t>A127860198A</t>
  </si>
  <si>
    <t>A127846426C</t>
  </si>
  <si>
    <t>A127846430V</t>
  </si>
  <si>
    <t>A127915134W</t>
  </si>
  <si>
    <t>A127860206R</t>
  </si>
  <si>
    <t>A127887486V</t>
  </si>
  <si>
    <t>A127942338C</t>
  </si>
  <si>
    <t>A127915122L</t>
  </si>
  <si>
    <t>A127928678K</t>
  </si>
  <si>
    <t>A127901206L</t>
  </si>
  <si>
    <t>A127846406V</t>
  </si>
  <si>
    <t>A127860182J</t>
  </si>
  <si>
    <t>A127915126W</t>
  </si>
  <si>
    <t>A127915130L</t>
  </si>
  <si>
    <t>A127887470A</t>
  </si>
  <si>
    <t>A127887474K</t>
  </si>
  <si>
    <t>A127873758C</t>
  </si>
  <si>
    <t>A127942342V</t>
  </si>
  <si>
    <t>A127887478V</t>
  </si>
  <si>
    <t>A127846410K</t>
  </si>
  <si>
    <t>A127860186T</t>
  </si>
  <si>
    <t>A127860190J</t>
  </si>
  <si>
    <t>A127901210C</t>
  </si>
  <si>
    <t>A127928686K</t>
  </si>
  <si>
    <t>A127860194T</t>
  </si>
  <si>
    <t>A127846414V</t>
  </si>
  <si>
    <t>A127887482K</t>
  </si>
  <si>
    <t>A127846422V</t>
  </si>
  <si>
    <t>A127901214L</t>
  </si>
  <si>
    <t>A127860202F</t>
  </si>
  <si>
    <t>A127873790C</t>
  </si>
  <si>
    <t>A127901218W</t>
  </si>
  <si>
    <t>A127860210F</t>
  </si>
  <si>
    <t>A127887490K</t>
  </si>
  <si>
    <t>A127887502J</t>
  </si>
  <si>
    <t>A127846446L</t>
  </si>
  <si>
    <t>A127873798W</t>
  </si>
  <si>
    <t>A127846450C</t>
  </si>
  <si>
    <t>A127873802A</t>
  </si>
  <si>
    <t>A127873806K</t>
  </si>
  <si>
    <t>A127873766C</t>
  </si>
  <si>
    <t>A127928690A</t>
  </si>
  <si>
    <t>A127846434C</t>
  </si>
  <si>
    <t>A127846438L</t>
  </si>
  <si>
    <t>A127873770V</t>
  </si>
  <si>
    <t>A127915138F</t>
  </si>
  <si>
    <t>A127915142W</t>
  </si>
  <si>
    <t>A127928694K</t>
  </si>
  <si>
    <t>A127873774C</t>
  </si>
  <si>
    <t>A127873778L</t>
  </si>
  <si>
    <t>A127901222L</t>
  </si>
  <si>
    <t>A127928698V</t>
  </si>
  <si>
    <t>A127928702X</t>
  </si>
  <si>
    <t>A127915146F</t>
  </si>
  <si>
    <t>A127901226W</t>
  </si>
  <si>
    <t>A127873782C</t>
  </si>
  <si>
    <t>A127942350V</t>
  </si>
  <si>
    <t>A127846442C</t>
  </si>
  <si>
    <t>A127928706J</t>
  </si>
  <si>
    <t>A127928710X</t>
  </si>
  <si>
    <t>A127887494V</t>
  </si>
  <si>
    <t>A127873786L</t>
  </si>
  <si>
    <t>A127887506T</t>
  </si>
  <si>
    <t>A127873794L</t>
  </si>
  <si>
    <t>A127887314X</t>
  </si>
  <si>
    <t>A127942126A</t>
  </si>
  <si>
    <t>A127873566K</t>
  </si>
  <si>
    <t>A127859978T</t>
  </si>
  <si>
    <t>A127887318J</t>
  </si>
  <si>
    <t>A127846282C</t>
  </si>
  <si>
    <t>A127914966V</t>
  </si>
  <si>
    <t>A127942134A</t>
  </si>
  <si>
    <t>A127887322X</t>
  </si>
  <si>
    <t>A127887326J</t>
  </si>
  <si>
    <t>A127914950A</t>
  </si>
  <si>
    <t>A127846270V</t>
  </si>
  <si>
    <t>A127859958J</t>
  </si>
  <si>
    <t>A127928518X</t>
  </si>
  <si>
    <t>A127859962X</t>
  </si>
  <si>
    <t>A127859966J</t>
  </si>
  <si>
    <t>A127928522R</t>
  </si>
  <si>
    <t>A127846274C</t>
  </si>
  <si>
    <t>A127873558K</t>
  </si>
  <si>
    <t>A127873562A</t>
  </si>
  <si>
    <t>A127859970X</t>
  </si>
  <si>
    <t>A127914954K</t>
  </si>
  <si>
    <t>A127859974J</t>
  </si>
  <si>
    <t>A127887306X</t>
  </si>
  <si>
    <t>A127928526X</t>
  </si>
  <si>
    <t>A127928530R</t>
  </si>
  <si>
    <t>A127928534X</t>
  </si>
  <si>
    <t>A127914958V</t>
  </si>
  <si>
    <t>A127846278L</t>
  </si>
  <si>
    <t>A127914962K</t>
  </si>
  <si>
    <t>A127887310R</t>
  </si>
  <si>
    <t>A127873570A</t>
  </si>
  <si>
    <t>A127873574K</t>
  </si>
  <si>
    <t>A127859982J</t>
  </si>
  <si>
    <t>A127914978C</t>
  </si>
  <si>
    <t>A127873578V</t>
  </si>
  <si>
    <t>A127942154K</t>
  </si>
  <si>
    <t>A127942170K</t>
  </si>
  <si>
    <t>A127942174V</t>
  </si>
  <si>
    <t>A127859998A</t>
  </si>
  <si>
    <t>A127860002L</t>
  </si>
  <si>
    <t>A127901094F</t>
  </si>
  <si>
    <t>A127914986C</t>
  </si>
  <si>
    <t>A127873594V</t>
  </si>
  <si>
    <t>A127942138K</t>
  </si>
  <si>
    <t>A127873582K</t>
  </si>
  <si>
    <t>A127942142A</t>
  </si>
  <si>
    <t>A127942146K</t>
  </si>
  <si>
    <t>A127859986T</t>
  </si>
  <si>
    <t>A127901070L</t>
  </si>
  <si>
    <t>A127887330X</t>
  </si>
  <si>
    <t>A127928538J</t>
  </si>
  <si>
    <t>A127901074W</t>
  </si>
  <si>
    <t>A127942150A</t>
  </si>
  <si>
    <t>A127873586V</t>
  </si>
  <si>
    <t>A127914970K</t>
  </si>
  <si>
    <t>A127873590K</t>
  </si>
  <si>
    <t>A127901078F</t>
  </si>
  <si>
    <t>A127914974V</t>
  </si>
  <si>
    <t>A127942158V</t>
  </si>
  <si>
    <t>A127942162K</t>
  </si>
  <si>
    <t>A127942166V</t>
  </si>
  <si>
    <t>A127859990J</t>
  </si>
  <si>
    <t>A127901082W</t>
  </si>
  <si>
    <t>A127846286L</t>
  </si>
  <si>
    <t>A127901086F</t>
  </si>
  <si>
    <t>A127914982V</t>
  </si>
  <si>
    <t>A127901090W</t>
  </si>
  <si>
    <t>A127914998L</t>
  </si>
  <si>
    <t>A127846290C</t>
  </si>
  <si>
    <t>A127887346T</t>
  </si>
  <si>
    <t>A127901102V</t>
  </si>
  <si>
    <t>A127873614T</t>
  </si>
  <si>
    <t>A127928550X</t>
  </si>
  <si>
    <t>A127860026F</t>
  </si>
  <si>
    <t>A127873622T</t>
  </si>
  <si>
    <t>A127846302A</t>
  </si>
  <si>
    <t>A127901106C</t>
  </si>
  <si>
    <t>A127873598C</t>
  </si>
  <si>
    <t>A127887334J</t>
  </si>
  <si>
    <t>A127887338T</t>
  </si>
  <si>
    <t>A127928542X</t>
  </si>
  <si>
    <t>A127914990V</t>
  </si>
  <si>
    <t>Northern Territory ;  Skill level of current main job: Skill level 3 ;  &gt;&gt;&gt;&gt; Working in a job with a different status in employment than 12 months ago ;</t>
  </si>
  <si>
    <t>Northern Territory ;  Skill level of current main job: Skill level 3 ;  &gt;&gt;&gt; Did not change jobs in last 12 months ;</t>
  </si>
  <si>
    <t>Northern Territory ;  Skill level of current main job: Skill level 3 ;  &gt;&gt; 12 months or more in current main job ;</t>
  </si>
  <si>
    <t>Northern Territory ;  Skill level of current main job: Skill level 3 ;  &gt;&gt;&gt; Employee in current main job ;</t>
  </si>
  <si>
    <t>Northern Territory ;  Skill level of current main job: Skill level 3 ;  &gt;&gt;&gt;&gt; No change in occupation with current employer last year ;</t>
  </si>
  <si>
    <t>Northern Territory ;  Skill level of current main job: Skill level 3 ;  &gt;&gt;&gt;&gt; Changed occupations with current employer in the same major group last year ;</t>
  </si>
  <si>
    <t>Northern Territory ;  Skill level of current main job: Skill level 3 ;  &gt;&gt;&gt;&gt; Changed occupations with current employer into a different major group last year ;</t>
  </si>
  <si>
    <t>Northern Territory ;  Skill level of current main job: Skill level 3 ;  &gt;&gt;&gt;&gt; Changed occupations with current employer at the same skill level ;</t>
  </si>
  <si>
    <t>Northern Territory ;  Skill level of current main job: Skill level 3 ;  &gt;&gt;&gt;&gt; Changed occupations with current employer to a higher skill level ;</t>
  </si>
  <si>
    <t>Northern Territory ;  Skill level of current main job: Skill level 3 ;  &gt;&gt;&gt;&gt; Changed occupations with current employer to a lower skill level ;</t>
  </si>
  <si>
    <t>Northern Territory ;  Skill level of current main job: Skill level 3 ;  &gt;&gt;&gt;&gt; No change in usual weekly hours with current employer last year ;</t>
  </si>
  <si>
    <t>Northern Territory ;  Skill level of current main job: Skill level 3 ;  &gt;&gt;&gt;&gt; Usual weekly hours increased with current employer last year ;</t>
  </si>
  <si>
    <t>Northern Territory ;  Skill level of current main job: Skill level 3 ;  &gt;&gt;&gt;&gt; Usual weekly hours decreased with current employer last year ;</t>
  </si>
  <si>
    <t>Northern Territory ;  Skill level of current main job: Skill level 3 ;  &gt;&gt;&gt;&gt; Did not know or usual weekly hours varied last year ;</t>
  </si>
  <si>
    <t>Northern Territory ;  Skill level of current main job: Skill level 3 ;  &gt;&gt;&gt;&gt; Promoted or transferred last year ;</t>
  </si>
  <si>
    <t>Northern Territory ;  Skill level of current main job: Skill level 3 ;  &gt;&gt;&gt;&gt; Was not promoted or transferred last year ;</t>
  </si>
  <si>
    <t>Northern Territory ;  Skill level of current main job: Skill level 3 ;  &gt;&gt;&gt; Owner manager or contributing family worker in current main job ;</t>
  </si>
  <si>
    <t>Northern Territory ;  Skill level of current main job: Skill level 3 ;  &gt; Employed 12 months ago ;</t>
  </si>
  <si>
    <t>Northern Territory ;  Skill level of current main job: Skill level 3 ;  &gt; Not employed 12 months ago ;</t>
  </si>
  <si>
    <t>Northern Territory ;  Skill level of current main job: Skill level 4 ;  Employed at some time during the last 12 months ;</t>
  </si>
  <si>
    <t>Northern Territory ;  Skill level of current main job: Skill level 4 ;  &gt; Currently employed ;</t>
  </si>
  <si>
    <t>Northern Territory ;  Skill level of current main job: Skill level 4 ;  &gt;&gt; Less than 12 months in current main job ;</t>
  </si>
  <si>
    <t>Northern Territory ;  Skill level of current main job: Skill level 4 ;  &gt;&gt;&gt; Changed jobs in last 12 months ;</t>
  </si>
  <si>
    <t>Northern Territory ;  Skill level of current main job: Skill level 4 ;  &gt;&gt;&gt;&gt; Working in the same industry division as 12 months ago ;</t>
  </si>
  <si>
    <t>Northern Territory ;  Skill level of current main job: Skill level 4 ;  &gt;&gt;&gt;&gt; Working in a different industry division than 12 months ago ;</t>
  </si>
  <si>
    <t>Northern Territory ;  Skill level of current main job: Skill level 4 ;  &gt;&gt;&gt;&gt; Working in the same major occupation group as 12 months ago ;</t>
  </si>
  <si>
    <t>Northern Territory ;  Skill level of current main job: Skill level 4 ;  &gt;&gt;&gt;&gt; Working in a different major occupation group than 12 months ago ;</t>
  </si>
  <si>
    <t>Northern Territory ;  Skill level of current main job: Skill level 4 ;  &gt;&gt;&gt;&gt; Working in an occupation at the same skill level as 12 months ago ;</t>
  </si>
  <si>
    <t>Northern Territory ;  Skill level of current main job: Skill level 4 ;  &gt;&gt;&gt;&gt; Working in an occupation with a higher skill level than 12 months ago ;</t>
  </si>
  <si>
    <t>Northern Territory ;  Skill level of current main job: Skill level 4 ;  &gt;&gt;&gt;&gt; Working in an occupation with a lower skill level than 12 months ago ;</t>
  </si>
  <si>
    <t>Northern Territory ;  Skill level of current main job: Skill level 4 ;  &gt;&gt;&gt;&gt; Working in a job with the same usual hours as 12 months ago ;</t>
  </si>
  <si>
    <t>Northern Territory ;  Skill level of current main job: Skill level 4 ;  &gt;&gt;&gt;&gt; Working in a job with more usual hours than 12 months ago ;</t>
  </si>
  <si>
    <t>Northern Territory ;  Skill level of current main job: Skill level 4 ;  &gt;&gt;&gt;&gt; Working in a job with fewer usual hours than 12 months ago ;</t>
  </si>
  <si>
    <t>Northern Territory ;  Skill level of current main job: Skill level 4 ;  &gt;&gt;&gt;&gt; Working in a job with the same status in employment as 12 months ago ;</t>
  </si>
  <si>
    <t>Northern Territory ;  Skill level of current main job: Skill level 4 ;  &gt;&gt;&gt;&gt; Working in a job with a different status in employment than 12 months ago ;</t>
  </si>
  <si>
    <t>Northern Territory ;  Skill level of current main job: Skill level 4 ;  &gt;&gt;&gt; Did not change jobs in last 12 months ;</t>
  </si>
  <si>
    <t>Northern Territory ;  Skill level of current main job: Skill level 4 ;  &gt;&gt; 12 months or more in current main job ;</t>
  </si>
  <si>
    <t>Northern Territory ;  Skill level of current main job: Skill level 4 ;  &gt;&gt;&gt; Employee in current main job ;</t>
  </si>
  <si>
    <t>Northern Territory ;  Skill level of current main job: Skill level 4 ;  &gt;&gt;&gt;&gt; No change in occupation with current employer last year ;</t>
  </si>
  <si>
    <t>Northern Territory ;  Skill level of current main job: Skill level 4 ;  &gt;&gt;&gt;&gt; Changed occupations with current employer in the same major group last year ;</t>
  </si>
  <si>
    <t>Northern Territory ;  Skill level of current main job: Skill level 4 ;  &gt;&gt;&gt;&gt; Changed occupations with current employer into a different major group last year ;</t>
  </si>
  <si>
    <t>Northern Territory ;  Skill level of current main job: Skill level 4 ;  &gt;&gt;&gt;&gt; Changed occupations with current employer at the same skill level ;</t>
  </si>
  <si>
    <t>Northern Territory ;  Skill level of current main job: Skill level 4 ;  &gt;&gt;&gt;&gt; Changed occupations with current employer to a higher skill level ;</t>
  </si>
  <si>
    <t>Northern Territory ;  Skill level of current main job: Skill level 4 ;  &gt;&gt;&gt;&gt; Changed occupations with current employer to a lower skill level ;</t>
  </si>
  <si>
    <t>Northern Territory ;  Skill level of current main job: Skill level 4 ;  &gt;&gt;&gt;&gt; No change in usual weekly hours with current employer last year ;</t>
  </si>
  <si>
    <t>Northern Territory ;  Skill level of current main job: Skill level 4 ;  &gt;&gt;&gt;&gt; Usual weekly hours increased with current employer last year ;</t>
  </si>
  <si>
    <t>Northern Territory ;  Skill level of current main job: Skill level 4 ;  &gt;&gt;&gt;&gt; Usual weekly hours decreased with current employer last year ;</t>
  </si>
  <si>
    <t>Northern Territory ;  Skill level of current main job: Skill level 4 ;  &gt;&gt;&gt;&gt; Did not know or usual weekly hours varied last year ;</t>
  </si>
  <si>
    <t>Northern Territory ;  Skill level of current main job: Skill level 4 ;  &gt;&gt;&gt;&gt; Promoted or transferred last year ;</t>
  </si>
  <si>
    <t>Northern Territory ;  Skill level of current main job: Skill level 4 ;  &gt;&gt;&gt;&gt; Was not promoted or transferred last year ;</t>
  </si>
  <si>
    <t>Northern Territory ;  Skill level of current main job: Skill level 4 ;  &gt;&gt;&gt; Owner manager or contributing family worker in current main job ;</t>
  </si>
  <si>
    <t>Northern Territory ;  Skill level of current main job: Skill level 4 ;  &gt; Employed 12 months ago ;</t>
  </si>
  <si>
    <t>Northern Territory ;  Skill level of current main job: Skill level 4 ;  &gt; Not employed 12 months ago ;</t>
  </si>
  <si>
    <t>Northern Territory ;  Skill level of current main job: Skill level 5 ;  Employed at some time during the last 12 months ;</t>
  </si>
  <si>
    <t>Northern Territory ;  Skill level of current main job: Skill level 5 ;  &gt; Currently employed ;</t>
  </si>
  <si>
    <t>Northern Territory ;  Skill level of current main job: Skill level 5 ;  &gt;&gt; Less than 12 months in current main job ;</t>
  </si>
  <si>
    <t>Northern Territory ;  Skill level of current main job: Skill level 5 ;  &gt;&gt;&gt; Changed jobs in last 12 months ;</t>
  </si>
  <si>
    <t>Northern Territory ;  Skill level of current main job: Skill level 5 ;  &gt;&gt;&gt;&gt; Working in the same industry division as 12 months ago ;</t>
  </si>
  <si>
    <t>Northern Territory ;  Skill level of current main job: Skill level 5 ;  &gt;&gt;&gt;&gt; Working in a different industry division than 12 months ago ;</t>
  </si>
  <si>
    <t>Northern Territory ;  Skill level of current main job: Skill level 5 ;  &gt;&gt;&gt;&gt; Working in the same major occupation group as 12 months ago ;</t>
  </si>
  <si>
    <t>Northern Territory ;  Skill level of current main job: Skill level 5 ;  &gt;&gt;&gt;&gt; Working in a different major occupation group than 12 months ago ;</t>
  </si>
  <si>
    <t>Northern Territory ;  Skill level of current main job: Skill level 5 ;  &gt;&gt;&gt;&gt; Working in an occupation at the same skill level as 12 months ago ;</t>
  </si>
  <si>
    <t>Northern Territory ;  Skill level of current main job: Skill level 5 ;  &gt;&gt;&gt;&gt; Working in an occupation with a higher skill level than 12 months ago ;</t>
  </si>
  <si>
    <t>Northern Territory ;  Skill level of current main job: Skill level 5 ;  &gt;&gt;&gt;&gt; Working in an occupation with a lower skill level than 12 months ago ;</t>
  </si>
  <si>
    <t>Northern Territory ;  Skill level of current main job: Skill level 5 ;  &gt;&gt;&gt;&gt; Working in a job with the same usual hours as 12 months ago ;</t>
  </si>
  <si>
    <t>Northern Territory ;  Skill level of current main job: Skill level 5 ;  &gt;&gt;&gt;&gt; Working in a job with more usual hours than 12 months ago ;</t>
  </si>
  <si>
    <t>Northern Territory ;  Skill level of current main job: Skill level 5 ;  &gt;&gt;&gt;&gt; Working in a job with fewer usual hours than 12 months ago ;</t>
  </si>
  <si>
    <t>Northern Territory ;  Skill level of current main job: Skill level 5 ;  &gt;&gt;&gt;&gt; Working in a job with the same status in employment as 12 months ago ;</t>
  </si>
  <si>
    <t>Northern Territory ;  Skill level of current main job: Skill level 5 ;  &gt;&gt;&gt;&gt; Working in a job with a different status in employment than 12 months ago ;</t>
  </si>
  <si>
    <t>Northern Territory ;  Skill level of current main job: Skill level 5 ;  &gt;&gt;&gt; Did not change jobs in last 12 months ;</t>
  </si>
  <si>
    <t>Northern Territory ;  Skill level of current main job: Skill level 5 ;  &gt;&gt; 12 months or more in current main job ;</t>
  </si>
  <si>
    <t>Northern Territory ;  Skill level of current main job: Skill level 5 ;  &gt;&gt;&gt; Employee in current main job ;</t>
  </si>
  <si>
    <t>Northern Territory ;  Skill level of current main job: Skill level 5 ;  &gt;&gt;&gt;&gt; No change in occupation with current employer last year ;</t>
  </si>
  <si>
    <t>Northern Territory ;  Skill level of current main job: Skill level 5 ;  &gt;&gt;&gt;&gt; Changed occupations with current employer in the same major group last year ;</t>
  </si>
  <si>
    <t>Northern Territory ;  Skill level of current main job: Skill level 5 ;  &gt;&gt;&gt;&gt; Changed occupations with current employer into a different major group last year ;</t>
  </si>
  <si>
    <t>Northern Territory ;  Skill level of current main job: Skill level 5 ;  &gt;&gt;&gt;&gt; Changed occupations with current employer at the same skill level ;</t>
  </si>
  <si>
    <t>Northern Territory ;  Skill level of current main job: Skill level 5 ;  &gt;&gt;&gt;&gt; Changed occupations with current employer to a higher skill level ;</t>
  </si>
  <si>
    <t>Northern Territory ;  Skill level of current main job: Skill level 5 ;  &gt;&gt;&gt;&gt; Changed occupations with current employer to a lower skill level ;</t>
  </si>
  <si>
    <t>Northern Territory ;  Skill level of current main job: Skill level 5 ;  &gt;&gt;&gt;&gt; No change in usual weekly hours with current employer last year ;</t>
  </si>
  <si>
    <t>Northern Territory ;  Skill level of current main job: Skill level 5 ;  &gt;&gt;&gt;&gt; Usual weekly hours increased with current employer last year ;</t>
  </si>
  <si>
    <t>Northern Territory ;  Skill level of current main job: Skill level 5 ;  &gt;&gt;&gt;&gt; Usual weekly hours decreased with current employer last year ;</t>
  </si>
  <si>
    <t>Northern Territory ;  Skill level of current main job: Skill level 5 ;  &gt;&gt;&gt;&gt; Did not know or usual weekly hours varied last year ;</t>
  </si>
  <si>
    <t>Northern Territory ;  Skill level of current main job: Skill level 5 ;  &gt;&gt;&gt;&gt; Promoted or transferred last year ;</t>
  </si>
  <si>
    <t>Northern Territory ;  Skill level of current main job: Skill level 5 ;  &gt;&gt;&gt;&gt; Was not promoted or transferred last year ;</t>
  </si>
  <si>
    <t>Northern Territory ;  Skill level of current main job: Skill level 5 ;  &gt;&gt;&gt; Owner manager or contributing family worker in current main job ;</t>
  </si>
  <si>
    <t>Northern Territory ;  Skill level of current main job: Skill level 5 ;  &gt; Employed 12 months ago ;</t>
  </si>
  <si>
    <t>Northern Territory ;  Skill level of current main job: Skill level 5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</si>
  <si>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</si>
  <si>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</si>
  <si>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</si>
  <si>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</si>
  <si>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</si>
  <si>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</si>
  <si>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</si>
  <si>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</si>
  <si>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</si>
  <si>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</si>
  <si>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</si>
  <si>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</si>
  <si>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</si>
  <si>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</si>
  <si>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</si>
  <si>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</si>
  <si>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</si>
  <si>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</si>
  <si>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</si>
  <si>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</si>
  <si>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</si>
  <si>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</si>
  <si>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</si>
  <si>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</si>
  <si>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</si>
  <si>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</si>
  <si>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</si>
  <si>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</si>
  <si>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</si>
  <si>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</si>
  <si>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</si>
  <si>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</si>
  <si>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</si>
  <si>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</si>
  <si>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</si>
  <si>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</si>
  <si>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</si>
  <si>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</si>
  <si>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current main job: Managers ;  Employed at some time during the last 12 months ;</t>
  </si>
  <si>
    <t>Australian Capital Territory ;  Occupation of current main job: Managers ;  &gt; Currently employed ;</t>
  </si>
  <si>
    <t>Australian Capital Territory ;  Occupation of current main job: Managers ;  &gt;&gt; Less than 12 months in current main job ;</t>
  </si>
  <si>
    <t>Australian Capital Territory ;  Occupation of current main job: Managers ;  &gt;&gt;&gt; Changed jobs in last 12 months ;</t>
  </si>
  <si>
    <t>Australian Capital Territory ;  Occupation of current main job: Managers ;  &gt;&gt;&gt;&gt; Working in the same industry division as 12 months ago ;</t>
  </si>
  <si>
    <t>Australian Capital Territory ;  Occupation of current main job: Managers ;  &gt;&gt;&gt;&gt; Working in a different industry division than 12 months ago ;</t>
  </si>
  <si>
    <t>Australian Capital Territory ;  Occupation of current main job: Managers ;  &gt;&gt;&gt;&gt; Working in the same major occupation group as 12 months ago ;</t>
  </si>
  <si>
    <t>Australian Capital Territory ;  Occupation of current main job: Managers ;  &gt;&gt;&gt;&gt; Working in a different major occupation group than 12 months ago ;</t>
  </si>
  <si>
    <t>Australian Capital Territory ;  Occupation of current main job: Managers ;  &gt;&gt;&gt;&gt; Working in an occupation at the same skill level as 12 months ago ;</t>
  </si>
  <si>
    <t>Australian Capital Territory ;  Occupation of current main job: Managers ;  &gt;&gt;&gt;&gt; Working in an occupation with a higher skill level than 12 months ago ;</t>
  </si>
  <si>
    <t>Australian Capital Territory ;  Occupation of current main job: Managers ;  &gt;&gt;&gt;&gt; Working in an occupation with a lower skill level than 12 months ago ;</t>
  </si>
  <si>
    <t>Australian Capital Territory ;  Occupation of current main job: Managers ;  &gt;&gt;&gt;&gt; Working in a job with the same usual hours as 12 months ago ;</t>
  </si>
  <si>
    <t>Australian Capital Territory ;  Occupation of current main job: Managers ;  &gt;&gt;&gt;&gt; Working in a job with more usual hours than 12 months ago ;</t>
  </si>
  <si>
    <t>Australian Capital Territory ;  Occupation of current main job: Managers ;  &gt;&gt;&gt;&gt; Working in a job with fewer usual hours than 12 months ago ;</t>
  </si>
  <si>
    <t>Australian Capital Territory ;  Occupation of current main job: Managers ;  &gt;&gt;&gt;&gt; Working in a job with the same status in employment as 12 months ago ;</t>
  </si>
  <si>
    <t>Australian Capital Territory ;  Occupation of current main job: Managers ;  &gt;&gt;&gt;&gt; Working in a job with a different status in employment than 12 months ago ;</t>
  </si>
  <si>
    <t>Australian Capital Territory ;  Occupation of current main job: Managers ;  &gt;&gt;&gt; Did not change jobs in last 12 months ;</t>
  </si>
  <si>
    <t>Australian Capital Territory ;  Occupation of current main job: Managers ;  &gt;&gt; 12 months or more in current main job ;</t>
  </si>
  <si>
    <t>Australian Capital Territory ;  Occupation of current main job: Managers ;  &gt;&gt;&gt; Employee in current main job ;</t>
  </si>
  <si>
    <t>Australian Capital Territory ;  Occupation of current main job: Managers ;  &gt;&gt;&gt;&gt; No change in occupation with current employer last year ;</t>
  </si>
  <si>
    <t>Australian Capital Territory ;  Occupation of current main job: Managers ;  &gt;&gt;&gt;&gt; Changed occupations with current employer in the same major group last year ;</t>
  </si>
  <si>
    <t>Australian Capital Territory ;  Occupation of current main job: Managers ;  &gt;&gt;&gt;&gt; Changed occupations with current employer into a different major group last year ;</t>
  </si>
  <si>
    <t>Australian Capital Territory ;  Occupation of current main job: Managers ;  &gt;&gt;&gt;&gt; Changed occupations with current employer at the same skill level ;</t>
  </si>
  <si>
    <t>Australian Capital Territory ;  Occupation of current main job: Managers ;  &gt;&gt;&gt;&gt; Changed occupations with current employer to a higher skill level ;</t>
  </si>
  <si>
    <t>Australian Capital Territory ;  Occupation of current main job: Managers ;  &gt;&gt;&gt;&gt; Changed occupations with current employer to a lower skill level ;</t>
  </si>
  <si>
    <t>Australian Capital Territory ;  Occupation of current main job: Managers ;  &gt;&gt;&gt;&gt; No change in usual weekly hours with current employer last year ;</t>
  </si>
  <si>
    <t>Australian Capital Territory ;  Occupation of current main job: Managers ;  &gt;&gt;&gt;&gt; Usual weekly hours increased with current employer last year ;</t>
  </si>
  <si>
    <t>Australian Capital Territory ;  Occupation of current main job: Managers ;  &gt;&gt;&gt;&gt; Usual weekly hours decreased with current employer last year ;</t>
  </si>
  <si>
    <t>Australian Capital Territory ;  Occupation of current main job: Managers ;  &gt;&gt;&gt;&gt; Did not know or usual weekly hours varied last year ;</t>
  </si>
  <si>
    <t>Australian Capital Territory ;  Occupation of current main job: Managers ;  &gt;&gt;&gt;&gt; Promoted or transferred last year ;</t>
  </si>
  <si>
    <t>Australian Capital Territory ;  Occupation of current main job: Managers ;  &gt;&gt;&gt;&gt; Was not promoted or transferred last year ;</t>
  </si>
  <si>
    <t>Australian Capital Territory ;  Occupation of current main job: Managers ;  &gt;&gt;&gt; Owner manager or contributing family worker in current main job ;</t>
  </si>
  <si>
    <t>Australian Capital Territory ;  Occupation of current main job: Managers ;  &gt; Employed 12 months ago ;</t>
  </si>
  <si>
    <t>Australian Capital Territory ;  Occupation of current main job: Managers ;  &gt; Not employed 12 months ago ;</t>
  </si>
  <si>
    <t>Australian Capital Territory ;  Occupation of current main job: Professionals ;  Employed at some time during the last 12 months ;</t>
  </si>
  <si>
    <t>Australian Capital Territory ;  Occupation of current main job: Professionals ;  &gt; Currently employed ;</t>
  </si>
  <si>
    <t>Australian Capital Territory ;  Occupation of current main job: Professionals ;  &gt;&gt; Less than 12 months in current main job ;</t>
  </si>
  <si>
    <t>Australian Capital Territory ;  Occupation of current main job: Professionals ;  &gt;&gt;&gt; Changed jobs in last 12 months ;</t>
  </si>
  <si>
    <t>Australian Capital Territory ;  Occupation of current main job: Professionals ;  &gt;&gt;&gt;&gt; Working in the same industry division as 12 months ago ;</t>
  </si>
  <si>
    <t>Australian Capital Territory ;  Occupation of current main job: Professionals ;  &gt;&gt;&gt;&gt; Working in a different industry division than 12 months ago ;</t>
  </si>
  <si>
    <t>Australian Capital Territory ;  Occupation of current main job: Professionals ;  &gt;&gt;&gt;&gt; Working in the same major occupation group as 12 months ago ;</t>
  </si>
  <si>
    <t>Australian Capital Territory ;  Occupation of current main job: Professionals ;  &gt;&gt;&gt;&gt; Working in a different major occupation group than 12 months ago ;</t>
  </si>
  <si>
    <t>Australian Capital Territory ;  Occupation of current main job: Professionals ;  &gt;&gt;&gt;&gt; Working in an occupation at the same skill level as 12 months ago ;</t>
  </si>
  <si>
    <t>Australian Capital Territory ;  Occupation of current main job: Professionals ;  &gt;&gt;&gt;&gt; Working in an occupation with a higher skill level than 12 months ago ;</t>
  </si>
  <si>
    <t>Australian Capital Territory ;  Occupation of current main job: Professionals ;  &gt;&gt;&gt;&gt; Working in an occupation with a lower skill level than 12 months ago ;</t>
  </si>
  <si>
    <t>Australian Capital Territory ;  Occupation of current main job: Professionals ;  &gt;&gt;&gt;&gt; Working in a job with the same usual hours as 12 months ago ;</t>
  </si>
  <si>
    <t>Australian Capital Territory ;  Occupation of current main job: Professionals ;  &gt;&gt;&gt;&gt; Working in a job with more usual hours than 12 months ago ;</t>
  </si>
  <si>
    <t>Australian Capital Territory ;  Occupation of current main job: Professionals ;  &gt;&gt;&gt;&gt; Working in a job with fewer usual hours than 12 months ago ;</t>
  </si>
  <si>
    <t>Australian Capital Territory ;  Occupation of current main job: Professionals ;  &gt;&gt;&gt;&gt; Working in a job with the same status in employment as 12 months ago ;</t>
  </si>
  <si>
    <t>Australian Capital Territory ;  Occupation of current main job: Professionals ;  &gt;&gt;&gt;&gt; Working in a job with a different status in employment than 12 months ago ;</t>
  </si>
  <si>
    <t>Australian Capital Territory ;  Occupation of current main job: Professionals ;  &gt;&gt;&gt; Did not change jobs in last 12 months ;</t>
  </si>
  <si>
    <t>Australian Capital Territory ;  Occupation of current main job: Professionals ;  &gt;&gt; 12 months or more in current main job ;</t>
  </si>
  <si>
    <t>Australian Capital Territory ;  Occupation of current main job: Professionals ;  &gt;&gt;&gt; Employee in current main job ;</t>
  </si>
  <si>
    <t>Australian Capital Territory ;  Occupation of current main job: Professionals ;  &gt;&gt;&gt;&gt; No change in occupation with current employer last year ;</t>
  </si>
  <si>
    <t>Australian Capital Territory ;  Occupation of current main job: Professionals ;  &gt;&gt;&gt;&gt; Changed occupations with current employer in the same major group last year ;</t>
  </si>
  <si>
    <t>Australian Capital Territory ;  Occupation of current main job: Professionals ;  &gt;&gt;&gt;&gt; Changed occupations with current employer into a different major group last year ;</t>
  </si>
  <si>
    <t>Australian Capital Territory ;  Occupation of current main job: Professionals ;  &gt;&gt;&gt;&gt; Changed occupations with current employer at the same skill level ;</t>
  </si>
  <si>
    <t>Australian Capital Territory ;  Occupation of current main job: Professionals ;  &gt;&gt;&gt;&gt; Changed occupations with current employer to a higher skill level ;</t>
  </si>
  <si>
    <t>Australian Capital Territory ;  Occupation of current main job: Professionals ;  &gt;&gt;&gt;&gt; Changed occupations with current employer to a lower skill level ;</t>
  </si>
  <si>
    <t>Australian Capital Territory ;  Occupation of current main job: Professionals ;  &gt;&gt;&gt;&gt; No change in usual weekly hours with current employer last year ;</t>
  </si>
  <si>
    <t>Australian Capital Territory ;  Occupation of current main job: Professionals ;  &gt;&gt;&gt;&gt; Usual weekly hours increased with current employer last year ;</t>
  </si>
  <si>
    <t>Australian Capital Territory ;  Occupation of current main job: Professionals ;  &gt;&gt;&gt;&gt; Usual weekly hours decreased with current employer last year ;</t>
  </si>
  <si>
    <t>Australian Capital Territory ;  Occupation of current main job: Professionals ;  &gt;&gt;&gt;&gt; Did not know or usual weekly hours varied last year ;</t>
  </si>
  <si>
    <t>Australian Capital Territory ;  Occupation of current main job: Professionals ;  &gt;&gt;&gt;&gt; Promoted or transferred last year ;</t>
  </si>
  <si>
    <t>Australian Capital Territory ;  Occupation of current main job: Professionals ;  &gt;&gt;&gt;&gt; Was not promoted or transferred last year ;</t>
  </si>
  <si>
    <t>Australian Capital Territory ;  Occupation of current main job: Professionals ;  &gt;&gt;&gt; Owner manager or contributing family worker in current main job ;</t>
  </si>
  <si>
    <t>Australian Capital Territory ;  Occupation of current main job: Professionals ;  &gt; Employed 12 months ago ;</t>
  </si>
  <si>
    <t>Australian Capital Territory ;  Occupation of current main job: Professionals ;  &gt; Not employed 12 months ago ;</t>
  </si>
  <si>
    <t>Australian Capital Territory ;  Occupation of current main job: Technicians and trades workers ;  Employed at some time during the last 12 months ;</t>
  </si>
  <si>
    <t>Australian Capital Territory ;  Occupation of current main job: Technicians and trades workers ;  &gt; Currently employed ;</t>
  </si>
  <si>
    <t>Australian Capital Territory ;  Occupation of current main job: Technicians and trades workers ;  &gt;&gt; Less than 12 months in current main job ;</t>
  </si>
  <si>
    <t>Australian Capital Territory ;  Occupation of current main job: Technicians and trades workers ;  &gt;&gt;&gt; Changed jobs in last 12 months ;</t>
  </si>
  <si>
    <t>Australian Capital Territory ;  Occupation of current main job: Technicians and trades workers ;  &gt;&gt;&gt;&gt; Working in the same industry division as 12 months ago ;</t>
  </si>
  <si>
    <t>Australian Capital Territory ;  Occupation of current main job: Technicians and trades workers ;  &gt;&gt;&gt;&gt; Working in a different industry division than 12 months ago ;</t>
  </si>
  <si>
    <t>Australian Capital Territory ;  Occupation of current main job: Technicians and trades workers ;  &gt;&gt;&gt;&gt; Working in the same major occupation group as 12 months ago ;</t>
  </si>
  <si>
    <t>Australian Capital Territory ;  Occupation of current main job: Technicians and trades workers ;  &gt;&gt;&gt;&gt; Working in a different major occupation group than 12 months ago ;</t>
  </si>
  <si>
    <t>Australian Capital Territory ;  Occupation of current main job: Technicians and trades workers ;  &gt;&gt;&gt;&gt; Working in an occupation at the same skill level as 12 months ago ;</t>
  </si>
  <si>
    <t>Australian Capital Territory ;  Occupation of current main job: Technicians and trades workers ;  &gt;&gt;&gt;&gt; Working in an occupation with a higher skill level than 12 months ago ;</t>
  </si>
  <si>
    <t>Australian Capital Territory ;  Occupation of current main job: Technicians and trades workers ;  &gt;&gt;&gt;&gt; Working in an occupation with a lower skill level than 12 months ago ;</t>
  </si>
  <si>
    <t>Australian Capital Territory ;  Occupation of current main job: Technicians and trades workers ;  &gt;&gt;&gt;&gt; Working in a job with the same usual hours as 12 months ago ;</t>
  </si>
  <si>
    <t>Australian Capital Territory ;  Occupation of current main job: Technicians and trades workers ;  &gt;&gt;&gt;&gt; Working in a job with more usual hours than 12 months ago ;</t>
  </si>
  <si>
    <t>Australian Capital Territory ;  Occupation of current main job: Technicians and trades workers ;  &gt;&gt;&gt;&gt; Working in a job with fewer usual hours than 12 months ago ;</t>
  </si>
  <si>
    <t>Australian Capital Territory ;  Occupation of current main job: Technicians and trades workers ;  &gt;&gt;&gt;&gt; Working in a job with the same status in employment as 12 months ago ;</t>
  </si>
  <si>
    <t>Australian Capital Territory ;  Occupation of current main job: Technicians and trades workers ;  &gt;&gt;&gt;&gt; Working in a job with a different status in employment than 12 months ago ;</t>
  </si>
  <si>
    <t>Australian Capital Territory ;  Occupation of current main job: Technicians and trades workers ;  &gt;&gt;&gt; Did not change jobs in last 12 months ;</t>
  </si>
  <si>
    <t>Australian Capital Territory ;  Occupation of current main job: Technicians and trades workers ;  &gt;&gt; 12 months or more in current main job ;</t>
  </si>
  <si>
    <t>Australian Capital Territory ;  Occupation of current main job: Technicians and trades workers ;  &gt;&gt;&gt; Employee in current main job ;</t>
  </si>
  <si>
    <t>Australian Capital Territory ;  Occupation of current main job: Technicians and trades workers ;  &gt;&gt;&gt;&gt; No change in occupation with current employer last year ;</t>
  </si>
  <si>
    <t>Australian Capital Territory ;  Occupation of current main job: Technicians and trades workers ;  &gt;&gt;&gt;&gt; Changed occupations with current employer in the same major group last year ;</t>
  </si>
  <si>
    <t>Australian Capital Territory ;  Occupation of current main job: Technicians and trades workers ;  &gt;&gt;&gt;&gt; Changed occupations with current employer into a different major group last year ;</t>
  </si>
  <si>
    <t>Australian Capital Territory ;  Occupation of current main job: Technicians and trades workers ;  &gt;&gt;&gt;&gt; Changed occupations with current employer at the same skill level ;</t>
  </si>
  <si>
    <t>Australian Capital Territory ;  Occupation of current main job: Technicians and trades workers ;  &gt;&gt;&gt;&gt; Changed occupations with current employer to a higher skill level ;</t>
  </si>
  <si>
    <t>Australian Capital Territory ;  Occupation of current main job: Technicians and trades workers ;  &gt;&gt;&gt;&gt; Changed occupations with current employer to a lower skill level ;</t>
  </si>
  <si>
    <t>Australian Capital Territory ;  Occupation of current main job: Technicians and trades workers ;  &gt;&gt;&gt;&gt; No change in usual weekly hours with current employer last year ;</t>
  </si>
  <si>
    <t>Australian Capital Territory ;  Occupation of current main job: Technicians and trades workers ;  &gt;&gt;&gt;&gt; Usual weekly hours increased with current employer last year ;</t>
  </si>
  <si>
    <t>Australian Capital Territory ;  Occupation of current main job: Technicians and trades workers ;  &gt;&gt;&gt;&gt; Usual weekly hours decreased with current employer last year ;</t>
  </si>
  <si>
    <t>Australian Capital Territory ;  Occupation of current main job: Technicians and trades workers ;  &gt;&gt;&gt;&gt; Did not know or usual weekly hours varied last year ;</t>
  </si>
  <si>
    <t>Australian Capital Territory ;  Occupation of current main job: Technicians and trades workers ;  &gt;&gt;&gt;&gt; Promoted or transferred last year ;</t>
  </si>
  <si>
    <t>Australian Capital Territory ;  Occupation of current main job: Technicians and trades workers ;  &gt;&gt;&gt;&gt; Was not promoted or transferred last year ;</t>
  </si>
  <si>
    <t>Australian Capital Territory ;  Occupation of current main job: Technicians and trades workers ;  &gt;&gt;&gt; Owner manager or contributing family worker in current main job ;</t>
  </si>
  <si>
    <t>Australian Capital Territory ;  Occupation of current main job: Technicians and trades workers ;  &gt; Employed 12 months ago ;</t>
  </si>
  <si>
    <t>Australian Capital Territory ;  Occupation of current main job: Technicians and trades workers ;  &gt; Not employed 12 months ago ;</t>
  </si>
  <si>
    <t>Australian Capital Territory ;  Occupation of current main job: Community and personal service workers ;  Employed at some time during the last 12 months ;</t>
  </si>
  <si>
    <t>Australian Capital Territory ;  Occupation of current main job: Community and personal service workers ;  &gt; Currently employed ;</t>
  </si>
  <si>
    <t>Australian Capital Territory ;  Occupation of current main job: Community and personal service workers ;  &gt;&gt; Less than 12 months in current main job ;</t>
  </si>
  <si>
    <t>Australian Capital Territory ;  Occupation of current main job: Community and personal service workers ;  &gt;&gt;&gt; Changed jobs in last 12 months ;</t>
  </si>
  <si>
    <t>Australian Capital Territory ;  Occupation of current main job: Community and personal service workers ;  &gt;&gt;&gt;&gt; Working in the same industry division as 12 months ago ;</t>
  </si>
  <si>
    <t>Australian Capital Territory ;  Occupation of current main job: Community and personal service workers ;  &gt;&gt;&gt;&gt; Working in a different industry division than 12 months ago ;</t>
  </si>
  <si>
    <t>Australian Capital Territory ;  Occupation of current main job: Community and personal service workers ;  &gt;&gt;&gt;&gt; Working in the same major occupation group as 12 months ago ;</t>
  </si>
  <si>
    <t>Australian Capital Territory ;  Occupation of current main job: Community and personal service workers ;  &gt;&gt;&gt;&gt; Working in a different major occupation group than 12 months ago ;</t>
  </si>
  <si>
    <t>Australian Capital Territory ;  Occupation of current main job: Community and personal service workers ;  &gt;&gt;&gt;&gt; Working in an occupation at the same skill level as 12 months ago ;</t>
  </si>
  <si>
    <t>Australian Capital Territory ;  Occupation of current main job: Community and personal service workers ;  &gt;&gt;&gt;&gt; Working in an occupation with a higher skill level than 12 months ago ;</t>
  </si>
  <si>
    <t>Australian Capital Territory ;  Occupation of current main job: Community and personal service workers ;  &gt;&gt;&gt;&gt; Working in an occupation with a lower skill level than 12 months ago ;</t>
  </si>
  <si>
    <t>Australian Capital Territory ;  Occupation of current main job: Community and personal service workers ;  &gt;&gt;&gt;&gt; Working in a job with the same usual hours as 12 months ago ;</t>
  </si>
  <si>
    <t>Australian Capital Territory ;  Occupation of current main job: Community and personal service workers ;  &gt;&gt;&gt;&gt; Working in a job with more usual hours than 12 months ago ;</t>
  </si>
  <si>
    <t>Australian Capital Territory ;  Occupation of current main job: Community and personal service workers ;  &gt;&gt;&gt;&gt; Working in a job with fewer usual hours than 12 months ago ;</t>
  </si>
  <si>
    <t>Australian Capital Territory ;  Occupation of current main job: Community and personal service workers ;  &gt;&gt;&gt;&gt; Working in a job with the same status in employment as 12 months ago ;</t>
  </si>
  <si>
    <t>Australian Capital Territory ;  Occupation of current main job: Community and personal service workers ;  &gt;&gt;&gt;&gt; Working in a job with a different status in employment than 12 months ago ;</t>
  </si>
  <si>
    <t>Australian Capital Territory ;  Occupation of current main job: Community and personal service workers ;  &gt;&gt;&gt; Did not change jobs in last 12 months ;</t>
  </si>
  <si>
    <t>Australian Capital Territory ;  Occupation of current main job: Community and personal service workers ;  &gt;&gt; 12 months or more in current main job ;</t>
  </si>
  <si>
    <t>Australian Capital Territory ;  Occupation of current main job: Community and personal service workers ;  &gt;&gt;&gt; Employee in current main job ;</t>
  </si>
  <si>
    <t>Australian Capital Territory ;  Occupation of current main job: Community and personal service workers ;  &gt;&gt;&gt;&gt; No change in occupation with current employer last year ;</t>
  </si>
  <si>
    <t>Australian Capital Territory ;  Occupation of current main job: Community and personal service workers ;  &gt;&gt;&gt;&gt; Changed occupations with current employer in the same major group last year ;</t>
  </si>
  <si>
    <t>Australian Capital Territory ;  Occupation of current main job: Community and personal service workers ;  &gt;&gt;&gt;&gt; Changed occupations with current employer into a different major group last year ;</t>
  </si>
  <si>
    <t>Australian Capital Territory ;  Occupation of current main job: Community and personal service workers ;  &gt;&gt;&gt;&gt; Changed occupations with current employer at the same skill level ;</t>
  </si>
  <si>
    <t>A127860006W</t>
  </si>
  <si>
    <t>A127860010L</t>
  </si>
  <si>
    <t>A127860014W</t>
  </si>
  <si>
    <t>A127873602J</t>
  </si>
  <si>
    <t>A127887342J</t>
  </si>
  <si>
    <t>A127887350J</t>
  </si>
  <si>
    <t>A127914994C</t>
  </si>
  <si>
    <t>A127873606T</t>
  </si>
  <si>
    <t>A127901098R</t>
  </si>
  <si>
    <t>A127846294L</t>
  </si>
  <si>
    <t>A127942178C</t>
  </si>
  <si>
    <t>A127860018F</t>
  </si>
  <si>
    <t>A127873610J</t>
  </si>
  <si>
    <t>A127887354T</t>
  </si>
  <si>
    <t>A127860022W</t>
  </si>
  <si>
    <t>A127928546J</t>
  </si>
  <si>
    <t>A127942182V</t>
  </si>
  <si>
    <t>A127873618A</t>
  </si>
  <si>
    <t>A127942186C</t>
  </si>
  <si>
    <t>A127860062R</t>
  </si>
  <si>
    <t>A127928554J</t>
  </si>
  <si>
    <t>A127860042F</t>
  </si>
  <si>
    <t>A127873630T</t>
  </si>
  <si>
    <t>A127901122C</t>
  </si>
  <si>
    <t>A127928574T</t>
  </si>
  <si>
    <t>A127887370T</t>
  </si>
  <si>
    <t>A127901126L</t>
  </si>
  <si>
    <t>A127860066X</t>
  </si>
  <si>
    <t>A127873634A</t>
  </si>
  <si>
    <t>A127901110V</t>
  </si>
  <si>
    <t>A127928558T</t>
  </si>
  <si>
    <t>A127873626A</t>
  </si>
  <si>
    <t>A127860030W</t>
  </si>
  <si>
    <t>A127887358A</t>
  </si>
  <si>
    <t>A127860034F</t>
  </si>
  <si>
    <t>A127860038R</t>
  </si>
  <si>
    <t>A127901114C</t>
  </si>
  <si>
    <t>A127915002V</t>
  </si>
  <si>
    <t>A127942190V</t>
  </si>
  <si>
    <t>A127915006C</t>
  </si>
  <si>
    <t>A127860046R</t>
  </si>
  <si>
    <t>A127860050F</t>
  </si>
  <si>
    <t>A127901118L</t>
  </si>
  <si>
    <t>A127942194C</t>
  </si>
  <si>
    <t>A127928562J</t>
  </si>
  <si>
    <t>A127928566T</t>
  </si>
  <si>
    <t>A127846306K</t>
  </si>
  <si>
    <t>A127887362T</t>
  </si>
  <si>
    <t>A127846310A</t>
  </si>
  <si>
    <t>A127860054R</t>
  </si>
  <si>
    <t>A127887366A</t>
  </si>
  <si>
    <t>A127928570J</t>
  </si>
  <si>
    <t>A127915010V</t>
  </si>
  <si>
    <t>A127846326V</t>
  </si>
  <si>
    <t>A127873638K</t>
  </si>
  <si>
    <t>A127846322K</t>
  </si>
  <si>
    <t>A127928586A</t>
  </si>
  <si>
    <t>A127942202T</t>
  </si>
  <si>
    <t>A127887394K</t>
  </si>
  <si>
    <t>A127928594A</t>
  </si>
  <si>
    <t>A127942206A</t>
  </si>
  <si>
    <t>A127901146W</t>
  </si>
  <si>
    <t>A127873650A</t>
  </si>
  <si>
    <t>A127860070R</t>
  </si>
  <si>
    <t>A127901130C</t>
  </si>
  <si>
    <t>A127915014C</t>
  </si>
  <si>
    <t>A127915018L</t>
  </si>
  <si>
    <t>A127846314K</t>
  </si>
  <si>
    <t>A127915022C</t>
  </si>
  <si>
    <t>A127887374A</t>
  </si>
  <si>
    <t>A127846318V</t>
  </si>
  <si>
    <t>A127873642A</t>
  </si>
  <si>
    <t>A127915026L</t>
  </si>
  <si>
    <t>A127915030C</t>
  </si>
  <si>
    <t>A127860074X</t>
  </si>
  <si>
    <t>A127887378K</t>
  </si>
  <si>
    <t>A127901134L</t>
  </si>
  <si>
    <t>A127901138W</t>
  </si>
  <si>
    <t>A127928578A</t>
  </si>
  <si>
    <t>A127942198L</t>
  </si>
  <si>
    <t>A127928582T</t>
  </si>
  <si>
    <t>A127887382A</t>
  </si>
  <si>
    <t>A127873646K</t>
  </si>
  <si>
    <t>A127915034L</t>
  </si>
  <si>
    <t>A127887386K</t>
  </si>
  <si>
    <t>A127887390A</t>
  </si>
  <si>
    <t>A127901142L</t>
  </si>
  <si>
    <t>A127915154F</t>
  </si>
  <si>
    <t>A127887518A</t>
  </si>
  <si>
    <t>A127887522T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</si>
  <si>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</si>
  <si>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</si>
  <si>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</si>
  <si>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</si>
  <si>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</si>
  <si>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</si>
  <si>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</si>
  <si>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</si>
  <si>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</si>
  <si>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</si>
  <si>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</si>
  <si>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</si>
  <si>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</si>
  <si>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</si>
  <si>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</si>
  <si>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</si>
  <si>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</si>
  <si>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</si>
  <si>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</si>
  <si>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</si>
  <si>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</si>
  <si>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</si>
  <si>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</si>
  <si>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</si>
  <si>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</si>
  <si>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</si>
  <si>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</si>
  <si>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</si>
  <si>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</si>
  <si>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</si>
  <si>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</si>
  <si>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</si>
  <si>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</si>
  <si>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</si>
  <si>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</si>
  <si>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A127916350J</t>
  </si>
  <si>
    <t>A127902610J</t>
  </si>
  <si>
    <t>A127943710F</t>
  </si>
  <si>
    <t>A127847746J</t>
  </si>
  <si>
    <t>A127888810C</t>
  </si>
  <si>
    <t>A127875074A</t>
  </si>
  <si>
    <t>A127943722R</t>
  </si>
  <si>
    <t>A127847758T</t>
  </si>
  <si>
    <t>A127916354T</t>
  </si>
  <si>
    <t>A127847762J</t>
  </si>
  <si>
    <t>A127930022K</t>
  </si>
  <si>
    <t>A127930026V</t>
  </si>
  <si>
    <t>A127847738J</t>
  </si>
  <si>
    <t>A127943698A</t>
  </si>
  <si>
    <t>A127902614T</t>
  </si>
  <si>
    <t>A127847742X</t>
  </si>
  <si>
    <t>A127943702F</t>
  </si>
  <si>
    <t>A127943706R</t>
  </si>
  <si>
    <t>A127875066A</t>
  </si>
  <si>
    <t>A127930030K</t>
  </si>
  <si>
    <t>A127930034V</t>
  </si>
  <si>
    <t>A127930038C</t>
  </si>
  <si>
    <t>A127930042V</t>
  </si>
  <si>
    <t>A127916342J</t>
  </si>
  <si>
    <t>A127930046C</t>
  </si>
  <si>
    <t>A127888806L</t>
  </si>
  <si>
    <t>A127902618A</t>
  </si>
  <si>
    <t>A127943714R</t>
  </si>
  <si>
    <t>A127902622T</t>
  </si>
  <si>
    <t>A127943718X</t>
  </si>
  <si>
    <t>A127861514K</t>
  </si>
  <si>
    <t>A127916346T</t>
  </si>
  <si>
    <t>A127847750X</t>
  </si>
  <si>
    <t>A127847754J</t>
  </si>
  <si>
    <t>A127916442T</t>
  </si>
  <si>
    <t>A127902718K</t>
  </si>
  <si>
    <t>A127861618C</t>
  </si>
  <si>
    <t>A127930098F</t>
  </si>
  <si>
    <t>A127861630V</t>
  </si>
  <si>
    <t>A127916446A</t>
  </si>
  <si>
    <t>A127930102K</t>
  </si>
  <si>
    <t>A127875166K</t>
  </si>
  <si>
    <t>A127861634C</t>
  </si>
  <si>
    <t>A127888930W</t>
  </si>
  <si>
    <t>A127847882A</t>
  </si>
  <si>
    <t>A127847886K</t>
  </si>
  <si>
    <t>A127943826J</t>
  </si>
  <si>
    <t>A127916430J</t>
  </si>
  <si>
    <t>A127902722A</t>
  </si>
  <si>
    <t>A127888918F</t>
  </si>
  <si>
    <t>A127930094W</t>
  </si>
  <si>
    <t>A127875150T</t>
  </si>
  <si>
    <t>A127916434T</t>
  </si>
  <si>
    <t>A127875154A</t>
  </si>
  <si>
    <t>A127861622V</t>
  </si>
  <si>
    <t>A127888922W</t>
  </si>
  <si>
    <t>A127943830X</t>
  </si>
  <si>
    <t>A127902726K</t>
  </si>
  <si>
    <t>A127875158K</t>
  </si>
  <si>
    <t>A127902730A</t>
  </si>
  <si>
    <t>A127861626C</t>
  </si>
  <si>
    <t>A127902734K</t>
  </si>
  <si>
    <t>A127847890A</t>
  </si>
  <si>
    <t>A127943834J</t>
  </si>
  <si>
    <t>A127902738V</t>
  </si>
  <si>
    <t>A127916438A</t>
  </si>
  <si>
    <t>A127847894K</t>
  </si>
  <si>
    <t>A127875162A</t>
  </si>
  <si>
    <t>A127902762V</t>
  </si>
  <si>
    <t>A127943838T</t>
  </si>
  <si>
    <t>A127875174K</t>
  </si>
  <si>
    <t>A127943854T</t>
  </si>
  <si>
    <t>A127930110K</t>
  </si>
  <si>
    <t>A127930114V</t>
  </si>
  <si>
    <t>A127916466K</t>
  </si>
  <si>
    <t>A127875190K</t>
  </si>
  <si>
    <t>A127943858A</t>
  </si>
  <si>
    <t>A127916470A</t>
  </si>
  <si>
    <t>A127943842J</t>
  </si>
  <si>
    <t>A127916450T</t>
  </si>
  <si>
    <t>A127930106V</t>
  </si>
  <si>
    <t>A127861638L</t>
  </si>
  <si>
    <t>A127875170A</t>
  </si>
  <si>
    <t>A127888934F</t>
  </si>
  <si>
    <t>A127916454A</t>
  </si>
  <si>
    <t>A127902742K</t>
  </si>
  <si>
    <t>A127847898V</t>
  </si>
  <si>
    <t>A127943846T</t>
  </si>
  <si>
    <t>A127902746V</t>
  </si>
  <si>
    <t>A127916458K</t>
  </si>
  <si>
    <t>A127902750K</t>
  </si>
  <si>
    <t>A127888938R</t>
  </si>
  <si>
    <t>A127875178V</t>
  </si>
  <si>
    <t>A127861642C</t>
  </si>
  <si>
    <t>A127875182K</t>
  </si>
  <si>
    <t>A127861646L</t>
  </si>
  <si>
    <t>A127916462A</t>
  </si>
  <si>
    <t>A127943850J</t>
  </si>
  <si>
    <t>A127902754V</t>
  </si>
  <si>
    <t>A127888942F</t>
  </si>
  <si>
    <t>A127875186V</t>
  </si>
  <si>
    <t>A127888946R</t>
  </si>
  <si>
    <t>A127861670L</t>
  </si>
  <si>
    <t>A127847902X</t>
  </si>
  <si>
    <t>A127930130V</t>
  </si>
  <si>
    <t>A127847918T</t>
  </si>
  <si>
    <t>A127916478V</t>
  </si>
  <si>
    <t>A127902778L</t>
  </si>
  <si>
    <t>A127916482K</t>
  </si>
  <si>
    <t>A127861674W</t>
  </si>
  <si>
    <t>A127888962R</t>
  </si>
  <si>
    <t>A127875210J</t>
  </si>
  <si>
    <t>A127847906J</t>
  </si>
  <si>
    <t>A127916474K</t>
  </si>
  <si>
    <t>A127930118C</t>
  </si>
  <si>
    <t>A127875194V</t>
  </si>
  <si>
    <t>A127875198C</t>
  </si>
  <si>
    <t>A127930122V</t>
  </si>
  <si>
    <t>A127861650C</t>
  </si>
  <si>
    <t>A127861654L</t>
  </si>
  <si>
    <t>A127930126C</t>
  </si>
  <si>
    <t>A127847910X</t>
  </si>
  <si>
    <t>A127861658W</t>
  </si>
  <si>
    <t>A127888950F</t>
  </si>
  <si>
    <t>A127861662L</t>
  </si>
  <si>
    <t>Australian Capital Territory ;  Occupation of current main job: Community and personal service workers ;  &gt;&gt;&gt;&gt; Changed occupations with current employer to a higher skill level ;</t>
  </si>
  <si>
    <t>Australian Capital Territory ;  Occupation of current main job: Community and personal service workers ;  &gt;&gt;&gt;&gt; Changed occupations with current employer to a lower skill level ;</t>
  </si>
  <si>
    <t>Australian Capital Territory ;  Occupation of current main job: Community and personal service workers ;  &gt;&gt;&gt;&gt; No change in usual weekly hours with current employer last year ;</t>
  </si>
  <si>
    <t>Australian Capital Territory ;  Occupation of current main job: Community and personal service workers ;  &gt;&gt;&gt;&gt; Usual weekly hours increased with current employer last year ;</t>
  </si>
  <si>
    <t>Australian Capital Territory ;  Occupation of current main job: Community and personal service workers ;  &gt;&gt;&gt;&gt; Usual weekly hours decreased with current employer last year ;</t>
  </si>
  <si>
    <t>Australian Capital Territory ;  Occupation of current main job: Community and personal service workers ;  &gt;&gt;&gt;&gt; Did not know or usual weekly hours varied last year ;</t>
  </si>
  <si>
    <t>Australian Capital Territory ;  Occupation of current main job: Community and personal service workers ;  &gt;&gt;&gt;&gt; Promoted or transferred last year ;</t>
  </si>
  <si>
    <t>Australian Capital Territory ;  Occupation of current main job: Community and personal service workers ;  &gt;&gt;&gt;&gt; Was not promoted or transferred last year ;</t>
  </si>
  <si>
    <t>Australian Capital Territory ;  Occupation of current main job: Community and personal service workers ;  &gt;&gt;&gt; Owner manager or contributing family worker in current main job ;</t>
  </si>
  <si>
    <t>Australian Capital Territory ;  Occupation of current main job: Community and personal service workers ;  &gt; Employed 12 months ago ;</t>
  </si>
  <si>
    <t>Australian Capital Territory ;  Occupation of current main job: Community and personal service workers ;  &gt; Not employed 12 months ago ;</t>
  </si>
  <si>
    <t>Australian Capital Territory ;  Occupation of current main job: Clerical and administrative workers ;  Employed at some time during the last 12 months ;</t>
  </si>
  <si>
    <t>Australian Capital Territory ;  Occupation of current main job: Clerical and administrative workers ;  &gt; Currently employed ;</t>
  </si>
  <si>
    <t>Australian Capital Territory ;  Occupation of current main job: Clerical and administrative workers ;  &gt;&gt; Less than 12 months in current main job ;</t>
  </si>
  <si>
    <t>Australian Capital Territory ;  Occupation of current main job: Clerical and administrative workers ;  &gt;&gt;&gt; Changed jobs in last 12 months ;</t>
  </si>
  <si>
    <t>Australian Capital Territory ;  Occupation of current main job: Clerical and administrative workers ;  &gt;&gt;&gt;&gt; Working in the same industry division as 12 months ago ;</t>
  </si>
  <si>
    <t>Australian Capital Territory ;  Occupation of current main job: Clerical and administrative workers ;  &gt;&gt;&gt;&gt; Working in a different industry division than 12 months ago ;</t>
  </si>
  <si>
    <t>Australian Capital Territory ;  Occupation of current main job: Clerical and administrative workers ;  &gt;&gt;&gt;&gt; Working in the same major occupation group as 12 months ago ;</t>
  </si>
  <si>
    <t>Australian Capital Territory ;  Occupation of current main job: Clerical and administrative workers ;  &gt;&gt;&gt;&gt; Working in a different major occupation group than 12 months ago ;</t>
  </si>
  <si>
    <t>Australian Capital Territory ;  Occupation of current main job: Clerical and administrative workers ;  &gt;&gt;&gt;&gt; Working in an occupation at the same skill level as 12 months ago ;</t>
  </si>
  <si>
    <t>Australian Capital Territory ;  Occupation of current main job: Clerical and administrative workers ;  &gt;&gt;&gt;&gt; Working in an occupation with a higher skill level than 12 months ago ;</t>
  </si>
  <si>
    <t>Australian Capital Territory ;  Occupation of current main job: Clerical and administrative workers ;  &gt;&gt;&gt;&gt; Working in an occupation with a lower skill level than 12 months ago ;</t>
  </si>
  <si>
    <t>Australian Capital Territory ;  Occupation of current main job: Clerical and administrative workers ;  &gt;&gt;&gt;&gt; Working in a job with the same usual hours as 12 months ago ;</t>
  </si>
  <si>
    <t>Australian Capital Territory ;  Occupation of current main job: Clerical and administrative workers ;  &gt;&gt;&gt;&gt; Working in a job with more usual hours than 12 months ago ;</t>
  </si>
  <si>
    <t>Australian Capital Territory ;  Occupation of current main job: Clerical and administrative workers ;  &gt;&gt;&gt;&gt; Working in a job with fewer usual hours than 12 months ago ;</t>
  </si>
  <si>
    <t>Australian Capital Territory ;  Occupation of current main job: Clerical and administrative workers ;  &gt;&gt;&gt;&gt; Working in a job with the same status in employment as 12 months ago ;</t>
  </si>
  <si>
    <t>Australian Capital Territory ;  Occupation of current main job: Clerical and administrative workers ;  &gt;&gt;&gt;&gt; Working in a job with a different status in employment than 12 months ago ;</t>
  </si>
  <si>
    <t>Australian Capital Territory ;  Occupation of current main job: Clerical and administrative workers ;  &gt;&gt;&gt; Did not change jobs in last 12 months ;</t>
  </si>
  <si>
    <t>Australian Capital Territory ;  Occupation of current main job: Clerical and administrative workers ;  &gt;&gt; 12 months or more in current main job ;</t>
  </si>
  <si>
    <t>Australian Capital Territory ;  Occupation of current main job: Clerical and administrative workers ;  &gt;&gt;&gt; Employee in current main job ;</t>
  </si>
  <si>
    <t>Australian Capital Territory ;  Occupation of current main job: Clerical and administrative workers ;  &gt;&gt;&gt;&gt; No change in occupation with current employer last year ;</t>
  </si>
  <si>
    <t>Australian Capital Territory ;  Occupation of current main job: Clerical and administrative workers ;  &gt;&gt;&gt;&gt; Changed occupations with current employer in the same major group last year ;</t>
  </si>
  <si>
    <t>Australian Capital Territory ;  Occupation of current main job: Clerical and administrative workers ;  &gt;&gt;&gt;&gt; Changed occupations with current employer into a different major group last year ;</t>
  </si>
  <si>
    <t>Australian Capital Territory ;  Occupation of current main job: Clerical and administrative workers ;  &gt;&gt;&gt;&gt; Changed occupations with current employer at the same skill level ;</t>
  </si>
  <si>
    <t>Australian Capital Territory ;  Occupation of current main job: Clerical and administrative workers ;  &gt;&gt;&gt;&gt; Changed occupations with current employer to a higher skill level ;</t>
  </si>
  <si>
    <t>Australian Capital Territory ;  Occupation of current main job: Clerical and administrative workers ;  &gt;&gt;&gt;&gt; Changed occupations with current employer to a lower skill level ;</t>
  </si>
  <si>
    <t>Australian Capital Territory ;  Occupation of current main job: Clerical and administrative workers ;  &gt;&gt;&gt;&gt; No change in usual weekly hours with current employer last year ;</t>
  </si>
  <si>
    <t>Australian Capital Territory ;  Occupation of current main job: Clerical and administrative workers ;  &gt;&gt;&gt;&gt; Usual weekly hours increased with current employer last year ;</t>
  </si>
  <si>
    <t>Australian Capital Territory ;  Occupation of current main job: Clerical and administrative workers ;  &gt;&gt;&gt;&gt; Usual weekly hours decreased with current employer last year ;</t>
  </si>
  <si>
    <t>Australian Capital Territory ;  Occupation of current main job: Clerical and administrative workers ;  &gt;&gt;&gt;&gt; Did not know or usual weekly hours varied last year ;</t>
  </si>
  <si>
    <t>Australian Capital Territory ;  Occupation of current main job: Clerical and administrative workers ;  &gt;&gt;&gt;&gt; Promoted or transferred last year ;</t>
  </si>
  <si>
    <t>Australian Capital Territory ;  Occupation of current main job: Clerical and administrative workers ;  &gt;&gt;&gt;&gt; Was not promoted or transferred last year ;</t>
  </si>
  <si>
    <t>Australian Capital Territory ;  Occupation of current main job: Clerical and administrative workers ;  &gt;&gt;&gt; Owner manager or contributing family worker in current main job ;</t>
  </si>
  <si>
    <t>Australian Capital Territory ;  Occupation of current main job: Clerical and administrative workers ;  &gt; Employed 12 months ago ;</t>
  </si>
  <si>
    <t>Australian Capital Territory ;  Occupation of current main job: Clerical and administrative workers ;  &gt; Not employed 12 months ago ;</t>
  </si>
  <si>
    <t>Australian Capital Territory ;  Occupation of current main job: Sales workers ;  Employed at some time during the last 12 months ;</t>
  </si>
  <si>
    <t>Australian Capital Territory ;  Occupation of current main job: Sales workers ;  &gt; Currently employed ;</t>
  </si>
  <si>
    <t>Australian Capital Territory ;  Occupation of current main job: Sales workers ;  &gt;&gt; Less than 12 months in current main job ;</t>
  </si>
  <si>
    <t>Australian Capital Territory ;  Occupation of current main job: Sales workers ;  &gt;&gt;&gt; Changed jobs in last 12 months ;</t>
  </si>
  <si>
    <t>Australian Capital Territory ;  Occupation of current main job: Sales workers ;  &gt;&gt;&gt;&gt; Working in the same industry division as 12 months ago ;</t>
  </si>
  <si>
    <t>Australian Capital Territory ;  Occupation of current main job: Sales workers ;  &gt;&gt;&gt;&gt; Working in a different industry division than 12 months ago ;</t>
  </si>
  <si>
    <t>Australian Capital Territory ;  Occupation of current main job: Sales workers ;  &gt;&gt;&gt;&gt; Working in the same major occupation group as 12 months ago ;</t>
  </si>
  <si>
    <t>Australian Capital Territory ;  Occupation of current main job: Sales workers ;  &gt;&gt;&gt;&gt; Working in a different major occupation group than 12 months ago ;</t>
  </si>
  <si>
    <t>Australian Capital Territory ;  Occupation of current main job: Sales workers ;  &gt;&gt;&gt;&gt; Working in an occupation at the same skill level as 12 months ago ;</t>
  </si>
  <si>
    <t>Australian Capital Territory ;  Occupation of current main job: Sales workers ;  &gt;&gt;&gt;&gt; Working in an occupation with a higher skill level than 12 months ago ;</t>
  </si>
  <si>
    <t>Australian Capital Territory ;  Occupation of current main job: Sales workers ;  &gt;&gt;&gt;&gt; Working in an occupation with a lower skill level than 12 months ago ;</t>
  </si>
  <si>
    <t>Australian Capital Territory ;  Occupation of current main job: Sales workers ;  &gt;&gt;&gt;&gt; Working in a job with the same usual hours as 12 months ago ;</t>
  </si>
  <si>
    <t>Australian Capital Territory ;  Occupation of current main job: Sales workers ;  &gt;&gt;&gt;&gt; Working in a job with more usual hours than 12 months ago ;</t>
  </si>
  <si>
    <t>Australian Capital Territory ;  Occupation of current main job: Sales workers ;  &gt;&gt;&gt;&gt; Working in a job with fewer usual hours than 12 months ago ;</t>
  </si>
  <si>
    <t>Australian Capital Territory ;  Occupation of current main job: Sales workers ;  &gt;&gt;&gt;&gt; Working in a job with the same status in employment as 12 months ago ;</t>
  </si>
  <si>
    <t>Australian Capital Territory ;  Occupation of current main job: Sales workers ;  &gt;&gt;&gt;&gt; Working in a job with a different status in employment than 12 months ago ;</t>
  </si>
  <si>
    <t>Australian Capital Territory ;  Occupation of current main job: Sales workers ;  &gt;&gt;&gt; Did not change jobs in last 12 months ;</t>
  </si>
  <si>
    <t>Australian Capital Territory ;  Occupation of current main job: Sales workers ;  &gt;&gt; 12 months or more in current main job ;</t>
  </si>
  <si>
    <t>Australian Capital Territory ;  Occupation of current main job: Sales workers ;  &gt;&gt;&gt; Employee in current main job ;</t>
  </si>
  <si>
    <t>Australian Capital Territory ;  Occupation of current main job: Sales workers ;  &gt;&gt;&gt;&gt; No change in occupation with current employer last year ;</t>
  </si>
  <si>
    <t>Australian Capital Territory ;  Occupation of current main job: Sales workers ;  &gt;&gt;&gt;&gt; Changed occupations with current employer in the same major group last year ;</t>
  </si>
  <si>
    <t>Australian Capital Territory ;  Occupation of current main job: Sales workers ;  &gt;&gt;&gt;&gt; Changed occupations with current employer into a different major group last year ;</t>
  </si>
  <si>
    <t>Australian Capital Territory ;  Occupation of current main job: Sales workers ;  &gt;&gt;&gt;&gt; Changed occupations with current employer at the same skill level ;</t>
  </si>
  <si>
    <t>Australian Capital Territory ;  Occupation of current main job: Sales workers ;  &gt;&gt;&gt;&gt; Changed occupations with current employer to a higher skill level ;</t>
  </si>
  <si>
    <t>Australian Capital Territory ;  Occupation of current main job: Sales workers ;  &gt;&gt;&gt;&gt; Changed occupations with current employer to a lower skill level ;</t>
  </si>
  <si>
    <t>Australian Capital Territory ;  Occupation of current main job: Sales workers ;  &gt;&gt;&gt;&gt; No change in usual weekly hours with current employer last year ;</t>
  </si>
  <si>
    <t>Australian Capital Territory ;  Occupation of current main job: Sales workers ;  &gt;&gt;&gt;&gt; Usual weekly hours increased with current employer last year ;</t>
  </si>
  <si>
    <t>Australian Capital Territory ;  Occupation of current main job: Sales workers ;  &gt;&gt;&gt;&gt; Usual weekly hours decreased with current employer last year ;</t>
  </si>
  <si>
    <t>Australian Capital Territory ;  Occupation of current main job: Sales workers ;  &gt;&gt;&gt;&gt; Did not know or usual weekly hours varied last year ;</t>
  </si>
  <si>
    <t>Australian Capital Territory ;  Occupation of current main job: Sales workers ;  &gt;&gt;&gt;&gt; Promoted or transferred last year ;</t>
  </si>
  <si>
    <t>Australian Capital Territory ;  Occupation of current main job: Sales workers ;  &gt;&gt;&gt;&gt; Was not promoted or transferred last year ;</t>
  </si>
  <si>
    <t>Australian Capital Territory ;  Occupation of current main job: Sales workers ;  &gt;&gt;&gt; Owner manager or contributing family worker in current main job ;</t>
  </si>
  <si>
    <t>Australian Capital Territory ;  Occupation of current main job: Sales workers ;  &gt; Employed 12 months ago ;</t>
  </si>
  <si>
    <t>Australian Capital Territory ;  Occupation of current main job: Sales workers ;  &gt; Not employed 12 months ago ;</t>
  </si>
  <si>
    <t>Australian Capital Territory ;  Occupation of current main job: Machinery operators and drivers ;  Employed at some time during the last 12 months ;</t>
  </si>
  <si>
    <t>Australian Capital Territory ;  Occupation of current main job: Machinery operators and drivers ;  &gt; Currently employed ;</t>
  </si>
  <si>
    <t>Australian Capital Territory ;  Occupation of current main job: Machinery operators and drivers ;  &gt;&gt; Less than 12 months in current main job ;</t>
  </si>
  <si>
    <t>Australian Capital Territory ;  Occupation of current main job: Machinery operators and drivers ;  &gt;&gt;&gt; Changed jobs in last 12 months ;</t>
  </si>
  <si>
    <t>Australian Capital Territory ;  Occupation of current main job: Machinery operators and drivers ;  &gt;&gt;&gt;&gt; Working in the same industry division as 12 months ago ;</t>
  </si>
  <si>
    <t>Australian Capital Territory ;  Occupation of current main job: Machinery operators and drivers ;  &gt;&gt;&gt;&gt; Working in a different industry division than 12 months ago ;</t>
  </si>
  <si>
    <t>Australian Capital Territory ;  Occupation of current main job: Machinery operators and drivers ;  &gt;&gt;&gt;&gt; Working in the same major occupation group as 12 months ago ;</t>
  </si>
  <si>
    <t>Australian Capital Territory ;  Occupation of current main job: Machinery operators and drivers ;  &gt;&gt;&gt;&gt; Working in a different major occupation group than 12 months ago ;</t>
  </si>
  <si>
    <t>Australian Capital Territory ;  Occupation of current main job: Machinery operators and drivers ;  &gt;&gt;&gt;&gt; Working in an occupation at the same skill level as 12 months ago ;</t>
  </si>
  <si>
    <t>Australian Capital Territory ;  Occupation of current main job: Machinery operators and drivers ;  &gt;&gt;&gt;&gt; Working in an occupation with a higher skill level than 12 months ago ;</t>
  </si>
  <si>
    <t>Australian Capital Territory ;  Occupation of current main job: Machinery operators and drivers ;  &gt;&gt;&gt;&gt; Working in an occupation with a lower skill level than 12 months ago ;</t>
  </si>
  <si>
    <t>Australian Capital Territory ;  Occupation of current main job: Machinery operators and drivers ;  &gt;&gt;&gt;&gt; Working in a job with the same usual hours as 12 months ago ;</t>
  </si>
  <si>
    <t>Australian Capital Territory ;  Occupation of current main job: Machinery operators and drivers ;  &gt;&gt;&gt;&gt; Working in a job with more usual hours than 12 months ago ;</t>
  </si>
  <si>
    <t>Australian Capital Territory ;  Occupation of current main job: Machinery operators and drivers ;  &gt;&gt;&gt;&gt; Working in a job with fewer usual hours than 12 months ago ;</t>
  </si>
  <si>
    <t>Australian Capital Territory ;  Occupation of current main job: Machinery operators and drivers ;  &gt;&gt;&gt;&gt; Working in a job with the same status in employment as 12 months ago ;</t>
  </si>
  <si>
    <t>Australian Capital Territory ;  Occupation of current main job: Machinery operators and drivers ;  &gt;&gt;&gt;&gt; Working in a job with a different status in employment than 12 months ago ;</t>
  </si>
  <si>
    <t>Australian Capital Territory ;  Occupation of current main job: Machinery operators and drivers ;  &gt;&gt;&gt; Did not change jobs in last 12 months ;</t>
  </si>
  <si>
    <t>Australian Capital Territory ;  Occupation of current main job: Machinery operators and drivers ;  &gt;&gt; 12 months or more in current main job ;</t>
  </si>
  <si>
    <t>Australian Capital Territory ;  Occupation of current main job: Machinery operators and drivers ;  &gt;&gt;&gt; Employee in current main job ;</t>
  </si>
  <si>
    <t>Australian Capital Territory ;  Occupation of current main job: Machinery operators and drivers ;  &gt;&gt;&gt;&gt; No change in occupation with current employer last year ;</t>
  </si>
  <si>
    <t>Australian Capital Territory ;  Occupation of current main job: Machinery operators and drivers ;  &gt;&gt;&gt;&gt; Changed occupations with current employer in the same major group last year ;</t>
  </si>
  <si>
    <t>Australian Capital Territory ;  Occupation of current main job: Machinery operators and drivers ;  &gt;&gt;&gt;&gt; Changed occupations with current employer into a different major group last year ;</t>
  </si>
  <si>
    <t>Australian Capital Territory ;  Occupation of current main job: Machinery operators and drivers ;  &gt;&gt;&gt;&gt; Changed occupations with current employer at the same skill level ;</t>
  </si>
  <si>
    <t>Australian Capital Territory ;  Occupation of current main job: Machinery operators and drivers ;  &gt;&gt;&gt;&gt; Changed occupations with current employer to a higher skill level ;</t>
  </si>
  <si>
    <t>Australian Capital Territory ;  Occupation of current main job: Machinery operators and drivers ;  &gt;&gt;&gt;&gt; Changed occupations with current employer to a lower skill level ;</t>
  </si>
  <si>
    <t>Australian Capital Territory ;  Occupation of current main job: Machinery operators and drivers ;  &gt;&gt;&gt;&gt; No change in usual weekly hours with current employer last year ;</t>
  </si>
  <si>
    <t>Australian Capital Territory ;  Occupation of current main job: Machinery operators and drivers ;  &gt;&gt;&gt;&gt; Usual weekly hours increased with current employer last year ;</t>
  </si>
  <si>
    <t>Australian Capital Territory ;  Occupation of current main job: Machinery operators and drivers ;  &gt;&gt;&gt;&gt; Usual weekly hours decreased with current employer last year ;</t>
  </si>
  <si>
    <t>Australian Capital Territory ;  Occupation of current main job: Machinery operators and drivers ;  &gt;&gt;&gt;&gt; Did not know or usual weekly hours varied last year ;</t>
  </si>
  <si>
    <t>Australian Capital Territory ;  Occupation of current main job: Machinery operators and drivers ;  &gt;&gt;&gt;&gt; Promoted or transferred last year ;</t>
  </si>
  <si>
    <t>Australian Capital Territory ;  Occupation of current main job: Machinery operators and drivers ;  &gt;&gt;&gt;&gt; Was not promoted or transferred last year ;</t>
  </si>
  <si>
    <t>Australian Capital Territory ;  Occupation of current main job: Machinery operators and drivers ;  &gt;&gt;&gt; Owner manager or contributing family worker in current main job ;</t>
  </si>
  <si>
    <t>Australian Capital Territory ;  Occupation of current main job: Machinery operators and drivers ;  &gt; Employed 12 months ago ;</t>
  </si>
  <si>
    <t>Australian Capital Territory ;  Occupation of current main job: Machinery operators and drivers ;  &gt; Not employed 12 months ago ;</t>
  </si>
  <si>
    <t>Australian Capital Territory ;  Occupation of current main job: Labourers ;  Employed at some time during the last 12 months ;</t>
  </si>
  <si>
    <t>Australian Capital Territory ;  Occupation of current main job: Labourers ;  &gt; Currently employed ;</t>
  </si>
  <si>
    <t>Australian Capital Territory ;  Occupation of current main job: Labourers ;  &gt;&gt; Less than 12 months in current main job ;</t>
  </si>
  <si>
    <t>Australian Capital Territory ;  Occupation of current main job: Labourers ;  &gt;&gt;&gt; Changed jobs in last 12 months ;</t>
  </si>
  <si>
    <t>Australian Capital Territory ;  Occupation of current main job: Labourers ;  &gt;&gt;&gt;&gt; Working in the same industry division as 12 months ago ;</t>
  </si>
  <si>
    <t>Australian Capital Territory ;  Occupation of current main job: Labourers ;  &gt;&gt;&gt;&gt; Working in a different industry division than 12 months ago ;</t>
  </si>
  <si>
    <t>Australian Capital Territory ;  Occupation of current main job: Labourers ;  &gt;&gt;&gt;&gt; Working in the same major occupation group as 12 months ago ;</t>
  </si>
  <si>
    <t>Australian Capital Territory ;  Occupation of current main job: Labourers ;  &gt;&gt;&gt;&gt; Working in a different major occupation group than 12 months ago ;</t>
  </si>
  <si>
    <t>Australian Capital Territory ;  Occupation of current main job: Labourers ;  &gt;&gt;&gt;&gt; Working in an occupation at the same skill level as 12 months ago ;</t>
  </si>
  <si>
    <t>Australian Capital Territory ;  Occupation of current main job: Labourers ;  &gt;&gt;&gt;&gt; Working in an occupation with a higher skill level than 12 months ago ;</t>
  </si>
  <si>
    <t>Australian Capital Territory ;  Occupation of current main job: Labourers ;  &gt;&gt;&gt;&gt; Working in an occupation with a lower skill level than 12 months ago ;</t>
  </si>
  <si>
    <t>Australian Capital Territory ;  Occupation of current main job: Labourers ;  &gt;&gt;&gt;&gt; Working in a job with the same usual hours as 12 months ago ;</t>
  </si>
  <si>
    <t>Australian Capital Territory ;  Occupation of current main job: Labourers ;  &gt;&gt;&gt;&gt; Working in a job with more usual hours than 12 months ago ;</t>
  </si>
  <si>
    <t>Australian Capital Territory ;  Occupation of current main job: Labourers ;  &gt;&gt;&gt;&gt; Working in a job with fewer usual hours than 12 months ago ;</t>
  </si>
  <si>
    <t>Australian Capital Territory ;  Occupation of current main job: Labourers ;  &gt;&gt;&gt;&gt; Working in a job with the same status in employment as 12 months ago ;</t>
  </si>
  <si>
    <t>Australian Capital Territory ;  Occupation of current main job: Labourers ;  &gt;&gt;&gt;&gt; Working in a job with a different status in employment than 12 months ago ;</t>
  </si>
  <si>
    <t>Australian Capital Territory ;  Occupation of current main job: Labourers ;  &gt;&gt;&gt; Did not change jobs in last 12 months ;</t>
  </si>
  <si>
    <t>Australian Capital Territory ;  Occupation of current main job: Labourers ;  &gt;&gt; 12 months or more in current main job ;</t>
  </si>
  <si>
    <t>Australian Capital Territory ;  Occupation of current main job: Labourers ;  &gt;&gt;&gt; Employee in current main job ;</t>
  </si>
  <si>
    <t>Australian Capital Territory ;  Occupation of current main job: Labourers ;  &gt;&gt;&gt;&gt; No change in occupation with current employer last year ;</t>
  </si>
  <si>
    <t>Australian Capital Territory ;  Occupation of current main job: Labourers ;  &gt;&gt;&gt;&gt; Changed occupations with current employer in the same major group last year ;</t>
  </si>
  <si>
    <t>Australian Capital Territory ;  Occupation of current main job: Labourers ;  &gt;&gt;&gt;&gt; Changed occupations with current employer into a different major group last year ;</t>
  </si>
  <si>
    <t>Australian Capital Territory ;  Occupation of current main job: Labourers ;  &gt;&gt;&gt;&gt; Changed occupations with current employer at the same skill level ;</t>
  </si>
  <si>
    <t>Australian Capital Territory ;  Occupation of current main job: Labourers ;  &gt;&gt;&gt;&gt; Changed occupations with current employer to a higher skill level ;</t>
  </si>
  <si>
    <t>Australian Capital Territory ;  Occupation of current main job: Labourers ;  &gt;&gt;&gt;&gt; Changed occupations with current employer to a lower skill level ;</t>
  </si>
  <si>
    <t>Australian Capital Territory ;  Occupation of current main job: Labourers ;  &gt;&gt;&gt;&gt; No change in usual weekly hours with current employer last year ;</t>
  </si>
  <si>
    <t>Australian Capital Territory ;  Occupation of current main job: Labourers ;  &gt;&gt;&gt;&gt; Usual weekly hours increased with current employer last year ;</t>
  </si>
  <si>
    <t>Australian Capital Territory ;  Occupation of current main job: Labourers ;  &gt;&gt;&gt;&gt; Usual weekly hours decreased with current employer last year ;</t>
  </si>
  <si>
    <t>Australian Capital Territory ;  Occupation of current main job: Labourers ;  &gt;&gt;&gt;&gt; Did not know or usual weekly hours varied last year ;</t>
  </si>
  <si>
    <t>Australian Capital Territory ;  Occupation of current main job: Labourers ;  &gt;&gt;&gt;&gt; Promoted or transferred last year ;</t>
  </si>
  <si>
    <t>Australian Capital Territory ;  Occupation of current main job: Labourers ;  &gt;&gt;&gt;&gt; Was not promoted or transferred last year ;</t>
  </si>
  <si>
    <t>Australian Capital Territory ;  Occupation of current main job: Labourers ;  &gt;&gt;&gt; Owner manager or contributing family worker in current main job ;</t>
  </si>
  <si>
    <t>Australian Capital Territory ;  Occupation of current main job: Labourers ;  &gt; Employed 12 months ago ;</t>
  </si>
  <si>
    <t>Australian Capital Territory ;  Occupation of current main job: Labourers ;  &gt; Not employed 12 months ago ;</t>
  </si>
  <si>
    <t>Australian Capital Territory ;  Skill level of current main job: Skill level 1 ;  Employed at some time during the last 12 months ;</t>
  </si>
  <si>
    <t>Australian Capital Territory ;  Skill level of current main job: Skill level 1 ;  &gt; Currently employed ;</t>
  </si>
  <si>
    <t>Australian Capital Territory ;  Skill level of current main job: Skill level 1 ;  &gt;&gt; Less than 12 months in current main job ;</t>
  </si>
  <si>
    <t>Australian Capital Territory ;  Skill level of current main job: Skill level 1 ;  &gt;&gt;&gt; Changed jobs in last 12 months ;</t>
  </si>
  <si>
    <t>Australian Capital Territory ;  Skill level of current main job: Skill level 1 ;  &gt;&gt;&gt;&gt; Working in the same industry division as 12 months ago ;</t>
  </si>
  <si>
    <t>Australian Capital Territory ;  Skill level of current main job: Skill level 1 ;  &gt;&gt;&gt;&gt; Working in a different industry division than 12 months ago ;</t>
  </si>
  <si>
    <t>Australian Capital Territory ;  Skill level of current main job: Skill level 1 ;  &gt;&gt;&gt;&gt; Working in the same major occupation group as 12 months ago ;</t>
  </si>
  <si>
    <t>Australian Capital Territory ;  Skill level of current main job: Skill level 1 ;  &gt;&gt;&gt;&gt; Working in a different major occupation group than 12 months ago ;</t>
  </si>
  <si>
    <t>Australian Capital Territory ;  Skill level of current main job: Skill level 1 ;  &gt;&gt;&gt;&gt; Working in an occupation at the same skill level as 12 months ago ;</t>
  </si>
  <si>
    <t>Australian Capital Territory ;  Skill level of current main job: Skill level 1 ;  &gt;&gt;&gt;&gt; Working in an occupation with a higher skill level than 12 months ago ;</t>
  </si>
  <si>
    <t>Australian Capital Territory ;  Skill level of current main job: Skill level 1 ;  &gt;&gt;&gt;&gt; Working in an occupation with a lower skill level than 12 months ago ;</t>
  </si>
  <si>
    <t>Australian Capital Territory ;  Skill level of current main job: Skill level 1 ;  &gt;&gt;&gt;&gt; Working in a job with the same usual hours as 12 months ago ;</t>
  </si>
  <si>
    <t>Australian Capital Territory ;  Skill level of current main job: Skill level 1 ;  &gt;&gt;&gt;&gt; Working in a job with more usual hours than 12 months ago ;</t>
  </si>
  <si>
    <t>Australian Capital Territory ;  Skill level of current main job: Skill level 1 ;  &gt;&gt;&gt;&gt; Working in a job with fewer usual hours than 12 months ago ;</t>
  </si>
  <si>
    <t>Australian Capital Territory ;  Skill level of current main job: Skill level 1 ;  &gt;&gt;&gt;&gt; Working in a job with the same status in employment as 12 months ago ;</t>
  </si>
  <si>
    <t>Australian Capital Territory ;  Skill level of current main job: Skill level 1 ;  &gt;&gt;&gt;&gt; Working in a job with a different status in employment than 12 months ago ;</t>
  </si>
  <si>
    <t>Australian Capital Territory ;  Skill level of current main job: Skill level 1 ;  &gt;&gt;&gt; Did not change jobs in last 12 months ;</t>
  </si>
  <si>
    <t>Australian Capital Territory ;  Skill level of current main job: Skill level 1 ;  &gt;&gt; 12 months or more in current main job ;</t>
  </si>
  <si>
    <t>Australian Capital Territory ;  Skill level of current main job: Skill level 1 ;  &gt;&gt;&gt; Employee in current main job ;</t>
  </si>
  <si>
    <t>Australian Capital Territory ;  Skill level of current main job: Skill level 1 ;  &gt;&gt;&gt;&gt; No change in occupation with current employer last year ;</t>
  </si>
  <si>
    <t>Australian Capital Territory ;  Skill level of current main job: Skill level 1 ;  &gt;&gt;&gt;&gt; Changed occupations with current employer in the same major group last year ;</t>
  </si>
  <si>
    <t>Australian Capital Territory ;  Skill level of current main job: Skill level 1 ;  &gt;&gt;&gt;&gt; Changed occupations with current employer into a different major group last year ;</t>
  </si>
  <si>
    <t>Australian Capital Territory ;  Skill level of current main job: Skill level 1 ;  &gt;&gt;&gt;&gt; Changed occupations with current employer at the same skill level ;</t>
  </si>
  <si>
    <t>Australian Capital Territory ;  Skill level of current main job: Skill level 1 ;  &gt;&gt;&gt;&gt; Changed occupations with current employer to a higher skill level ;</t>
  </si>
  <si>
    <t>Australian Capital Territory ;  Skill level of current main job: Skill level 1 ;  &gt;&gt;&gt;&gt; Changed occupations with current employer to a lower skill level ;</t>
  </si>
  <si>
    <t>Australian Capital Territory ;  Skill level of current main job: Skill level 1 ;  &gt;&gt;&gt;&gt; No change in usual weekly hours with current employer last year ;</t>
  </si>
  <si>
    <t>Australian Capital Territory ;  Skill level of current main job: Skill level 1 ;  &gt;&gt;&gt;&gt; Usual weekly hours increased with current employer last year ;</t>
  </si>
  <si>
    <t>Australian Capital Territory ;  Skill level of current main job: Skill level 1 ;  &gt;&gt;&gt;&gt; Usual weekly hours decreased with current employer last year ;</t>
  </si>
  <si>
    <t>Australian Capital Territory ;  Skill level of current main job: Skill level 1 ;  &gt;&gt;&gt;&gt; Did not know or usual weekly hours varied last year ;</t>
  </si>
  <si>
    <t>Australian Capital Territory ;  Skill level of current main job: Skill level 1 ;  &gt;&gt;&gt;&gt; Promoted or transferred last year ;</t>
  </si>
  <si>
    <t>Australian Capital Territory ;  Skill level of current main job: Skill level 1 ;  &gt;&gt;&gt;&gt; Was not promoted or transferred last year ;</t>
  </si>
  <si>
    <t>Australian Capital Territory ;  Skill level of current main job: Skill level 1 ;  &gt;&gt;&gt; Owner manager or contributing family worker in current main job ;</t>
  </si>
  <si>
    <t>Australian Capital Territory ;  Skill level of current main job: Skill level 1 ;  &gt; Employed 12 months ago ;</t>
  </si>
  <si>
    <t>Australian Capital Territory ;  Skill level of current main job: Skill level 1 ;  &gt; Not employed 12 months ago ;</t>
  </si>
  <si>
    <t>Australian Capital Territory ;  Skill level of current main job: Skill level 2 ;  Employed at some time during the last 12 months ;</t>
  </si>
  <si>
    <t>Australian Capital Territory ;  Skill level of current main job: Skill level 2 ;  &gt; Currently employed ;</t>
  </si>
  <si>
    <t>Australian Capital Territory ;  Skill level of current main job: Skill level 2 ;  &gt;&gt; Less than 12 months in current main job ;</t>
  </si>
  <si>
    <t>Australian Capital Territory ;  Skill level of current main job: Skill level 2 ;  &gt;&gt;&gt; Changed jobs in last 12 months ;</t>
  </si>
  <si>
    <t>Australian Capital Territory ;  Skill level of current main job: Skill level 2 ;  &gt;&gt;&gt;&gt; Working in the same industry division as 12 months ago ;</t>
  </si>
  <si>
    <t>Australian Capital Territory ;  Skill level of current main job: Skill level 2 ;  &gt;&gt;&gt;&gt; Working in a different industry division than 12 months ago ;</t>
  </si>
  <si>
    <t>Australian Capital Territory ;  Skill level of current main job: Skill level 2 ;  &gt;&gt;&gt;&gt; Working in the same major occupation group as 12 months ago ;</t>
  </si>
  <si>
    <t>Australian Capital Territory ;  Skill level of current main job: Skill level 2 ;  &gt;&gt;&gt;&gt; Working in a different major occupation group than 12 months ago ;</t>
  </si>
  <si>
    <t>Australian Capital Territory ;  Skill level of current main job: Skill level 2 ;  &gt;&gt;&gt;&gt; Working in an occupation at the same skill level as 12 months ago ;</t>
  </si>
  <si>
    <t>Australian Capital Territory ;  Skill level of current main job: Skill level 2 ;  &gt;&gt;&gt;&gt; Working in an occupation with a higher skill level than 12 months ago ;</t>
  </si>
  <si>
    <t>Australian Capital Territory ;  Skill level of current main job: Skill level 2 ;  &gt;&gt;&gt;&gt; Working in an occupation with a lower skill level than 12 months ago ;</t>
  </si>
  <si>
    <t>Australian Capital Territory ;  Skill level of current main job: Skill level 2 ;  &gt;&gt;&gt;&gt; Working in a job with the same usual hours as 12 months ago ;</t>
  </si>
  <si>
    <t>Australian Capital Territory ;  Skill level of current main job: Skill level 2 ;  &gt;&gt;&gt;&gt; Working in a job with more usual hours than 12 months ago ;</t>
  </si>
  <si>
    <t>Australian Capital Territory ;  Skill level of current main job: Skill level 2 ;  &gt;&gt;&gt;&gt; Working in a job with fewer usual hours than 12 months ago ;</t>
  </si>
  <si>
    <t>Australian Capital Territory ;  Skill level of current main job: Skill level 2 ;  &gt;&gt;&gt;&gt; Working in a job with the same status in employment as 12 months ago ;</t>
  </si>
  <si>
    <t>Australian Capital Territory ;  Skill level of current main job: Skill level 2 ;  &gt;&gt;&gt;&gt; Working in a job with a different status in employment than 12 months ago ;</t>
  </si>
  <si>
    <t>Australian Capital Territory ;  Skill level of current main job: Skill level 2 ;  &gt;&gt;&gt; Did not change jobs in last 12 months ;</t>
  </si>
  <si>
    <t>Australian Capital Territory ;  Skill level of current main job: Skill level 2 ;  &gt;&gt; 12 months or more in current main job ;</t>
  </si>
  <si>
    <t>Australian Capital Territory ;  Skill level of current main job: Skill level 2 ;  &gt;&gt;&gt; Employee in current main job ;</t>
  </si>
  <si>
    <t>Australian Capital Territory ;  Skill level of current main job: Skill level 2 ;  &gt;&gt;&gt;&gt; No change in occupation with current employer last year ;</t>
  </si>
  <si>
    <t>Australian Capital Territory ;  Skill level of current main job: Skill level 2 ;  &gt;&gt;&gt;&gt; Changed occupations with current employer in the same major group last year ;</t>
  </si>
  <si>
    <t>Australian Capital Territory ;  Skill level of current main job: Skill level 2 ;  &gt;&gt;&gt;&gt; Changed occupations with current employer into a different major group last year ;</t>
  </si>
  <si>
    <t>Australian Capital Territory ;  Skill level of current main job: Skill level 2 ;  &gt;&gt;&gt;&gt; Changed occupations with current employer at the same skill level ;</t>
  </si>
  <si>
    <t>Australian Capital Territory ;  Skill level of current main job: Skill level 2 ;  &gt;&gt;&gt;&gt; Changed occupations with current employer to a higher skill level ;</t>
  </si>
  <si>
    <t>Australian Capital Territory ;  Skill level of current main job: Skill level 2 ;  &gt;&gt;&gt;&gt; Changed occupations with current employer to a lower skill level ;</t>
  </si>
  <si>
    <t>Australian Capital Territory ;  Skill level of current main job: Skill level 2 ;  &gt;&gt;&gt;&gt; No change in usual weekly hours with current employer last year ;</t>
  </si>
  <si>
    <t>Australian Capital Territory ;  Skill level of current main job: Skill level 2 ;  &gt;&gt;&gt;&gt; Usual weekly hours increased with current employer last year ;</t>
  </si>
  <si>
    <t>Australian Capital Territory ;  Skill level of current main job: Skill level 2 ;  &gt;&gt;&gt;&gt; Usual weekly hours decreased with current employer last year ;</t>
  </si>
  <si>
    <t>Australian Capital Territory ;  Skill level of current main job: Skill level 2 ;  &gt;&gt;&gt;&gt; Did not know or usual weekly hours varied last year ;</t>
  </si>
  <si>
    <t>Australian Capital Territory ;  Skill level of current main job: Skill level 2 ;  &gt;&gt;&gt;&gt; Promoted or transferred last year ;</t>
  </si>
  <si>
    <t>Australian Capital Territory ;  Skill level of current main job: Skill level 2 ;  &gt;&gt;&gt;&gt; Was not promoted or transferred last year ;</t>
  </si>
  <si>
    <t>Australian Capital Territory ;  Skill level of current main job: Skill level 2 ;  &gt;&gt;&gt; Owner manager or contributing family worker in current main job ;</t>
  </si>
  <si>
    <t>Australian Capital Territory ;  Skill level of current main job: Skill level 2 ;  &gt; Employed 12 months ago ;</t>
  </si>
  <si>
    <t>Australian Capital Territory ;  Skill level of current main job: Skill level 2 ;  &gt; Not employed 12 months ago ;</t>
  </si>
  <si>
    <t>Australian Capital Territory ;  Skill level of current main job: Skill level 3 ;  Employed at some time during the last 12 months ;</t>
  </si>
  <si>
    <t>Australian Capital Territory ;  Skill level of current main job: Skill level 3 ;  &gt; Currently employed ;</t>
  </si>
  <si>
    <t>Australian Capital Territory ;  Skill level of current main job: Skill level 3 ;  &gt;&gt; Less than 12 months in current main job ;</t>
  </si>
  <si>
    <t>Australian Capital Territory ;  Skill level of current main job: Skill level 3 ;  &gt;&gt;&gt; Changed jobs in last 12 months ;</t>
  </si>
  <si>
    <t>Australian Capital Territory ;  Skill level of current main job: Skill level 3 ;  &gt;&gt;&gt;&gt; Working in the same industry division as 12 months ago ;</t>
  </si>
  <si>
    <t>Australian Capital Territory ;  Skill level of current main job: Skill level 3 ;  &gt;&gt;&gt;&gt; Working in a different industry division than 12 months ago ;</t>
  </si>
  <si>
    <t>Australian Capital Territory ;  Skill level of current main job: Skill level 3 ;  &gt;&gt;&gt;&gt; Working in the same major occupation group as 12 months ago ;</t>
  </si>
  <si>
    <t>Australian Capital Territory ;  Skill level of current main job: Skill level 3 ;  &gt;&gt;&gt;&gt; Working in a different major occupation group than 12 months ago ;</t>
  </si>
  <si>
    <t>Australian Capital Territory ;  Skill level of current main job: Skill level 3 ;  &gt;&gt;&gt;&gt; Working in an occupation at the same skill level as 12 months ago ;</t>
  </si>
  <si>
    <t>Australian Capital Territory ;  Skill level of current main job: Skill level 3 ;  &gt;&gt;&gt;&gt; Working in an occupation with a higher skill level than 12 months ago ;</t>
  </si>
  <si>
    <t>Australian Capital Territory ;  Skill level of current main job: Skill level 3 ;  &gt;&gt;&gt;&gt; Working in an occupation with a lower skill level than 12 months ago ;</t>
  </si>
  <si>
    <t>Australian Capital Territory ;  Skill level of current main job: Skill level 3 ;  &gt;&gt;&gt;&gt; Working in a job with the same usual hours as 12 months ago ;</t>
  </si>
  <si>
    <t>Australian Capital Territory ;  Skill level of current main job: Skill level 3 ;  &gt;&gt;&gt;&gt; Working in a job with more usual hours than 12 months ago ;</t>
  </si>
  <si>
    <t>Australian Capital Territory ;  Skill level of current main job: Skill level 3 ;  &gt;&gt;&gt;&gt; Working in a job with fewer usual hours than 12 months ago ;</t>
  </si>
  <si>
    <t>Australian Capital Territory ;  Skill level of current main job: Skill level 3 ;  &gt;&gt;&gt;&gt; Working in a job with the same status in employment as 12 months ago ;</t>
  </si>
  <si>
    <t>Australian Capital Territory ;  Skill level of current main job: Skill level 3 ;  &gt;&gt;&gt;&gt; Working in a job with a different status in employment than 12 months ago ;</t>
  </si>
  <si>
    <t>Australian Capital Territory ;  Skill level of current main job: Skill level 3 ;  &gt;&gt;&gt; Did not change jobs in last 12 months ;</t>
  </si>
  <si>
    <t>Australian Capital Territory ;  Skill level of current main job: Skill level 3 ;  &gt;&gt; 12 months or more in current main job ;</t>
  </si>
  <si>
    <t>Australian Capital Territory ;  Skill level of current main job: Skill level 3 ;  &gt;&gt;&gt; Employee in current main job ;</t>
  </si>
  <si>
    <t>Australian Capital Territory ;  Skill level of current main job: Skill level 3 ;  &gt;&gt;&gt;&gt; No change in occupation with current employer last year ;</t>
  </si>
  <si>
    <t>Australian Capital Territory ;  Skill level of current main job: Skill level 3 ;  &gt;&gt;&gt;&gt; Changed occupations with current employer in the same major group last year ;</t>
  </si>
  <si>
    <t>Australian Capital Territory ;  Skill level of current main job: Skill level 3 ;  &gt;&gt;&gt;&gt; Changed occupations with current employer into a different major group last year ;</t>
  </si>
  <si>
    <t>Australian Capital Territory ;  Skill level of current main job: Skill level 3 ;  &gt;&gt;&gt;&gt; Changed occupations with current employer at the same skill level ;</t>
  </si>
  <si>
    <t>Australian Capital Territory ;  Skill level of current main job: Skill level 3 ;  &gt;&gt;&gt;&gt; Changed occupations with current employer to a higher skill level ;</t>
  </si>
  <si>
    <t>Australian Capital Territory ;  Skill level of current main job: Skill level 3 ;  &gt;&gt;&gt;&gt; Changed occupations with current employer to a lower skill level ;</t>
  </si>
  <si>
    <t>Australian Capital Territory ;  Skill level of current main job: Skill level 3 ;  &gt;&gt;&gt;&gt; No change in usual weekly hours with current employer last year ;</t>
  </si>
  <si>
    <t>Australian Capital Territory ;  Skill level of current main job: Skill level 3 ;  &gt;&gt;&gt;&gt; Usual weekly hours increased with current employer last year ;</t>
  </si>
  <si>
    <t>Australian Capital Territory ;  Skill level of current main job: Skill level 3 ;  &gt;&gt;&gt;&gt; Usual weekly hours decreased with current employer last year ;</t>
  </si>
  <si>
    <t>Australian Capital Territory ;  Skill level of current main job: Skill level 3 ;  &gt;&gt;&gt;&gt; Did not know or usual weekly hours varied last year ;</t>
  </si>
  <si>
    <t>Australian Capital Territory ;  Skill level of current main job: Skill level 3 ;  &gt;&gt;&gt;&gt; Promoted or transferred last year ;</t>
  </si>
  <si>
    <t>Australian Capital Territory ;  Skill level of current main job: Skill level 3 ;  &gt;&gt;&gt;&gt; Was not promoted or transferred last year ;</t>
  </si>
  <si>
    <t>Australian Capital Territory ;  Skill level of current main job: Skill level 3 ;  &gt;&gt;&gt; Owner manager or contributing family worker in current main job ;</t>
  </si>
  <si>
    <t>Australian Capital Territory ;  Skill level of current main job: Skill level 3 ;  &gt; Employed 12 months ago ;</t>
  </si>
  <si>
    <t>Australian Capital Territory ;  Skill level of current main job: Skill level 3 ;  &gt; Not employed 12 months ago ;</t>
  </si>
  <si>
    <t>Australian Capital Territory ;  Skill level of current main job: Skill level 4 ;  Employed at some time during the last 12 months ;</t>
  </si>
  <si>
    <t>A127930134C</t>
  </si>
  <si>
    <t>A127875202J</t>
  </si>
  <si>
    <t>A127861666W</t>
  </si>
  <si>
    <t>A127902766C</t>
  </si>
  <si>
    <t>A127888954R</t>
  </si>
  <si>
    <t>A127902770V</t>
  </si>
  <si>
    <t>A127847914J</t>
  </si>
  <si>
    <t>A127847922J</t>
  </si>
  <si>
    <t>A127943862T</t>
  </si>
  <si>
    <t>A127902774C</t>
  </si>
  <si>
    <t>A127875206T</t>
  </si>
  <si>
    <t>A127861706C</t>
  </si>
  <si>
    <t>A127930138L</t>
  </si>
  <si>
    <t>A127943878K</t>
  </si>
  <si>
    <t>A127888974X</t>
  </si>
  <si>
    <t>A127888982X</t>
  </si>
  <si>
    <t>A127888986J</t>
  </si>
  <si>
    <t>A127930154L</t>
  </si>
  <si>
    <t>A127943890A</t>
  </si>
  <si>
    <t>A127875222T</t>
  </si>
  <si>
    <t>A127930158W</t>
  </si>
  <si>
    <t>A127861678F</t>
  </si>
  <si>
    <t>A127943866A</t>
  </si>
  <si>
    <t>A127930142C</t>
  </si>
  <si>
    <t>A127875214T</t>
  </si>
  <si>
    <t>A127902782C</t>
  </si>
  <si>
    <t>A127943870T</t>
  </si>
  <si>
    <t>A127861682W</t>
  </si>
  <si>
    <t>A127861686F</t>
  </si>
  <si>
    <t>A127943874A</t>
  </si>
  <si>
    <t>A127847926T</t>
  </si>
  <si>
    <t>A127888966X</t>
  </si>
  <si>
    <t>A127943882A</t>
  </si>
  <si>
    <t>A127888970R</t>
  </si>
  <si>
    <t>A127930146L</t>
  </si>
  <si>
    <t>A127930150C</t>
  </si>
  <si>
    <t>A127847930J</t>
  </si>
  <si>
    <t>A127861690W</t>
  </si>
  <si>
    <t>A127847934T</t>
  </si>
  <si>
    <t>A127861694F</t>
  </si>
  <si>
    <t>A127861698R</t>
  </si>
  <si>
    <t>A127888978J</t>
  </si>
  <si>
    <t>A127861702V</t>
  </si>
  <si>
    <t>A127875218A</t>
  </si>
  <si>
    <t>A127861710V</t>
  </si>
  <si>
    <t>A127916502J</t>
  </si>
  <si>
    <t>A127888990X</t>
  </si>
  <si>
    <t>A127889014J</t>
  </si>
  <si>
    <t>A127916498C</t>
  </si>
  <si>
    <t>A127943898V</t>
  </si>
  <si>
    <t>A127847950T</t>
  </si>
  <si>
    <t>A127916506T</t>
  </si>
  <si>
    <t>A127930174W</t>
  </si>
  <si>
    <t>A127889022J</t>
  </si>
  <si>
    <t>A127847954A</t>
  </si>
  <si>
    <t>A127847938A</t>
  </si>
  <si>
    <t>A127902786L</t>
  </si>
  <si>
    <t>A127888994J</t>
  </si>
  <si>
    <t>A127888998T</t>
  </si>
  <si>
    <t>A127875226A</t>
  </si>
  <si>
    <t>A127889002X</t>
  </si>
  <si>
    <t>A127889006J</t>
  </si>
  <si>
    <t>A127861714C</t>
  </si>
  <si>
    <t>A127916486V</t>
  </si>
  <si>
    <t>A127889010X</t>
  </si>
  <si>
    <t>A127902790C</t>
  </si>
  <si>
    <t>A127930162L</t>
  </si>
  <si>
    <t>A127889018T</t>
  </si>
  <si>
    <t>A127861718L</t>
  </si>
  <si>
    <t>A127930166W</t>
  </si>
  <si>
    <t>A127916490K</t>
  </si>
  <si>
    <t>A127875230T</t>
  </si>
  <si>
    <t>A127847942T</t>
  </si>
  <si>
    <t>A127861722C</t>
  </si>
  <si>
    <t>A127916494V</t>
  </si>
  <si>
    <t>A127943894K</t>
  </si>
  <si>
    <t>A127930170L</t>
  </si>
  <si>
    <t>A127861726L</t>
  </si>
  <si>
    <t>A127902794L</t>
  </si>
  <si>
    <t>A127943918T</t>
  </si>
  <si>
    <t>A127943902X</t>
  </si>
  <si>
    <t>A127916514T</t>
  </si>
  <si>
    <t>A127861734L</t>
  </si>
  <si>
    <t>A127889038A</t>
  </si>
  <si>
    <t>A127847990K</t>
  </si>
  <si>
    <t>A127847994V</t>
  </si>
  <si>
    <t>A127875238K</t>
  </si>
  <si>
    <t>A127861738W</t>
  </si>
  <si>
    <t>A127916518A</t>
  </si>
  <si>
    <t>A127902798W</t>
  </si>
  <si>
    <t>A127930178F</t>
  </si>
  <si>
    <t>A127847958K</t>
  </si>
  <si>
    <t>A127847962A</t>
  </si>
  <si>
    <t>A127916510J</t>
  </si>
  <si>
    <t>A127943906J</t>
  </si>
  <si>
    <t>A127847966K</t>
  </si>
  <si>
    <t>A127847970A</t>
  </si>
  <si>
    <t>A127847974K</t>
  </si>
  <si>
    <t>A127930182W</t>
  </si>
  <si>
    <t>A127861730C</t>
  </si>
  <si>
    <t>A127930186F</t>
  </si>
  <si>
    <t>A127847978V</t>
  </si>
  <si>
    <t>A127875234A</t>
  </si>
  <si>
    <t>A127930190W</t>
  </si>
  <si>
    <t>A127943910X</t>
  </si>
  <si>
    <t>A127943914J</t>
  </si>
  <si>
    <t>A127930194F</t>
  </si>
  <si>
    <t>A127847982K</t>
  </si>
  <si>
    <t>A127889026T</t>
  </si>
  <si>
    <t>A127889030J</t>
  </si>
  <si>
    <t>A127889034T</t>
  </si>
  <si>
    <t>A127930202V</t>
  </si>
  <si>
    <t>A127847986V</t>
  </si>
  <si>
    <t>A127875270K</t>
  </si>
  <si>
    <t>A127875242A</t>
  </si>
  <si>
    <t>A127889046A</t>
  </si>
  <si>
    <t>A127902806K</t>
  </si>
  <si>
    <t>A127943926T</t>
  </si>
  <si>
    <t>A127848014V</t>
  </si>
  <si>
    <t>A127930218L</t>
  </si>
  <si>
    <t>A127916538K</t>
  </si>
  <si>
    <t>A127916542A</t>
  </si>
  <si>
    <t>A127916546K</t>
  </si>
  <si>
    <t>A127930206C</t>
  </si>
  <si>
    <t>A127861742L</t>
  </si>
  <si>
    <t>A127875246K</t>
  </si>
  <si>
    <t>A127847998C</t>
  </si>
  <si>
    <t>A127930210V</t>
  </si>
  <si>
    <t>A127889042T</t>
  </si>
  <si>
    <t>A127875250A</t>
  </si>
  <si>
    <t>A127861746W</t>
  </si>
  <si>
    <t>A127875254K</t>
  </si>
  <si>
    <t>A127943922J</t>
  </si>
  <si>
    <t>A127930214C</t>
  </si>
  <si>
    <t>A127875258V</t>
  </si>
  <si>
    <t>A127916522T</t>
  </si>
  <si>
    <t>A127875262K</t>
  </si>
  <si>
    <t>A127902802A</t>
  </si>
  <si>
    <t>A127848002K</t>
  </si>
  <si>
    <t>A127848006V</t>
  </si>
  <si>
    <t>A127848010K</t>
  </si>
  <si>
    <t>A127916526A</t>
  </si>
  <si>
    <t>A127875266V</t>
  </si>
  <si>
    <t>A127889050T</t>
  </si>
  <si>
    <t>A127916530T</t>
  </si>
  <si>
    <t>A127943930J</t>
  </si>
  <si>
    <t>A127916534A</t>
  </si>
  <si>
    <t>A127902634A</t>
  </si>
  <si>
    <t>A127916358A</t>
  </si>
  <si>
    <t>A127847774T</t>
  </si>
  <si>
    <t>A127847782T</t>
  </si>
  <si>
    <t>A127847786A</t>
  </si>
  <si>
    <t>A127943746J</t>
  </si>
  <si>
    <t>A127888826W</t>
  </si>
  <si>
    <t>A127847790T</t>
  </si>
  <si>
    <t>A127888830L</t>
  </si>
  <si>
    <t>A127875086K</t>
  </si>
  <si>
    <t>A127888814L</t>
  </si>
  <si>
    <t>A127861518V</t>
  </si>
  <si>
    <t>A127943726X</t>
  </si>
  <si>
    <t>A127847766T</t>
  </si>
  <si>
    <t>A127888818W</t>
  </si>
  <si>
    <t>A127888822L</t>
  </si>
  <si>
    <t>A127875078K</t>
  </si>
  <si>
    <t>A127847770J</t>
  </si>
  <si>
    <t>A127916362T</t>
  </si>
  <si>
    <t>A127943730R</t>
  </si>
  <si>
    <t>A127861522K</t>
  </si>
  <si>
    <t>A127902626A</t>
  </si>
  <si>
    <t>A127861526V</t>
  </si>
  <si>
    <t>A127875082A</t>
  </si>
  <si>
    <t>A127861530K</t>
  </si>
  <si>
    <t>A127902630T</t>
  </si>
  <si>
    <t>A127861534V</t>
  </si>
  <si>
    <t>A127861538C</t>
  </si>
  <si>
    <t>A127847778A</t>
  </si>
  <si>
    <t>A127943734X</t>
  </si>
  <si>
    <t>A127943738J</t>
  </si>
  <si>
    <t>A127861542V</t>
  </si>
  <si>
    <t>A127861550V</t>
  </si>
  <si>
    <t>A127943742X</t>
  </si>
  <si>
    <t>A127930054C</t>
  </si>
  <si>
    <t>A127847794A</t>
  </si>
  <si>
    <t>A127888834W</t>
  </si>
  <si>
    <t>A127861562C</t>
  </si>
  <si>
    <t>A127875106J</t>
  </si>
  <si>
    <t>A127930058L</t>
  </si>
  <si>
    <t>A127847814X</t>
  </si>
  <si>
    <t>A127902642A</t>
  </si>
  <si>
    <t>A127888854F</t>
  </si>
  <si>
    <t>A127847818J</t>
  </si>
  <si>
    <t>A127943750X</t>
  </si>
  <si>
    <t>A127875090A</t>
  </si>
  <si>
    <t>A127916366A</t>
  </si>
  <si>
    <t>A127847798K</t>
  </si>
  <si>
    <t>A127875094K</t>
  </si>
  <si>
    <t>A127916370T</t>
  </si>
  <si>
    <t>A127875098V</t>
  </si>
  <si>
    <t>A127943754J</t>
  </si>
  <si>
    <t>A127861554C</t>
  </si>
  <si>
    <t>A127916374A</t>
  </si>
  <si>
    <t>A127875102X</t>
  </si>
  <si>
    <t>A127861558L</t>
  </si>
  <si>
    <t>A127943758T</t>
  </si>
  <si>
    <t>A127916378K</t>
  </si>
  <si>
    <t>A127847802R</t>
  </si>
  <si>
    <t>A127847806X</t>
  </si>
  <si>
    <t>A127888838F</t>
  </si>
  <si>
    <t>A127943762J</t>
  </si>
  <si>
    <t>A127930050V</t>
  </si>
  <si>
    <t>A127888842W</t>
  </si>
  <si>
    <t>A127847810R</t>
  </si>
  <si>
    <t>A127888846F</t>
  </si>
  <si>
    <t>A127888850W</t>
  </si>
  <si>
    <t>A127861566L</t>
  </si>
  <si>
    <t>A127875114J</t>
  </si>
  <si>
    <t>A127888858R</t>
  </si>
  <si>
    <t>A127888874R</t>
  </si>
  <si>
    <t>A127930066L</t>
  </si>
  <si>
    <t>A127875118T</t>
  </si>
  <si>
    <t>A127861582L</t>
  </si>
  <si>
    <t>A127916394K</t>
  </si>
  <si>
    <t>A127847838T</t>
  </si>
  <si>
    <t>A127943778A</t>
  </si>
  <si>
    <t>A127902662K</t>
  </si>
  <si>
    <t>A127888862F</t>
  </si>
  <si>
    <t>A127943766T</t>
  </si>
  <si>
    <t>A127861570C</t>
  </si>
  <si>
    <t>A127847822X</t>
  </si>
  <si>
    <t>A127888866R</t>
  </si>
  <si>
    <t>A127902646K</t>
  </si>
  <si>
    <t>A127916382A</t>
  </si>
  <si>
    <t>A127902650A</t>
  </si>
  <si>
    <t>A127847826J</t>
  </si>
  <si>
    <t>A127888870F</t>
  </si>
  <si>
    <t>A127861574L</t>
  </si>
  <si>
    <t>A127847830X</t>
  </si>
  <si>
    <t>A127943770J</t>
  </si>
  <si>
    <t>A127916386K</t>
  </si>
  <si>
    <t>A127902654K</t>
  </si>
  <si>
    <t>A127861578W</t>
  </si>
  <si>
    <t>A127875110X</t>
  </si>
  <si>
    <t>A127888878X</t>
  </si>
  <si>
    <t>A127930062C</t>
  </si>
  <si>
    <t>A127847834J</t>
  </si>
  <si>
    <t>A127930070C</t>
  </si>
  <si>
    <t>A127916390A</t>
  </si>
  <si>
    <t>A127875122J</t>
  </si>
  <si>
    <t>A127902658V</t>
  </si>
  <si>
    <t>A127875138A</t>
  </si>
  <si>
    <t>Australian Capital Territory ;  Skill level of current main job: Skill level 4 ;  &gt; Currently employed ;</t>
  </si>
  <si>
    <t>Australian Capital Territory ;  Skill level of current main job: Skill level 4 ;  &gt;&gt; Less than 12 months in current main job ;</t>
  </si>
  <si>
    <t>Australian Capital Territory ;  Skill level of current main job: Skill level 4 ;  &gt;&gt;&gt; Changed jobs in last 12 months ;</t>
  </si>
  <si>
    <t>Australian Capital Territory ;  Skill level of current main job: Skill level 4 ;  &gt;&gt;&gt;&gt; Working in the same industry division as 12 months ago ;</t>
  </si>
  <si>
    <t>Australian Capital Territory ;  Skill level of current main job: Skill level 4 ;  &gt;&gt;&gt;&gt; Working in a different industry division than 12 months ago ;</t>
  </si>
  <si>
    <t>Australian Capital Territory ;  Skill level of current main job: Skill level 4 ;  &gt;&gt;&gt;&gt; Working in the same major occupation group as 12 months ago ;</t>
  </si>
  <si>
    <t>Australian Capital Territory ;  Skill level of current main job: Skill level 4 ;  &gt;&gt;&gt;&gt; Working in a different major occupation group than 12 months ago ;</t>
  </si>
  <si>
    <t>Australian Capital Territory ;  Skill level of current main job: Skill level 4 ;  &gt;&gt;&gt;&gt; Working in an occupation at the same skill level as 12 months ago ;</t>
  </si>
  <si>
    <t>Australian Capital Territory ;  Skill level of current main job: Skill level 4 ;  &gt;&gt;&gt;&gt; Working in an occupation with a higher skill level than 12 months ago ;</t>
  </si>
  <si>
    <t>Australian Capital Territory ;  Skill level of current main job: Skill level 4 ;  &gt;&gt;&gt;&gt; Working in an occupation with a lower skill level than 12 months ago ;</t>
  </si>
  <si>
    <t>Australian Capital Territory ;  Skill level of current main job: Skill level 4 ;  &gt;&gt;&gt;&gt; Working in a job with the same usual hours as 12 months ago ;</t>
  </si>
  <si>
    <t>Australian Capital Territory ;  Skill level of current main job: Skill level 4 ;  &gt;&gt;&gt;&gt; Working in a job with more usual hours than 12 months ago ;</t>
  </si>
  <si>
    <t>Australian Capital Territory ;  Skill level of current main job: Skill level 4 ;  &gt;&gt;&gt;&gt; Working in a job with fewer usual hours than 12 months ago ;</t>
  </si>
  <si>
    <t>Australian Capital Territory ;  Skill level of current main job: Skill level 4 ;  &gt;&gt;&gt;&gt; Working in a job with the same status in employment as 12 months ago ;</t>
  </si>
  <si>
    <t>Australian Capital Territory ;  Skill level of current main job: Skill level 4 ;  &gt;&gt;&gt;&gt; Working in a job with a different status in employment than 12 months ago ;</t>
  </si>
  <si>
    <t>Australian Capital Territory ;  Skill level of current main job: Skill level 4 ;  &gt;&gt;&gt; Did not change jobs in last 12 months ;</t>
  </si>
  <si>
    <t>Australian Capital Territory ;  Skill level of current main job: Skill level 4 ;  &gt;&gt; 12 months or more in current main job ;</t>
  </si>
  <si>
    <t>Australian Capital Territory ;  Skill level of current main job: Skill level 4 ;  &gt;&gt;&gt; Employee in current main job ;</t>
  </si>
  <si>
    <t>Australian Capital Territory ;  Skill level of current main job: Skill level 4 ;  &gt;&gt;&gt;&gt; No change in occupation with current employer last year ;</t>
  </si>
  <si>
    <t>Australian Capital Territory ;  Skill level of current main job: Skill level 4 ;  &gt;&gt;&gt;&gt; Changed occupations with current employer in the same major group last year ;</t>
  </si>
  <si>
    <t>Australian Capital Territory ;  Skill level of current main job: Skill level 4 ;  &gt;&gt;&gt;&gt; Changed occupations with current employer into a different major group last year ;</t>
  </si>
  <si>
    <t>Australian Capital Territory ;  Skill level of current main job: Skill level 4 ;  &gt;&gt;&gt;&gt; Changed occupations with current employer at the same skill level ;</t>
  </si>
  <si>
    <t>Australian Capital Territory ;  Skill level of current main job: Skill level 4 ;  &gt;&gt;&gt;&gt; Changed occupations with current employer to a higher skill level ;</t>
  </si>
  <si>
    <t>Australian Capital Territory ;  Skill level of current main job: Skill level 4 ;  &gt;&gt;&gt;&gt; Changed occupations with current employer to a lower skill level ;</t>
  </si>
  <si>
    <t>Australian Capital Territory ;  Skill level of current main job: Skill level 4 ;  &gt;&gt;&gt;&gt; No change in usual weekly hours with current employer last year ;</t>
  </si>
  <si>
    <t>Australian Capital Territory ;  Skill level of current main job: Skill level 4 ;  &gt;&gt;&gt;&gt; Usual weekly hours increased with current employer last year ;</t>
  </si>
  <si>
    <t>Australian Capital Territory ;  Skill level of current main job: Skill level 4 ;  &gt;&gt;&gt;&gt; Usual weekly hours decreased with current employer last year ;</t>
  </si>
  <si>
    <t>Australian Capital Territory ;  Skill level of current main job: Skill level 4 ;  &gt;&gt;&gt;&gt; Did not know or usual weekly hours varied last year ;</t>
  </si>
  <si>
    <t>Australian Capital Territory ;  Skill level of current main job: Skill level 4 ;  &gt;&gt;&gt;&gt; Promoted or transferred last year ;</t>
  </si>
  <si>
    <t>Australian Capital Territory ;  Skill level of current main job: Skill level 4 ;  &gt;&gt;&gt;&gt; Was not promoted or transferred last year ;</t>
  </si>
  <si>
    <t>Australian Capital Territory ;  Skill level of current main job: Skill level 4 ;  &gt;&gt;&gt; Owner manager or contributing family worker in current main job ;</t>
  </si>
  <si>
    <t>Australian Capital Territory ;  Skill level of current main job: Skill level 4 ;  &gt; Employed 12 months ago ;</t>
  </si>
  <si>
    <t>Australian Capital Territory ;  Skill level of current main job: Skill level 4 ;  &gt; Not employed 12 months ago ;</t>
  </si>
  <si>
    <t>Australian Capital Territory ;  Skill level of current main job: Skill level 5 ;  Employed at some time during the last 12 months ;</t>
  </si>
  <si>
    <t>Australian Capital Territory ;  Skill level of current main job: Skill level 5 ;  &gt; Currently employed ;</t>
  </si>
  <si>
    <t>Australian Capital Territory ;  Skill level of current main job: Skill level 5 ;  &gt;&gt; Less than 12 months in current main job ;</t>
  </si>
  <si>
    <t>Australian Capital Territory ;  Skill level of current main job: Skill level 5 ;  &gt;&gt;&gt; Changed jobs in last 12 months ;</t>
  </si>
  <si>
    <t>Australian Capital Territory ;  Skill level of current main job: Skill level 5 ;  &gt;&gt;&gt;&gt; Working in the same industry division as 12 months ago ;</t>
  </si>
  <si>
    <t>Australian Capital Territory ;  Skill level of current main job: Skill level 5 ;  &gt;&gt;&gt;&gt; Working in a different industry division than 12 months ago ;</t>
  </si>
  <si>
    <t>Australian Capital Territory ;  Skill level of current main job: Skill level 5 ;  &gt;&gt;&gt;&gt; Working in the same major occupation group as 12 months ago ;</t>
  </si>
  <si>
    <t>Australian Capital Territory ;  Skill level of current main job: Skill level 5 ;  &gt;&gt;&gt;&gt; Working in a different major occupation group than 12 months ago ;</t>
  </si>
  <si>
    <t>Australian Capital Territory ;  Skill level of current main job: Skill level 5 ;  &gt;&gt;&gt;&gt; Working in an occupation at the same skill level as 12 months ago ;</t>
  </si>
  <si>
    <t>Australian Capital Territory ;  Skill level of current main job: Skill level 5 ;  &gt;&gt;&gt;&gt; Working in an occupation with a higher skill level than 12 months ago ;</t>
  </si>
  <si>
    <t>Australian Capital Territory ;  Skill level of current main job: Skill level 5 ;  &gt;&gt;&gt;&gt; Working in an occupation with a lower skill level than 12 months ago ;</t>
  </si>
  <si>
    <t>Australian Capital Territory ;  Skill level of current main job: Skill level 5 ;  &gt;&gt;&gt;&gt; Working in a job with the same usual hours as 12 months ago ;</t>
  </si>
  <si>
    <t>Australian Capital Territory ;  Skill level of current main job: Skill level 5 ;  &gt;&gt;&gt;&gt; Working in a job with more usual hours than 12 months ago ;</t>
  </si>
  <si>
    <t>Australian Capital Territory ;  Skill level of current main job: Skill level 5 ;  &gt;&gt;&gt;&gt; Working in a job with fewer usual hours than 12 months ago ;</t>
  </si>
  <si>
    <t>Australian Capital Territory ;  Skill level of current main job: Skill level 5 ;  &gt;&gt;&gt;&gt; Working in a job with the same status in employment as 12 months ago ;</t>
  </si>
  <si>
    <t>Australian Capital Territory ;  Skill level of current main job: Skill level 5 ;  &gt;&gt;&gt;&gt; Working in a job with a different status in employment than 12 months ago ;</t>
  </si>
  <si>
    <t>Australian Capital Territory ;  Skill level of current main job: Skill level 5 ;  &gt;&gt;&gt; Did not change jobs in last 12 months ;</t>
  </si>
  <si>
    <t>Australian Capital Territory ;  Skill level of current main job: Skill level 5 ;  &gt;&gt; 12 months or more in current main job ;</t>
  </si>
  <si>
    <t>Australian Capital Territory ;  Skill level of current main job: Skill level 5 ;  &gt;&gt;&gt; Employee in current main job ;</t>
  </si>
  <si>
    <t>Australian Capital Territory ;  Skill level of current main job: Skill level 5 ;  &gt;&gt;&gt;&gt; No change in occupation with current employer last year ;</t>
  </si>
  <si>
    <t>Australian Capital Territory ;  Skill level of current main job: Skill level 5 ;  &gt;&gt;&gt;&gt; Changed occupations with current employer in the same major group last year ;</t>
  </si>
  <si>
    <t>Australian Capital Territory ;  Skill level of current main job: Skill level 5 ;  &gt;&gt;&gt;&gt; Changed occupations with current employer into a different major group last year ;</t>
  </si>
  <si>
    <t>Australian Capital Territory ;  Skill level of current main job: Skill level 5 ;  &gt;&gt;&gt;&gt; Changed occupations with current employer at the same skill level ;</t>
  </si>
  <si>
    <t>Australian Capital Territory ;  Skill level of current main job: Skill level 5 ;  &gt;&gt;&gt;&gt; Changed occupations with current employer to a higher skill level ;</t>
  </si>
  <si>
    <t>Australian Capital Territory ;  Skill level of current main job: Skill level 5 ;  &gt;&gt;&gt;&gt; Changed occupations with current employer to a lower skill level ;</t>
  </si>
  <si>
    <t>Australian Capital Territory ;  Skill level of current main job: Skill level 5 ;  &gt;&gt;&gt;&gt; No change in usual weekly hours with current employer last year ;</t>
  </si>
  <si>
    <t>Australian Capital Territory ;  Skill level of current main job: Skill level 5 ;  &gt;&gt;&gt;&gt; Usual weekly hours increased with current employer last year ;</t>
  </si>
  <si>
    <t>Australian Capital Territory ;  Skill level of current main job: Skill level 5 ;  &gt;&gt;&gt;&gt; Usual weekly hours decreased with current employer last year ;</t>
  </si>
  <si>
    <t>Australian Capital Territory ;  Skill level of current main job: Skill level 5 ;  &gt;&gt;&gt;&gt; Did not know or usual weekly hours varied last year ;</t>
  </si>
  <si>
    <t>Australian Capital Territory ;  Skill level of current main job: Skill level 5 ;  &gt;&gt;&gt;&gt; Promoted or transferred last year ;</t>
  </si>
  <si>
    <t>Australian Capital Territory ;  Skill level of current main job: Skill level 5 ;  &gt;&gt;&gt;&gt; Was not promoted or transferred last year ;</t>
  </si>
  <si>
    <t>Australian Capital Territory ;  Skill level of current main job: Skill level 5 ;  &gt;&gt;&gt; Owner manager or contributing family worker in current main job ;</t>
  </si>
  <si>
    <t>Australian Capital Territory ;  Skill level of current main job: Skill level 5 ;  &gt; Employed 12 months ago ;</t>
  </si>
  <si>
    <t>Australian Capital Territory ;  Skill level of current main job: Skill level 5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</si>
  <si>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</si>
  <si>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</si>
  <si>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</si>
  <si>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A127847842J</t>
  </si>
  <si>
    <t>A127902670K</t>
  </si>
  <si>
    <t>A127943790T</t>
  </si>
  <si>
    <t>A127902678C</t>
  </si>
  <si>
    <t>A127861602K</t>
  </si>
  <si>
    <t>A127888898J</t>
  </si>
  <si>
    <t>A127861606V</t>
  </si>
  <si>
    <t>A127916410X</t>
  </si>
  <si>
    <t>A127888902L</t>
  </si>
  <si>
    <t>A127875126T</t>
  </si>
  <si>
    <t>A127916398V</t>
  </si>
  <si>
    <t>A127930074L</t>
  </si>
  <si>
    <t>A127875130J</t>
  </si>
  <si>
    <t>A127916402X</t>
  </si>
  <si>
    <t>A127875134T</t>
  </si>
  <si>
    <t>A127902666V</t>
  </si>
  <si>
    <t>A127847846T</t>
  </si>
  <si>
    <t>A127943782T</t>
  </si>
  <si>
    <t>A127861586W</t>
  </si>
  <si>
    <t>A127888882R</t>
  </si>
  <si>
    <t>A127861590L</t>
  </si>
  <si>
    <t>A127888886X</t>
  </si>
  <si>
    <t>A127943786A</t>
  </si>
  <si>
    <t>A127930078W</t>
  </si>
  <si>
    <t>A127916406J</t>
  </si>
  <si>
    <t>A127847850J</t>
  </si>
  <si>
    <t>A127888890R</t>
  </si>
  <si>
    <t>A127847854T</t>
  </si>
  <si>
    <t>A127861594W</t>
  </si>
  <si>
    <t>A127902674V</t>
  </si>
  <si>
    <t>A127847858A</t>
  </si>
  <si>
    <t>A127930082L</t>
  </si>
  <si>
    <t>A127888894X</t>
  </si>
  <si>
    <t>A127902706A</t>
  </si>
  <si>
    <t>A127943794A</t>
  </si>
  <si>
    <t>A127902686C</t>
  </si>
  <si>
    <t>A127943810R</t>
  </si>
  <si>
    <t>A127847874A</t>
  </si>
  <si>
    <t>A127902714A</t>
  </si>
  <si>
    <t>A127861614V</t>
  </si>
  <si>
    <t>A127943818J</t>
  </si>
  <si>
    <t>A127943822X</t>
  </si>
  <si>
    <t>A127916426T</t>
  </si>
  <si>
    <t>A127875142T</t>
  </si>
  <si>
    <t>A127916414J</t>
  </si>
  <si>
    <t>A127943798K</t>
  </si>
  <si>
    <t>A127916418T</t>
  </si>
  <si>
    <t>A127847862T</t>
  </si>
  <si>
    <t>A127902682V</t>
  </si>
  <si>
    <t>A127888906W</t>
  </si>
  <si>
    <t>A127888910L</t>
  </si>
  <si>
    <t>A127861610K</t>
  </si>
  <si>
    <t>A127930086W</t>
  </si>
  <si>
    <t>A127847866A</t>
  </si>
  <si>
    <t>A127916422J</t>
  </si>
  <si>
    <t>A127902690V</t>
  </si>
  <si>
    <t>A127888914W</t>
  </si>
  <si>
    <t>A127902694C</t>
  </si>
  <si>
    <t>A127930090L</t>
  </si>
  <si>
    <t>A127943802R</t>
  </si>
  <si>
    <t>A127847870T</t>
  </si>
  <si>
    <t>A127943806X</t>
  </si>
  <si>
    <t>A127902698L</t>
  </si>
  <si>
    <t>A127902702T</t>
  </si>
  <si>
    <t>A127943814X</t>
  </si>
  <si>
    <t>A127847878K</t>
  </si>
  <si>
    <t>A127902710T</t>
  </si>
  <si>
    <t>A127861754W</t>
  </si>
  <si>
    <t>A127930226L</t>
  </si>
  <si>
    <t>A127902850V</t>
  </si>
  <si>
    <t>Time Series Workbook</t>
  </si>
  <si>
    <t>6223.0 Job mobility</t>
  </si>
  <si>
    <t>Table 7. Engagements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</si>
  <si>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</si>
  <si>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</si>
  <si>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</si>
  <si>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</si>
  <si>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</si>
  <si>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</si>
  <si>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</si>
  <si>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</si>
  <si>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</si>
  <si>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</si>
  <si>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</si>
  <si>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</si>
  <si>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</si>
  <si>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</si>
  <si>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</si>
  <si>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</si>
  <si>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</si>
  <si>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</si>
  <si>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</si>
  <si>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</si>
  <si>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</si>
  <si>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</si>
  <si>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occupation or skill level of current main job:</t>
  </si>
  <si>
    <t>Managers</t>
  </si>
  <si>
    <t>Occupation or skill level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</si>
  <si>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</si>
  <si>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</si>
  <si>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</si>
  <si>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</si>
  <si>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</si>
  <si>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</si>
  <si>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</si>
  <si>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</si>
  <si>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</si>
  <si>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</si>
  <si>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</si>
  <si>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</si>
  <si>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</si>
  <si>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</si>
  <si>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</si>
  <si>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</si>
  <si>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</si>
  <si>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</si>
  <si>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</si>
  <si>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</si>
  <si>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</si>
  <si>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</si>
  <si>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</si>
  <si>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</si>
  <si>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</si>
  <si>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</si>
  <si>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</si>
  <si>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</si>
  <si>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</si>
  <si>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</si>
  <si>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</si>
  <si>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</si>
  <si>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</si>
  <si>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</si>
  <si>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</si>
  <si>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</si>
  <si>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</si>
  <si>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</si>
  <si>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</si>
  <si>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</si>
  <si>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</si>
  <si>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</si>
  <si>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</si>
  <si>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</si>
  <si>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</si>
  <si>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</si>
  <si>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</si>
  <si>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</si>
  <si>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</si>
  <si>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</si>
  <si>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</si>
  <si>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</si>
  <si>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</si>
  <si>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</si>
  <si>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</si>
  <si>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</si>
  <si>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</si>
  <si>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</si>
  <si>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</si>
  <si>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</si>
  <si>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</si>
  <si>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</si>
  <si>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</si>
  <si>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</si>
  <si>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</si>
  <si>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</si>
  <si>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</si>
  <si>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</si>
  <si>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</si>
  <si>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</si>
  <si>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</si>
  <si>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</si>
  <si>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</si>
  <si>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</si>
  <si>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</si>
  <si>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</si>
  <si>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</si>
  <si>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</si>
  <si>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</si>
  <si>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</si>
  <si>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</si>
  <si>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</si>
  <si>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</si>
  <si>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</si>
  <si>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</si>
  <si>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</si>
  <si>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</si>
  <si>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</si>
  <si>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</si>
  <si>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A127918034T</t>
  </si>
  <si>
    <t>A127837358V</t>
  </si>
  <si>
    <t>A127893630R</t>
  </si>
  <si>
    <t>A127922490X</t>
  </si>
  <si>
    <t>A127883090A</t>
  </si>
  <si>
    <t>A127911934W</t>
  </si>
  <si>
    <t>A127858798R</t>
  </si>
  <si>
    <t>A127928714J</t>
  </si>
  <si>
    <t>A127943934T</t>
  </si>
  <si>
    <t>A127849362J</t>
  </si>
  <si>
    <t>A127835694V</t>
  </si>
  <si>
    <t>A127890382K</t>
  </si>
  <si>
    <t>A127890398C</t>
  </si>
  <si>
    <t>A127931754K</t>
  </si>
  <si>
    <t>A127917978J</t>
  </si>
  <si>
    <t>A127918006J</t>
  </si>
  <si>
    <t>A127890454K</t>
  </si>
  <si>
    <t>A127904186V</t>
  </si>
  <si>
    <t>A127849402R</t>
  </si>
  <si>
    <t>A127917874R</t>
  </si>
  <si>
    <t>A127863014A</t>
  </si>
  <si>
    <t>A127876798A</t>
  </si>
  <si>
    <t>A127849606T</t>
  </si>
  <si>
    <t>A127905630W</t>
  </si>
  <si>
    <t>A127837226T</t>
  </si>
  <si>
    <t>A127837258K</t>
  </si>
  <si>
    <t>A127851038W</t>
  </si>
  <si>
    <t>A127919470F</t>
  </si>
  <si>
    <t>A127837310J</t>
  </si>
  <si>
    <t>A127919506W</t>
  </si>
  <si>
    <t>A127905850X</t>
  </si>
  <si>
    <t>A127905658X</t>
  </si>
  <si>
    <t>A127837134J</t>
  </si>
  <si>
    <t>A127905690X</t>
  </si>
  <si>
    <t>A127864558T</t>
  </si>
  <si>
    <t>A127919418W</t>
  </si>
  <si>
    <t>A127864698V</t>
  </si>
  <si>
    <t>A127838658R</t>
  </si>
  <si>
    <t>A127879970W</t>
  </si>
  <si>
    <t>A127920834F</t>
  </si>
  <si>
    <t>A127879990F</t>
  </si>
  <si>
    <t>A127934842R</t>
  </si>
  <si>
    <t>A127838794J</t>
  </si>
  <si>
    <t>A127893610F</t>
  </si>
  <si>
    <t>A127934906R</t>
  </si>
  <si>
    <t>A127934706W</t>
  </si>
  <si>
    <t>A127879894F</t>
  </si>
  <si>
    <t>A127852378K</t>
  </si>
  <si>
    <t>A127907262R</t>
  </si>
  <si>
    <t>A127838734F</t>
  </si>
  <si>
    <t>A127880058W</t>
  </si>
  <si>
    <t>A127881306R</t>
  </si>
  <si>
    <t>A127881394A</t>
  </si>
  <si>
    <t>A127867654W</t>
  </si>
  <si>
    <t>A127840238K</t>
  </si>
  <si>
    <t>A127840250A</t>
  </si>
  <si>
    <t>A127867706L</t>
  </si>
  <si>
    <t>A127867730L</t>
  </si>
  <si>
    <t>A127936386J</t>
  </si>
  <si>
    <t>A127936186R</t>
  </si>
  <si>
    <t>A127908774L</t>
  </si>
  <si>
    <t>A127840130J</t>
  </si>
  <si>
    <t>A127908802K</t>
  </si>
  <si>
    <t>A127867622C</t>
  </si>
  <si>
    <t>A127908966F</t>
  </si>
  <si>
    <t>A127896398L</t>
  </si>
  <si>
    <t>A127869118C</t>
  </si>
  <si>
    <t>A127937774C</t>
  </si>
  <si>
    <t>A127923934V</t>
  </si>
  <si>
    <t>A127869162L</t>
  </si>
  <si>
    <t>A127869198R</t>
  </si>
  <si>
    <t>A127883070T</t>
  </si>
  <si>
    <t>A127937898F</t>
  </si>
  <si>
    <t>A127923818K</t>
  </si>
  <si>
    <t>A127869030K</t>
  </si>
  <si>
    <t>A127896442K</t>
  </si>
  <si>
    <t>A127855646X</t>
  </si>
  <si>
    <t>A127882958R</t>
  </si>
  <si>
    <t>A127910426J</t>
  </si>
  <si>
    <t>A127939162A</t>
  </si>
  <si>
    <t>A127925502A</t>
  </si>
  <si>
    <t>A127939282V</t>
  </si>
  <si>
    <t>A127857210W</t>
  </si>
  <si>
    <t>A127898106K</t>
  </si>
  <si>
    <t>A127911890F</t>
  </si>
  <si>
    <t>A127843358J</t>
  </si>
  <si>
    <t>A127857298A</t>
  </si>
  <si>
    <t>A127870514C</t>
  </si>
  <si>
    <t>A127939198C</t>
  </si>
  <si>
    <t>A127911766W</t>
  </si>
  <si>
    <t>A127911782W</t>
  </si>
  <si>
    <t>A127939250A</t>
  </si>
  <si>
    <t>A127939370V</t>
  </si>
  <si>
    <t>A127926866J</t>
  </si>
  <si>
    <t>A127899590T</t>
  </si>
  <si>
    <t>A127844822V</t>
  </si>
  <si>
    <t>A127858734C</t>
  </si>
  <si>
    <t>A127940890W</t>
  </si>
  <si>
    <t>A127927038V</t>
  </si>
  <si>
    <t>A127899666A</t>
  </si>
  <si>
    <t>A127927082C</t>
  </si>
  <si>
    <t>A127899494T</t>
  </si>
  <si>
    <t>A127858598W</t>
  </si>
  <si>
    <t>A127899538J</t>
  </si>
  <si>
    <t>A127926950X</t>
  </si>
  <si>
    <t>A127899566T</t>
  </si>
  <si>
    <t>A127872310L</t>
  </si>
  <si>
    <t>A127887294A</t>
  </si>
  <si>
    <t>A127901154W</t>
  </si>
  <si>
    <t>A127846338C</t>
  </si>
  <si>
    <t>A127887430J</t>
  </si>
  <si>
    <t>A127942306K</t>
  </si>
  <si>
    <t>A127846386W</t>
  </si>
  <si>
    <t>A127873762V</t>
  </si>
  <si>
    <t>A127887498C</t>
  </si>
  <si>
    <t>A127942130T</t>
  </si>
  <si>
    <t>A127859994T</t>
  </si>
  <si>
    <t>A127846298W</t>
  </si>
  <si>
    <t>A127860058X</t>
  </si>
  <si>
    <t>A127928590T</t>
  </si>
  <si>
    <t>A127915150W</t>
  </si>
  <si>
    <t>A127875070T</t>
  </si>
  <si>
    <t>A127888926F</t>
  </si>
  <si>
    <t>A127902758C</t>
  </si>
  <si>
    <t>A127888958X</t>
  </si>
  <si>
    <t>A127943886K</t>
  </si>
  <si>
    <t>A127847946A</t>
  </si>
  <si>
    <t>A127930198R</t>
  </si>
  <si>
    <t>A127902810A</t>
  </si>
  <si>
    <t>A127861546C</t>
  </si>
  <si>
    <t>A127902638K</t>
  </si>
  <si>
    <t>A127943774T</t>
  </si>
  <si>
    <t>A127861598F</t>
  </si>
  <si>
    <t>A127875146A</t>
  </si>
  <si>
    <t>A127902846C</t>
  </si>
  <si>
    <t>A127904414K</t>
  </si>
  <si>
    <t>A127919534F</t>
  </si>
  <si>
    <t>A127866238T</t>
  </si>
  <si>
    <t>A127840294C</t>
  </si>
  <si>
    <t>A127910418J</t>
  </si>
  <si>
    <t>A127939362V</t>
  </si>
  <si>
    <t>A127872294X</t>
  </si>
  <si>
    <t>A127860218X</t>
  </si>
  <si>
    <t>A127902822K</t>
  </si>
  <si>
    <t>A127904410A</t>
  </si>
  <si>
    <t>A127919526F</t>
  </si>
  <si>
    <t>A127852550A</t>
  </si>
  <si>
    <t>A127867770F</t>
  </si>
  <si>
    <t>A127937910K</t>
  </si>
  <si>
    <t>A127884546F</t>
  </si>
  <si>
    <t>A127913594X</t>
  </si>
  <si>
    <t>A127901234W</t>
  </si>
  <si>
    <t>A127875278C</t>
  </si>
  <si>
    <t>A127863142V</t>
  </si>
  <si>
    <t>A127864678K</t>
  </si>
  <si>
    <t>A127838834R</t>
  </si>
  <si>
    <t>A127895066X</t>
  </si>
  <si>
    <t>A127855774T</t>
  </si>
  <si>
    <t>A127870750F</t>
  </si>
  <si>
    <t>A127858810V</t>
  </si>
  <si>
    <t>A127846454L</t>
  </si>
  <si>
    <t>A127902818V</t>
  </si>
  <si>
    <t>A127849602J</t>
  </si>
  <si>
    <t>A127851110C</t>
  </si>
  <si>
    <t>A127920918R</t>
  </si>
  <si>
    <t>A127881506J</t>
  </si>
  <si>
    <t>A127896610K</t>
  </si>
  <si>
    <t>A127911958R</t>
  </si>
  <si>
    <t>A127844910V</t>
  </si>
  <si>
    <t>A127887514T</t>
  </si>
  <si>
    <t>A127943946A</t>
  </si>
  <si>
    <t>A127890482V</t>
  </si>
  <si>
    <t>A127851114L</t>
  </si>
  <si>
    <t>A127866250J</t>
  </si>
  <si>
    <t>A127936414F</t>
  </si>
  <si>
    <t>A127924002L</t>
  </si>
  <si>
    <t>A127911966R</t>
  </si>
  <si>
    <t>A127885966V</t>
  </si>
  <si>
    <t>A127915158R</t>
  </si>
  <si>
    <t>A127943950T</t>
  </si>
  <si>
    <t>A127876922X</t>
  </si>
  <si>
    <t>A127933358V</t>
  </si>
  <si>
    <t>A127880062L</t>
  </si>
  <si>
    <t>A127854266C</t>
  </si>
  <si>
    <t>A127896614V</t>
  </si>
  <si>
    <t>A127843390J</t>
  </si>
  <si>
    <t>A127927094L</t>
  </si>
  <si>
    <t>A127846462L</t>
  </si>
  <si>
    <t>A127902854C</t>
  </si>
  <si>
    <t>A127863150V</t>
  </si>
  <si>
    <t>A127878494A</t>
  </si>
  <si>
    <t>A127852558V</t>
  </si>
  <si>
    <t>A127840302T</t>
  </si>
  <si>
    <t>A127855786A</t>
  </si>
  <si>
    <t>A127843394T</t>
  </si>
  <si>
    <t>A127899710X</t>
  </si>
  <si>
    <t>A127873822K</t>
  </si>
  <si>
    <t>A127848026C</t>
  </si>
  <si>
    <t>A127876926J</t>
  </si>
  <si>
    <t>A127905866T</t>
  </si>
  <si>
    <t>A127934926X</t>
  </si>
  <si>
    <t>A127867774R</t>
  </si>
  <si>
    <t>A127910430X</t>
  </si>
  <si>
    <t>A127870762R</t>
  </si>
  <si>
    <t>A127899714J</t>
  </si>
  <si>
    <t>A127887526A</t>
  </si>
  <si>
    <t>A127875298L</t>
  </si>
  <si>
    <t>A127890486C</t>
  </si>
  <si>
    <t>A127892030T</t>
  </si>
  <si>
    <t>A127893646J</t>
  </si>
  <si>
    <t>A127936422F</t>
  </si>
  <si>
    <t>A127855790T</t>
  </si>
  <si>
    <t>A127925646L</t>
  </si>
  <si>
    <t>A127858822C</t>
  </si>
  <si>
    <t>A127846466W</t>
  </si>
  <si>
    <t>A127916554K</t>
  </si>
  <si>
    <t>A127918058K</t>
  </si>
  <si>
    <t>A127919542F</t>
  </si>
  <si>
    <t>A127866254T</t>
  </si>
  <si>
    <t>A127854270V</t>
  </si>
  <si>
    <t>A127841874T</t>
  </si>
  <si>
    <t>A127843398A</t>
  </si>
  <si>
    <t>A127913602L</t>
  </si>
  <si>
    <t>A127915162F</t>
  </si>
  <si>
    <t>A127902858L</t>
  </si>
  <si>
    <t>A127890462K</t>
  </si>
  <si>
    <t>A127837362K</t>
  </si>
  <si>
    <t>A127838830F</t>
  </si>
  <si>
    <t>A127840286C</t>
  </si>
  <si>
    <t>A127869246W</t>
  </si>
  <si>
    <t>A127898154C</t>
  </si>
  <si>
    <t>A127927090C</t>
  </si>
  <si>
    <t>A127860214R</t>
  </si>
  <si>
    <t>A127902814K</t>
  </si>
  <si>
    <t>A127890466V</t>
  </si>
  <si>
    <t>A127919522W</t>
  </si>
  <si>
    <t>A127934922R</t>
  </si>
  <si>
    <t>A127840290V</t>
  </si>
  <si>
    <t>A127869250L</t>
  </si>
  <si>
    <t>A127898158L</t>
  </si>
  <si>
    <t>A127858802V</t>
  </si>
  <si>
    <t>A127873810A</t>
  </si>
  <si>
    <t>A127875274V</t>
  </si>
  <si>
    <t>A127918038A</t>
  </si>
  <si>
    <t>A127905858T</t>
  </si>
  <si>
    <t>A127907414R</t>
  </si>
  <si>
    <t>A127936394J</t>
  </si>
  <si>
    <t>A127883094K</t>
  </si>
  <si>
    <t>A127911938F</t>
  </si>
  <si>
    <t>A127872286X</t>
  </si>
  <si>
    <t>A127901230L</t>
  </si>
  <si>
    <t>A127889054A</t>
  </si>
  <si>
    <t>A127904406K</t>
  </si>
  <si>
    <t>A127851098X</t>
  </si>
  <si>
    <t>A127920902W</t>
  </si>
  <si>
    <t>A127867766R</t>
  </si>
  <si>
    <t>A127883098V</t>
  </si>
  <si>
    <t>A127911942W</t>
  </si>
  <si>
    <t>A127885942A</t>
  </si>
  <si>
    <t>A127928718T</t>
  </si>
  <si>
    <t>A127943938A</t>
  </si>
  <si>
    <t>A127918042T</t>
  </si>
  <si>
    <t>A127933350A</t>
  </si>
  <si>
    <t>A127893634X</t>
  </si>
  <si>
    <t>A127936398T</t>
  </si>
  <si>
    <t>A127855770J</t>
  </si>
  <si>
    <t>A127884542W</t>
  </si>
  <si>
    <t>A127858806C</t>
  </si>
  <si>
    <t>A127873814K</t>
  </si>
  <si>
    <t>A127943942T</t>
  </si>
  <si>
    <t>A127890470K</t>
  </si>
  <si>
    <t>A127878478A</t>
  </si>
  <si>
    <t>A127866234J</t>
  </si>
  <si>
    <t>A127922494J</t>
  </si>
  <si>
    <t>A127883102X</t>
  </si>
  <si>
    <t>A127843382J</t>
  </si>
  <si>
    <t>A127872290R</t>
  </si>
  <si>
    <t>A127942354C</t>
  </si>
  <si>
    <t>A127848018C</t>
  </si>
  <si>
    <t>A127849586V</t>
  </si>
  <si>
    <t>A127919530W</t>
  </si>
  <si>
    <t>A127893638J</t>
  </si>
  <si>
    <t>A127936402W</t>
  </si>
  <si>
    <t>A127937914V</t>
  </si>
  <si>
    <t>A127857306R</t>
  </si>
  <si>
    <t>A127885946K</t>
  </si>
  <si>
    <t>A127846458W</t>
  </si>
  <si>
    <t>A127930222C</t>
  </si>
  <si>
    <t>A127835806A</t>
  </si>
  <si>
    <t>A127905862J</t>
  </si>
  <si>
    <t>A127907434X</t>
  </si>
  <si>
    <t>A127936410W</t>
  </si>
  <si>
    <t>A127910422X</t>
  </si>
  <si>
    <t>A127870758X</t>
  </si>
  <si>
    <t>A127940938W</t>
  </si>
  <si>
    <t>A127928734T</t>
  </si>
  <si>
    <t>A127861750L</t>
  </si>
  <si>
    <t>A127849590K</t>
  </si>
  <si>
    <t>A127878482T</t>
  </si>
  <si>
    <t>A127838838X</t>
  </si>
  <si>
    <t>A127854262V</t>
  </si>
  <si>
    <t>A127937918C</t>
  </si>
  <si>
    <t>A127898162C</t>
  </si>
  <si>
    <t>A127899702X</t>
  </si>
  <si>
    <t>A127942358L</t>
  </si>
  <si>
    <t>A127875282V</t>
  </si>
  <si>
    <t>A127918046A</t>
  </si>
  <si>
    <t>A127892014T</t>
  </si>
  <si>
    <t>A127893642X</t>
  </si>
  <si>
    <t>A127908950L</t>
  </si>
  <si>
    <t>A127883106J</t>
  </si>
  <si>
    <t>A127857310F</t>
  </si>
  <si>
    <t>A127872298J</t>
  </si>
  <si>
    <t>A127942362C</t>
  </si>
  <si>
    <t>A127875286C</t>
  </si>
  <si>
    <t>A127918050T</t>
  </si>
  <si>
    <t>A127933354K</t>
  </si>
  <si>
    <t>A127920906F</t>
  </si>
  <si>
    <t>A127908954W</t>
  </si>
  <si>
    <t>A127855778A</t>
  </si>
  <si>
    <t>A127939366C</t>
  </si>
  <si>
    <t>A127885950A</t>
  </si>
  <si>
    <t>A127928722J</t>
  </si>
  <si>
    <t>A127875290V</t>
  </si>
  <si>
    <t>A127849594V</t>
  </si>
  <si>
    <t>A127851102C</t>
  </si>
  <si>
    <t>A127907418X</t>
  </si>
  <si>
    <t>A127895070R</t>
  </si>
  <si>
    <t>A127841862J</t>
  </si>
  <si>
    <t>A127843386T</t>
  </si>
  <si>
    <t>A127844906C</t>
  </si>
  <si>
    <t>A127873818V</t>
  </si>
  <si>
    <t>A127889058K</t>
  </si>
  <si>
    <t>A127890474V</t>
  </si>
  <si>
    <t>A127892018A</t>
  </si>
  <si>
    <t>A127920910W</t>
  </si>
  <si>
    <t>A127922498T</t>
  </si>
  <si>
    <t>A127883110X</t>
  </si>
  <si>
    <t>A127898166L</t>
  </si>
  <si>
    <t>A127913598J</t>
  </si>
  <si>
    <t>A127860222R</t>
  </si>
  <si>
    <t>A127916550A</t>
  </si>
  <si>
    <t>A127835802T</t>
  </si>
  <si>
    <t>A127878486A</t>
  </si>
  <si>
    <t>A127852554K</t>
  </si>
  <si>
    <t>A127908958F</t>
  </si>
  <si>
    <t>A127855782T</t>
  </si>
  <si>
    <t>A127884550W</t>
  </si>
  <si>
    <t>A127885954K</t>
  </si>
  <si>
    <t>A127928726T</t>
  </si>
  <si>
    <t>A127902826V</t>
  </si>
  <si>
    <t>A127863146C</t>
  </si>
  <si>
    <t>A127864682A</t>
  </si>
  <si>
    <t>A127920914F</t>
  </si>
  <si>
    <t>A127895074X</t>
  </si>
  <si>
    <t>A127883114J</t>
  </si>
  <si>
    <t>A127857314R</t>
  </si>
  <si>
    <t>A127872302L</t>
  </si>
  <si>
    <t>A127942366L</t>
  </si>
  <si>
    <t>A127902830K</t>
  </si>
  <si>
    <t>A127904418V</t>
  </si>
  <si>
    <t>A127864686K</t>
  </si>
  <si>
    <t>A127907422R</t>
  </si>
  <si>
    <t>A127840298L</t>
  </si>
  <si>
    <t>A127841866T</t>
  </si>
  <si>
    <t>A127911946F</t>
  </si>
  <si>
    <t>A127885958V</t>
  </si>
  <si>
    <t>A127860226X</t>
  </si>
  <si>
    <t>A127902834V</t>
  </si>
  <si>
    <t>A127931822A</t>
  </si>
  <si>
    <t>A127878490T</t>
  </si>
  <si>
    <t>A127866242J</t>
  </si>
  <si>
    <t>A127936406F</t>
  </si>
  <si>
    <t>A127896602K</t>
  </si>
  <si>
    <t>A127870754R</t>
  </si>
  <si>
    <t>A127885962K</t>
  </si>
  <si>
    <t>A127887510J</t>
  </si>
  <si>
    <t>A127902838C</t>
  </si>
  <si>
    <t>A127918054A</t>
  </si>
  <si>
    <t>A127864690A</t>
  </si>
  <si>
    <t>A127907426X</t>
  </si>
  <si>
    <t>A127908962W</t>
  </si>
  <si>
    <t>A127896606V</t>
  </si>
  <si>
    <t>A127911950W</t>
  </si>
  <si>
    <t>A127872306W</t>
  </si>
  <si>
    <t>A127860230R</t>
  </si>
  <si>
    <t>A127902842V</t>
  </si>
  <si>
    <t>A127849598C</t>
  </si>
  <si>
    <t>A127851106L</t>
  </si>
  <si>
    <t>A127880054L</t>
  </si>
  <si>
    <t>A127881502X</t>
  </si>
  <si>
    <t>A127923998F</t>
  </si>
  <si>
    <t>A127911954F</t>
  </si>
  <si>
    <t>A127899706J</t>
  </si>
  <si>
    <t>A127901238F</t>
  </si>
  <si>
    <t>A127848022V</t>
  </si>
  <si>
    <t>A127890478C</t>
  </si>
  <si>
    <t>A127864694K</t>
  </si>
  <si>
    <t>A127907430R</t>
  </si>
  <si>
    <t>A127895078J</t>
  </si>
  <si>
    <t>A127841870J</t>
  </si>
  <si>
    <t>A127898170C</t>
  </si>
  <si>
    <t>A127858814C</t>
  </si>
  <si>
    <t>A127928730J</t>
  </si>
  <si>
    <t>A127875294C</t>
  </si>
  <si>
    <t>Did not change jobs in last 12 months</t>
  </si>
  <si>
    <t>Table 7.1 - Engagements and other changes in employment of people employed last year by occupation of current main job,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</si>
</sst>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10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horizontal="center" vertical="center" wrapText="1"/>
    </xf>
    <xf numFmtId="0" fontId="2" fillId="0" borderId="0" xfId="10" applyFont="1" applyAlignment="1">
      <alignment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left" vertical="center" indent="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</cellXfs>
  <cellStyles count="12">
    <cellStyle name="Hyperlink" xfId="1" builtinId="8"/>
    <cellStyle name="Hyperlink 2" xfId="5" xr:uid="{F825108F-BEB3-4967-AE08-9BEFCBE90344}"/>
    <cellStyle name="Normal" xfId="0" builtinId="0"/>
    <cellStyle name="Normal 10" xfId="3" xr:uid="{BCEDF8C1-74C1-45C3-828F-7C6E0B2CBB1D}"/>
    <cellStyle name="Normal 2" xfId="7" xr:uid="{FF090BCF-3D98-46D1-9FA2-82AE6B066F19}"/>
    <cellStyle name="Normal 2 2 2" xfId="10" xr:uid="{047A6764-61BC-40E5-9B34-18587AADB6AD}"/>
    <cellStyle name="Normal 2 4" xfId="4" xr:uid="{381CDE42-929F-4792-A35C-99BC927A395F}"/>
    <cellStyle name="Normal 3 5 4" xfId="2" xr:uid="{63994231-B615-4F08-9CCE-ECEFD4685335}"/>
    <cellStyle name="Style1" xfId="6" xr:uid="{E3F89A75-6A4B-4535-8BE1-E7320826BA87}"/>
    <cellStyle name="Style4" xfId="8" xr:uid="{B8E1F99C-B6A0-4054-9270-99FB4CAD7A65}"/>
    <cellStyle name="Style5" xfId="9" xr:uid="{742F895A-74E4-4A53-A67F-F96873CFA44F}"/>
    <cellStyle name="Style9" xfId="11" xr:uid="{6D5D1D52-989C-4EA6-91B8-8DBE20F1E1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0F77B-2DE7-4F3B-9377-D04FBDF70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B05CA-F303-4A9E-A643-D76B374F7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CE32-0E8E-44CF-9806-E3E308643869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8652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8662</v>
      </c>
      <c r="C5" s="21"/>
      <c r="D5" s="21"/>
      <c r="E5" s="21"/>
    </row>
    <row r="6" spans="1:5" ht="15.75" customHeight="1">
      <c r="A6" s="21"/>
      <c r="B6" s="72" t="s">
        <v>8654</v>
      </c>
      <c r="C6" s="72"/>
      <c r="D6" s="72"/>
      <c r="E6" s="72"/>
    </row>
    <row r="7" spans="1:5" ht="15.75" customHeight="1">
      <c r="A7" s="21"/>
      <c r="B7" s="22" t="s">
        <v>8663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8664</v>
      </c>
      <c r="C9" s="25"/>
      <c r="D9" s="21"/>
      <c r="E9" s="21"/>
    </row>
    <row r="10" spans="1:5">
      <c r="A10" s="24"/>
      <c r="B10" s="26" t="s">
        <v>8665</v>
      </c>
      <c r="C10" s="24"/>
      <c r="D10" s="21"/>
      <c r="E10" s="21"/>
    </row>
    <row r="11" spans="1:5">
      <c r="A11" s="24"/>
      <c r="B11" s="27">
        <v>7.1</v>
      </c>
      <c r="C11" s="28" t="s">
        <v>9175</v>
      </c>
      <c r="D11" s="21"/>
      <c r="E11" s="21"/>
    </row>
    <row r="12" spans="1:5">
      <c r="A12" s="24"/>
      <c r="B12" s="27" t="s">
        <v>8666</v>
      </c>
      <c r="C12" s="28" t="s">
        <v>8667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3"/>
      <c r="C14" s="73"/>
      <c r="D14" s="21"/>
      <c r="E14" s="21"/>
    </row>
    <row r="15" spans="1:5" ht="15.75">
      <c r="A15" s="24"/>
      <c r="B15" s="74" t="s">
        <v>8668</v>
      </c>
      <c r="C15" s="74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8669</v>
      </c>
      <c r="C17" s="24"/>
      <c r="D17" s="21"/>
      <c r="E17" s="21"/>
    </row>
    <row r="18" spans="1:5">
      <c r="A18" s="24"/>
      <c r="B18" s="75" t="s">
        <v>8670</v>
      </c>
      <c r="C18" s="75"/>
      <c r="D18" s="21"/>
      <c r="E18" s="21"/>
    </row>
    <row r="19" spans="1:5">
      <c r="A19" s="24"/>
      <c r="B19" s="75" t="s">
        <v>8671</v>
      </c>
      <c r="C19" s="75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8655</v>
      </c>
      <c r="C21" s="21"/>
      <c r="D21" s="21"/>
      <c r="E21" s="21"/>
    </row>
    <row r="22" spans="1:5">
      <c r="A22" s="23"/>
      <c r="B22" s="71" t="s">
        <v>8672</v>
      </c>
      <c r="C22" s="71"/>
      <c r="D22" s="71"/>
      <c r="E22" s="71"/>
    </row>
    <row r="23" spans="1:5">
      <c r="A23" s="23"/>
      <c r="B23" s="71" t="s">
        <v>8673</v>
      </c>
      <c r="C23" s="71"/>
      <c r="D23" s="71"/>
      <c r="E23" s="71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D35F4E63-F3CA-440A-BCC9-19C55CD60735}"/>
    <hyperlink ref="B12" location="Index!A12" display="Index" xr:uid="{C9B87980-B21A-4AD2-AB5D-813BB58A0E74}"/>
    <hyperlink ref="B26" r:id="rId2" display="© Commonwealth of Australia 2015" xr:uid="{A47DC061-394C-45D9-9C02-1C2FD05197D6}"/>
    <hyperlink ref="B23" r:id="rId3" display="or the Labour Surveys Branch at labour.statistics@abs.gov.au." xr:uid="{23435D2F-F1E3-43C8-B1D3-5507B50AF674}"/>
    <hyperlink ref="B22:E22" r:id="rId4" display="For further information about these and related statistics visit www.abs.gov.au/about/contact-us" xr:uid="{29A71284-377D-4A0F-9093-CB4FC4D2022F}"/>
    <hyperlink ref="B19" r:id="rId5" display="Explanatory Notes" xr:uid="{F7B2E704-FAF1-487F-AB8F-11FF3FC7CEB5}"/>
    <hyperlink ref="B18" r:id="rId6" xr:uid="{71F42812-2983-4CD4-A464-6E57A54976ED}"/>
    <hyperlink ref="B18:C18" r:id="rId7" display="Summary" xr:uid="{6E115FFD-6AB5-4261-BF6B-E785A5853FA1}"/>
    <hyperlink ref="B19:C19" r:id="rId8" display="Methodology" xr:uid="{4D23C3FE-6E50-45B9-81C2-7F97E083F9B8}"/>
    <hyperlink ref="B11" location="'Table 7.1'!C10" display="'Table 7.1'!C10" xr:uid="{2F8CA7A3-AC24-45E8-A973-536BA2BB6CDC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132.96</v>
      </c>
      <c r="C11" s="9">
        <v>9.8049999999999997</v>
      </c>
      <c r="D11" s="9">
        <v>9.3309999999999995</v>
      </c>
      <c r="E11" s="9">
        <v>19.37</v>
      </c>
      <c r="F11" s="9">
        <v>38.027999999999999</v>
      </c>
      <c r="G11" s="9">
        <v>133.43700000000001</v>
      </c>
      <c r="H11" s="9">
        <v>99.256</v>
      </c>
      <c r="I11" s="9">
        <v>288.98899999999998</v>
      </c>
      <c r="J11" s="9">
        <v>18.289000000000001</v>
      </c>
      <c r="K11" s="9">
        <v>438.892</v>
      </c>
      <c r="L11" s="9">
        <v>438.892</v>
      </c>
      <c r="M11" s="9">
        <v>65.697999999999993</v>
      </c>
      <c r="N11" s="9">
        <v>32.463999999999999</v>
      </c>
      <c r="O11" s="9">
        <v>11.048</v>
      </c>
      <c r="P11" s="9">
        <v>16.957999999999998</v>
      </c>
      <c r="Q11" s="9">
        <v>19.164000000000001</v>
      </c>
      <c r="R11" s="9">
        <v>8.8409999999999993</v>
      </c>
      <c r="S11" s="9">
        <v>19.542000000000002</v>
      </c>
      <c r="T11" s="9">
        <v>8.4640000000000004</v>
      </c>
      <c r="U11" s="9">
        <v>0</v>
      </c>
      <c r="V11" s="9">
        <v>5.4619999999999997</v>
      </c>
      <c r="W11" s="9">
        <v>12.962</v>
      </c>
      <c r="X11" s="9">
        <v>9.5820000000000007</v>
      </c>
      <c r="Y11" s="9">
        <v>16.614999999999998</v>
      </c>
      <c r="Z11" s="9">
        <v>11.391</v>
      </c>
      <c r="AA11" s="9">
        <v>33.234000000000002</v>
      </c>
      <c r="AB11" s="9">
        <v>373.19400000000002</v>
      </c>
      <c r="AC11" s="9">
        <v>310.05</v>
      </c>
      <c r="AD11" s="9">
        <v>298.76799999999997</v>
      </c>
      <c r="AE11" s="9">
        <v>6.5190000000000001</v>
      </c>
      <c r="AF11" s="9">
        <v>4.7619999999999996</v>
      </c>
      <c r="AG11" s="9">
        <v>8.0879999999999992</v>
      </c>
      <c r="AH11" s="9">
        <v>3.194</v>
      </c>
      <c r="AI11" s="9">
        <v>0</v>
      </c>
      <c r="AJ11" s="9">
        <v>249.76300000000001</v>
      </c>
      <c r="AK11" s="9">
        <v>19.395</v>
      </c>
      <c r="AL11" s="9">
        <v>14.39</v>
      </c>
      <c r="AM11" s="9">
        <v>26.501999999999999</v>
      </c>
      <c r="AN11" s="9">
        <v>58.923000000000002</v>
      </c>
      <c r="AO11" s="9">
        <v>251.126</v>
      </c>
      <c r="AP11" s="9">
        <v>63.143999999999998</v>
      </c>
      <c r="AQ11" s="9">
        <v>406.077</v>
      </c>
      <c r="AR11" s="9">
        <v>32.814999999999998</v>
      </c>
      <c r="AS11" s="9">
        <v>353.07</v>
      </c>
      <c r="AT11" s="9">
        <v>353.07</v>
      </c>
      <c r="AU11" s="9">
        <v>72.733999999999995</v>
      </c>
      <c r="AV11" s="9">
        <v>39.143999999999998</v>
      </c>
      <c r="AW11" s="9">
        <v>17.001999999999999</v>
      </c>
      <c r="AX11" s="9">
        <v>18.449000000000002</v>
      </c>
      <c r="AY11" s="9">
        <v>25.263999999999999</v>
      </c>
      <c r="AZ11" s="9">
        <v>10.186999999999999</v>
      </c>
      <c r="BA11" s="9">
        <v>24.597999999999999</v>
      </c>
      <c r="BB11" s="9">
        <v>8.4459999999999997</v>
      </c>
      <c r="BC11" s="9">
        <v>0</v>
      </c>
      <c r="BD11" s="9">
        <v>10.202999999999999</v>
      </c>
      <c r="BE11" s="9">
        <v>12.69</v>
      </c>
      <c r="BF11" s="9">
        <v>12.558</v>
      </c>
      <c r="BG11" s="9">
        <v>21.574999999999999</v>
      </c>
      <c r="BH11" s="9">
        <v>13.877000000000001</v>
      </c>
      <c r="BI11" s="9">
        <v>33.590000000000003</v>
      </c>
      <c r="BJ11" s="9">
        <v>280.33600000000001</v>
      </c>
      <c r="BK11" s="9">
        <v>219.27600000000001</v>
      </c>
      <c r="BL11" s="9">
        <v>210.535</v>
      </c>
      <c r="BM11" s="9">
        <v>4.0960000000000001</v>
      </c>
      <c r="BN11" s="9">
        <v>4.6449999999999996</v>
      </c>
      <c r="BO11" s="9">
        <v>4.5640000000000001</v>
      </c>
      <c r="BP11" s="9">
        <v>3.649</v>
      </c>
      <c r="BQ11" s="9">
        <v>0.52800000000000002</v>
      </c>
      <c r="BR11" s="9">
        <v>169.893</v>
      </c>
      <c r="BS11" s="9">
        <v>15.063000000000001</v>
      </c>
      <c r="BT11" s="9">
        <v>10.785</v>
      </c>
      <c r="BU11" s="9">
        <v>23.535</v>
      </c>
      <c r="BV11" s="9">
        <v>27.501000000000001</v>
      </c>
      <c r="BW11" s="9">
        <v>191.77500000000001</v>
      </c>
      <c r="BX11" s="9">
        <v>61.061</v>
      </c>
      <c r="BY11" s="9">
        <v>319.84800000000001</v>
      </c>
      <c r="BZ11" s="9">
        <v>33.222000000000001</v>
      </c>
      <c r="CA11" s="9">
        <v>244.14400000000001</v>
      </c>
      <c r="CB11" s="9">
        <v>244.14400000000001</v>
      </c>
      <c r="CC11" s="9">
        <v>61.777999999999999</v>
      </c>
      <c r="CD11" s="9">
        <v>20.978999999999999</v>
      </c>
      <c r="CE11" s="9">
        <v>6.2119999999999997</v>
      </c>
      <c r="CF11" s="9">
        <v>10.502000000000001</v>
      </c>
      <c r="CG11" s="9">
        <v>8.8420000000000005</v>
      </c>
      <c r="CH11" s="9">
        <v>7.8719999999999999</v>
      </c>
      <c r="CI11" s="9">
        <v>7.3739999999999997</v>
      </c>
      <c r="CJ11" s="9">
        <v>4.8010000000000002</v>
      </c>
      <c r="CK11" s="9">
        <v>2.698</v>
      </c>
      <c r="CL11" s="9">
        <v>1.8839999999999999</v>
      </c>
      <c r="CM11" s="9">
        <v>5.6020000000000003</v>
      </c>
      <c r="CN11" s="9">
        <v>9.2279999999999998</v>
      </c>
      <c r="CO11" s="9">
        <v>9.5079999999999991</v>
      </c>
      <c r="CP11" s="9">
        <v>7.2060000000000004</v>
      </c>
      <c r="CQ11" s="9">
        <v>40.798999999999999</v>
      </c>
      <c r="CR11" s="9">
        <v>182.36699999999999</v>
      </c>
      <c r="CS11" s="9">
        <v>163.68</v>
      </c>
      <c r="CT11" s="9">
        <v>159.54900000000001</v>
      </c>
      <c r="CU11" s="9">
        <v>2.0169999999999999</v>
      </c>
      <c r="CV11" s="9">
        <v>2.1139999999999999</v>
      </c>
      <c r="CW11" s="9">
        <v>2.5470000000000002</v>
      </c>
      <c r="CX11" s="9">
        <v>0</v>
      </c>
      <c r="CY11" s="9">
        <v>1.5840000000000001</v>
      </c>
      <c r="CZ11" s="9">
        <v>107.52200000000001</v>
      </c>
      <c r="DA11" s="9">
        <v>11.94</v>
      </c>
      <c r="DB11" s="9">
        <v>10.792999999999999</v>
      </c>
      <c r="DC11" s="9">
        <v>33.424999999999997</v>
      </c>
      <c r="DD11" s="9">
        <v>18.600000000000001</v>
      </c>
      <c r="DE11" s="9">
        <v>145.08000000000001</v>
      </c>
      <c r="DF11" s="9">
        <v>18.687000000000001</v>
      </c>
      <c r="DG11" s="9">
        <v>203.416</v>
      </c>
      <c r="DH11" s="9">
        <v>40.728000000000002</v>
      </c>
      <c r="DI11" s="9">
        <v>351.721</v>
      </c>
      <c r="DJ11" s="9">
        <v>351.721</v>
      </c>
      <c r="DK11" s="9">
        <v>62.093000000000004</v>
      </c>
      <c r="DL11" s="9">
        <v>25.875</v>
      </c>
      <c r="DM11" s="9">
        <v>7.4450000000000003</v>
      </c>
      <c r="DN11" s="9">
        <v>15.622999999999999</v>
      </c>
      <c r="DO11" s="9">
        <v>13.451000000000001</v>
      </c>
      <c r="DP11" s="9">
        <v>9.6170000000000009</v>
      </c>
      <c r="DQ11" s="9">
        <v>13.249000000000001</v>
      </c>
      <c r="DR11" s="9">
        <v>3.15</v>
      </c>
      <c r="DS11" s="9">
        <v>6.6689999999999996</v>
      </c>
      <c r="DT11" s="9">
        <v>6.0670000000000002</v>
      </c>
      <c r="DU11" s="9">
        <v>8.0749999999999993</v>
      </c>
      <c r="DV11" s="9">
        <v>8.9260000000000002</v>
      </c>
      <c r="DW11" s="9">
        <v>14.632</v>
      </c>
      <c r="DX11" s="9">
        <v>8.4359999999999999</v>
      </c>
      <c r="DY11" s="9">
        <v>36.219000000000001</v>
      </c>
      <c r="DZ11" s="9">
        <v>289.62799999999999</v>
      </c>
      <c r="EA11" s="9">
        <v>249.57499999999999</v>
      </c>
      <c r="EB11" s="9">
        <v>232.05799999999999</v>
      </c>
      <c r="EC11" s="9">
        <v>10.465999999999999</v>
      </c>
      <c r="ED11" s="9">
        <v>7.0510000000000002</v>
      </c>
      <c r="EE11" s="9">
        <v>9.5470000000000006</v>
      </c>
      <c r="EF11" s="9">
        <v>1.8069999999999999</v>
      </c>
      <c r="EG11" s="9">
        <v>5.6079999999999997</v>
      </c>
      <c r="EH11" s="9">
        <v>203.79900000000001</v>
      </c>
      <c r="EI11" s="9">
        <v>11.930999999999999</v>
      </c>
      <c r="EJ11" s="9">
        <v>12.455</v>
      </c>
      <c r="EK11" s="9">
        <v>21.39</v>
      </c>
      <c r="EL11" s="9">
        <v>39.569000000000003</v>
      </c>
      <c r="EM11" s="9">
        <v>210.005</v>
      </c>
      <c r="EN11" s="9">
        <v>40.052999999999997</v>
      </c>
      <c r="EO11" s="9">
        <v>318.52699999999999</v>
      </c>
      <c r="EP11" s="9">
        <v>33.194000000000003</v>
      </c>
      <c r="EQ11" s="9">
        <v>215.77699999999999</v>
      </c>
      <c r="ER11" s="9">
        <v>215.77699999999999</v>
      </c>
      <c r="ES11" s="9">
        <v>62.09</v>
      </c>
      <c r="ET11" s="9">
        <v>22.645</v>
      </c>
      <c r="EU11" s="9">
        <v>9.1690000000000005</v>
      </c>
      <c r="EV11" s="9">
        <v>12.553000000000001</v>
      </c>
      <c r="EW11" s="9">
        <v>15.263</v>
      </c>
      <c r="EX11" s="9">
        <v>6.4589999999999996</v>
      </c>
      <c r="EY11" s="9">
        <v>14.425000000000001</v>
      </c>
      <c r="EZ11" s="9">
        <v>1.3169999999999999</v>
      </c>
      <c r="FA11" s="9">
        <v>3.694</v>
      </c>
      <c r="FB11" s="9">
        <v>4.3780000000000001</v>
      </c>
      <c r="FC11" s="9">
        <v>8.6639999999999997</v>
      </c>
      <c r="FD11" s="9">
        <v>8.6790000000000003</v>
      </c>
      <c r="FE11" s="9">
        <v>14.321999999999999</v>
      </c>
      <c r="FF11" s="9">
        <v>7.4</v>
      </c>
      <c r="FG11" s="9">
        <v>39.445</v>
      </c>
      <c r="FH11" s="9">
        <v>153.68799999999999</v>
      </c>
      <c r="FI11" s="9">
        <v>133.92400000000001</v>
      </c>
      <c r="FJ11" s="9">
        <v>128.68600000000001</v>
      </c>
      <c r="FK11" s="9">
        <v>0.56999999999999995</v>
      </c>
      <c r="FL11" s="9">
        <v>4.6680000000000001</v>
      </c>
      <c r="FM11" s="9">
        <v>2.617</v>
      </c>
      <c r="FN11" s="9">
        <v>1.52</v>
      </c>
      <c r="FO11" s="9">
        <v>0.58099999999999996</v>
      </c>
      <c r="FP11" s="9">
        <v>88.983000000000004</v>
      </c>
      <c r="FQ11" s="9">
        <v>8.1310000000000002</v>
      </c>
      <c r="FR11" s="9">
        <v>11.802</v>
      </c>
      <c r="FS11" s="9">
        <v>25.007000000000001</v>
      </c>
      <c r="FT11" s="9">
        <v>22.536999999999999</v>
      </c>
      <c r="FU11" s="9">
        <v>111.387</v>
      </c>
      <c r="FV11" s="9">
        <v>19.763999999999999</v>
      </c>
      <c r="FW11" s="9">
        <v>177.697</v>
      </c>
      <c r="FX11" s="9">
        <v>38.08</v>
      </c>
      <c r="FY11" s="9">
        <v>153.643</v>
      </c>
      <c r="FZ11" s="9">
        <v>153.643</v>
      </c>
      <c r="GA11" s="9">
        <v>29.835000000000001</v>
      </c>
      <c r="GB11" s="9">
        <v>16.286999999999999</v>
      </c>
      <c r="GC11" s="9">
        <v>7.3959999999999999</v>
      </c>
      <c r="GD11" s="9">
        <v>6.6829999999999998</v>
      </c>
      <c r="GE11" s="9">
        <v>12.581</v>
      </c>
      <c r="GF11" s="9">
        <v>1.498</v>
      </c>
      <c r="GG11" s="9">
        <v>12.581</v>
      </c>
      <c r="GH11" s="9">
        <v>0.51300000000000001</v>
      </c>
      <c r="GI11" s="9">
        <v>0</v>
      </c>
      <c r="GJ11" s="9">
        <v>2.819</v>
      </c>
      <c r="GK11" s="9">
        <v>4.2619999999999996</v>
      </c>
      <c r="GL11" s="9">
        <v>6.9980000000000002</v>
      </c>
      <c r="GM11" s="9">
        <v>9.44</v>
      </c>
      <c r="GN11" s="9">
        <v>4.6379999999999999</v>
      </c>
      <c r="GO11" s="9">
        <v>13.548</v>
      </c>
      <c r="GP11" s="9">
        <v>123.80800000000001</v>
      </c>
      <c r="GQ11" s="9">
        <v>107.5</v>
      </c>
      <c r="GR11" s="9">
        <v>103.28</v>
      </c>
      <c r="GS11" s="9">
        <v>1.522</v>
      </c>
      <c r="GT11" s="9">
        <v>2.698</v>
      </c>
      <c r="GU11" s="9">
        <v>2.3860000000000001</v>
      </c>
      <c r="GV11" s="9">
        <v>1.8340000000000001</v>
      </c>
      <c r="GW11" s="9">
        <v>0</v>
      </c>
      <c r="GX11" s="9">
        <v>81.489999999999995</v>
      </c>
      <c r="GY11" s="9">
        <v>3.3359999999999999</v>
      </c>
      <c r="GZ11" s="9">
        <v>3.68</v>
      </c>
      <c r="HA11" s="9">
        <v>18.995000000000001</v>
      </c>
      <c r="HB11" s="9">
        <v>11.205</v>
      </c>
      <c r="HC11" s="9">
        <v>96.295000000000002</v>
      </c>
      <c r="HD11" s="9">
        <v>16.308</v>
      </c>
      <c r="HE11" s="9">
        <v>138.39400000000001</v>
      </c>
      <c r="HF11" s="9">
        <v>15.249000000000001</v>
      </c>
      <c r="HG11" s="9">
        <v>264.34699999999998</v>
      </c>
      <c r="HH11" s="9">
        <v>264.34699999999998</v>
      </c>
      <c r="HI11" s="9">
        <v>70.046999999999997</v>
      </c>
      <c r="HJ11" s="9">
        <v>24.504999999999999</v>
      </c>
      <c r="HK11" s="9">
        <v>10.148999999999999</v>
      </c>
      <c r="HL11" s="9">
        <v>13.379</v>
      </c>
      <c r="HM11" s="9">
        <v>16.875</v>
      </c>
      <c r="HN11" s="9">
        <v>6.6529999999999996</v>
      </c>
      <c r="HO11" s="9">
        <v>14.515000000000001</v>
      </c>
      <c r="HP11" s="9">
        <v>1.0209999999999999</v>
      </c>
      <c r="HQ11" s="9">
        <v>5.2830000000000004</v>
      </c>
      <c r="HR11" s="9">
        <v>4.915</v>
      </c>
      <c r="HS11" s="9">
        <v>9.6630000000000003</v>
      </c>
      <c r="HT11" s="9">
        <v>8.9510000000000005</v>
      </c>
      <c r="HU11" s="9">
        <v>12.553000000000001</v>
      </c>
      <c r="HV11" s="9">
        <v>10.976000000000001</v>
      </c>
      <c r="HW11" s="9">
        <v>45.542999999999999</v>
      </c>
      <c r="HX11" s="9">
        <v>194.3</v>
      </c>
      <c r="HY11" s="9">
        <v>165.94399999999999</v>
      </c>
      <c r="HZ11" s="9">
        <v>164.166</v>
      </c>
      <c r="IA11" s="9">
        <v>0.94399999999999995</v>
      </c>
      <c r="IB11" s="9">
        <v>0.83499999999999996</v>
      </c>
      <c r="IC11" s="9">
        <v>0.44900000000000001</v>
      </c>
      <c r="ID11" s="9">
        <v>0</v>
      </c>
      <c r="IE11" s="9">
        <v>0.83499999999999996</v>
      </c>
      <c r="IF11" s="9">
        <v>119.895</v>
      </c>
      <c r="IG11" s="9">
        <v>8.4640000000000004</v>
      </c>
      <c r="IH11" s="9">
        <v>7.0640000000000001</v>
      </c>
      <c r="II11" s="9">
        <v>30.521000000000001</v>
      </c>
      <c r="IJ11" s="9">
        <v>15.596</v>
      </c>
      <c r="IK11" s="9">
        <v>150.34800000000001</v>
      </c>
      <c r="IL11" s="9">
        <v>28.356000000000002</v>
      </c>
      <c r="IM11" s="9">
        <v>222.376</v>
      </c>
      <c r="IN11" s="9">
        <v>41.972000000000001</v>
      </c>
      <c r="IO11" s="9">
        <v>617.48500000000001</v>
      </c>
      <c r="IP11" s="9">
        <v>617.48500000000001</v>
      </c>
      <c r="IQ11" s="9">
        <v>82.328000000000003</v>
      </c>
    </row>
    <row r="12" spans="1:251">
      <c r="A12" s="10">
        <v>42401</v>
      </c>
      <c r="B12" s="9">
        <v>134.61500000000001</v>
      </c>
      <c r="C12" s="9">
        <v>9.1020000000000003</v>
      </c>
      <c r="D12" s="9">
        <v>4.0880000000000001</v>
      </c>
      <c r="E12" s="9">
        <v>13.644</v>
      </c>
      <c r="F12" s="9">
        <v>36.947000000000003</v>
      </c>
      <c r="G12" s="9">
        <v>124.502</v>
      </c>
      <c r="H12" s="9">
        <v>95.332999999999998</v>
      </c>
      <c r="I12" s="9">
        <v>270.61700000000002</v>
      </c>
      <c r="J12" s="9">
        <v>11.805999999999999</v>
      </c>
      <c r="K12" s="9">
        <v>488.86099999999999</v>
      </c>
      <c r="L12" s="9">
        <v>488.86099999999999</v>
      </c>
      <c r="M12" s="9">
        <v>77.317999999999998</v>
      </c>
      <c r="N12" s="9">
        <v>36.616</v>
      </c>
      <c r="O12" s="9">
        <v>18</v>
      </c>
      <c r="P12" s="9">
        <v>16.638000000000002</v>
      </c>
      <c r="Q12" s="9">
        <v>27.718</v>
      </c>
      <c r="R12" s="9">
        <v>6.92</v>
      </c>
      <c r="S12" s="9">
        <v>28.178999999999998</v>
      </c>
      <c r="T12" s="9">
        <v>5.8369999999999997</v>
      </c>
      <c r="U12" s="9">
        <v>0</v>
      </c>
      <c r="V12" s="9">
        <v>9.1210000000000004</v>
      </c>
      <c r="W12" s="9">
        <v>12.452</v>
      </c>
      <c r="X12" s="9">
        <v>13.066000000000001</v>
      </c>
      <c r="Y12" s="9">
        <v>24.977</v>
      </c>
      <c r="Z12" s="9">
        <v>9.6609999999999996</v>
      </c>
      <c r="AA12" s="9">
        <v>40.701999999999998</v>
      </c>
      <c r="AB12" s="9">
        <v>411.54300000000001</v>
      </c>
      <c r="AC12" s="9">
        <v>332.95699999999999</v>
      </c>
      <c r="AD12" s="9">
        <v>318.99900000000002</v>
      </c>
      <c r="AE12" s="9">
        <v>7.992</v>
      </c>
      <c r="AF12" s="9">
        <v>5.423</v>
      </c>
      <c r="AG12" s="9">
        <v>9.141</v>
      </c>
      <c r="AH12" s="9">
        <v>3.6859999999999999</v>
      </c>
      <c r="AI12" s="9">
        <v>0</v>
      </c>
      <c r="AJ12" s="9">
        <v>263.44799999999998</v>
      </c>
      <c r="AK12" s="9">
        <v>20.135999999999999</v>
      </c>
      <c r="AL12" s="9">
        <v>17.631</v>
      </c>
      <c r="AM12" s="9">
        <v>31.742000000000001</v>
      </c>
      <c r="AN12" s="9">
        <v>64.488</v>
      </c>
      <c r="AO12" s="9">
        <v>268.46899999999999</v>
      </c>
      <c r="AP12" s="9">
        <v>78.585999999999999</v>
      </c>
      <c r="AQ12" s="9">
        <v>452.85899999999998</v>
      </c>
      <c r="AR12" s="9">
        <v>36.002000000000002</v>
      </c>
      <c r="AS12" s="9">
        <v>380.70699999999999</v>
      </c>
      <c r="AT12" s="9">
        <v>380.70699999999999</v>
      </c>
      <c r="AU12" s="9">
        <v>68.617999999999995</v>
      </c>
      <c r="AV12" s="9">
        <v>34.771999999999998</v>
      </c>
      <c r="AW12" s="9">
        <v>12.882999999999999</v>
      </c>
      <c r="AX12" s="9">
        <v>18.690000000000001</v>
      </c>
      <c r="AY12" s="9">
        <v>21.202999999999999</v>
      </c>
      <c r="AZ12" s="9">
        <v>9.8629999999999995</v>
      </c>
      <c r="BA12" s="9">
        <v>21.334</v>
      </c>
      <c r="BB12" s="9">
        <v>7.8179999999999996</v>
      </c>
      <c r="BC12" s="9">
        <v>1.3340000000000001</v>
      </c>
      <c r="BD12" s="9">
        <v>9.1460000000000008</v>
      </c>
      <c r="BE12" s="9">
        <v>11.018000000000001</v>
      </c>
      <c r="BF12" s="9">
        <v>11.409000000000001</v>
      </c>
      <c r="BG12" s="9">
        <v>17.402999999999999</v>
      </c>
      <c r="BH12" s="9">
        <v>14.17</v>
      </c>
      <c r="BI12" s="9">
        <v>33.845999999999997</v>
      </c>
      <c r="BJ12" s="9">
        <v>312.089</v>
      </c>
      <c r="BK12" s="9">
        <v>232.696</v>
      </c>
      <c r="BL12" s="9">
        <v>228.05699999999999</v>
      </c>
      <c r="BM12" s="9">
        <v>1.4410000000000001</v>
      </c>
      <c r="BN12" s="9">
        <v>3.198</v>
      </c>
      <c r="BO12" s="9">
        <v>1.976</v>
      </c>
      <c r="BP12" s="9">
        <v>2.0880000000000001</v>
      </c>
      <c r="BQ12" s="9">
        <v>0.57499999999999996</v>
      </c>
      <c r="BR12" s="9">
        <v>188.28800000000001</v>
      </c>
      <c r="BS12" s="9">
        <v>7.97</v>
      </c>
      <c r="BT12" s="9">
        <v>9.9830000000000005</v>
      </c>
      <c r="BU12" s="9">
        <v>26.454999999999998</v>
      </c>
      <c r="BV12" s="9">
        <v>24.073</v>
      </c>
      <c r="BW12" s="9">
        <v>208.62299999999999</v>
      </c>
      <c r="BX12" s="9">
        <v>79.391999999999996</v>
      </c>
      <c r="BY12" s="9">
        <v>346.21499999999997</v>
      </c>
      <c r="BZ12" s="9">
        <v>34.491999999999997</v>
      </c>
      <c r="CA12" s="9">
        <v>248.58799999999999</v>
      </c>
      <c r="CB12" s="9">
        <v>248.58799999999999</v>
      </c>
      <c r="CC12" s="9">
        <v>60.878</v>
      </c>
      <c r="CD12" s="9">
        <v>21.809000000000001</v>
      </c>
      <c r="CE12" s="9">
        <v>10.478999999999999</v>
      </c>
      <c r="CF12" s="9">
        <v>8.8550000000000004</v>
      </c>
      <c r="CG12" s="9">
        <v>12.414999999999999</v>
      </c>
      <c r="CH12" s="9">
        <v>6.92</v>
      </c>
      <c r="CI12" s="9">
        <v>11.518000000000001</v>
      </c>
      <c r="CJ12" s="9">
        <v>3.4980000000000002</v>
      </c>
      <c r="CK12" s="9">
        <v>2.5329999999999999</v>
      </c>
      <c r="CL12" s="9">
        <v>3.43</v>
      </c>
      <c r="CM12" s="9">
        <v>9.9730000000000008</v>
      </c>
      <c r="CN12" s="9">
        <v>5.9320000000000004</v>
      </c>
      <c r="CO12" s="9">
        <v>10.991</v>
      </c>
      <c r="CP12" s="9">
        <v>8.3439999999999994</v>
      </c>
      <c r="CQ12" s="9">
        <v>39.07</v>
      </c>
      <c r="CR12" s="9">
        <v>187.709</v>
      </c>
      <c r="CS12" s="9">
        <v>170.18899999999999</v>
      </c>
      <c r="CT12" s="9">
        <v>160.80099999999999</v>
      </c>
      <c r="CU12" s="9">
        <v>4.6429999999999998</v>
      </c>
      <c r="CV12" s="9">
        <v>4.7450000000000001</v>
      </c>
      <c r="CW12" s="9">
        <v>4.6520000000000001</v>
      </c>
      <c r="CX12" s="9">
        <v>3.1589999999999998</v>
      </c>
      <c r="CY12" s="9">
        <v>1.577</v>
      </c>
      <c r="CZ12" s="9">
        <v>122.328</v>
      </c>
      <c r="DA12" s="9">
        <v>12.724</v>
      </c>
      <c r="DB12" s="9">
        <v>16.518000000000001</v>
      </c>
      <c r="DC12" s="9">
        <v>18.619</v>
      </c>
      <c r="DD12" s="9">
        <v>22.645</v>
      </c>
      <c r="DE12" s="9">
        <v>147.54400000000001</v>
      </c>
      <c r="DF12" s="9">
        <v>17.52</v>
      </c>
      <c r="DG12" s="9">
        <v>209.02699999999999</v>
      </c>
      <c r="DH12" s="9">
        <v>39.56</v>
      </c>
      <c r="DI12" s="9">
        <v>357.28100000000001</v>
      </c>
      <c r="DJ12" s="9">
        <v>357.28100000000001</v>
      </c>
      <c r="DK12" s="9">
        <v>52.378</v>
      </c>
      <c r="DL12" s="9">
        <v>21.556999999999999</v>
      </c>
      <c r="DM12" s="9">
        <v>6.2549999999999999</v>
      </c>
      <c r="DN12" s="9">
        <v>14.738</v>
      </c>
      <c r="DO12" s="9">
        <v>14.127000000000001</v>
      </c>
      <c r="DP12" s="9">
        <v>6.8659999999999997</v>
      </c>
      <c r="DQ12" s="9">
        <v>11.827999999999999</v>
      </c>
      <c r="DR12" s="9">
        <v>2.899</v>
      </c>
      <c r="DS12" s="9">
        <v>6.2670000000000003</v>
      </c>
      <c r="DT12" s="9">
        <v>5.3250000000000002</v>
      </c>
      <c r="DU12" s="9">
        <v>5.7039999999999997</v>
      </c>
      <c r="DV12" s="9">
        <v>9.9640000000000004</v>
      </c>
      <c r="DW12" s="9">
        <v>11.930999999999999</v>
      </c>
      <c r="DX12" s="9">
        <v>9.0630000000000006</v>
      </c>
      <c r="DY12" s="9">
        <v>30.821000000000002</v>
      </c>
      <c r="DZ12" s="9">
        <v>304.90300000000002</v>
      </c>
      <c r="EA12" s="9">
        <v>264.89499999999998</v>
      </c>
      <c r="EB12" s="9">
        <v>247.66300000000001</v>
      </c>
      <c r="EC12" s="9">
        <v>10.579000000000001</v>
      </c>
      <c r="ED12" s="9">
        <v>6.6539999999999999</v>
      </c>
      <c r="EE12" s="9">
        <v>7.7510000000000003</v>
      </c>
      <c r="EF12" s="9">
        <v>3.3180000000000001</v>
      </c>
      <c r="EG12" s="9">
        <v>5.6109999999999998</v>
      </c>
      <c r="EH12" s="9">
        <v>215.85499999999999</v>
      </c>
      <c r="EI12" s="9">
        <v>11.712999999999999</v>
      </c>
      <c r="EJ12" s="9">
        <v>18.341999999999999</v>
      </c>
      <c r="EK12" s="9">
        <v>18.986000000000001</v>
      </c>
      <c r="EL12" s="9">
        <v>48.598999999999997</v>
      </c>
      <c r="EM12" s="9">
        <v>216.297</v>
      </c>
      <c r="EN12" s="9">
        <v>40.008000000000003</v>
      </c>
      <c r="EO12" s="9">
        <v>327.69600000000003</v>
      </c>
      <c r="EP12" s="9">
        <v>29.585000000000001</v>
      </c>
      <c r="EQ12" s="9">
        <v>230.13399999999999</v>
      </c>
      <c r="ER12" s="9">
        <v>230.13399999999999</v>
      </c>
      <c r="ES12" s="9">
        <v>64.013999999999996</v>
      </c>
      <c r="ET12" s="9">
        <v>21.603999999999999</v>
      </c>
      <c r="EU12" s="9">
        <v>8.9130000000000003</v>
      </c>
      <c r="EV12" s="9">
        <v>9.2720000000000002</v>
      </c>
      <c r="EW12" s="9">
        <v>13.986000000000001</v>
      </c>
      <c r="EX12" s="9">
        <v>4.1989999999999998</v>
      </c>
      <c r="EY12" s="9">
        <v>13.715</v>
      </c>
      <c r="EZ12" s="9">
        <v>0.95299999999999996</v>
      </c>
      <c r="FA12" s="9">
        <v>2.0720000000000001</v>
      </c>
      <c r="FB12" s="9">
        <v>5.9160000000000004</v>
      </c>
      <c r="FC12" s="9">
        <v>7.6150000000000002</v>
      </c>
      <c r="FD12" s="9">
        <v>4.6539999999999999</v>
      </c>
      <c r="FE12" s="9">
        <v>12.228999999999999</v>
      </c>
      <c r="FF12" s="9">
        <v>5.9560000000000004</v>
      </c>
      <c r="FG12" s="9">
        <v>42.41</v>
      </c>
      <c r="FH12" s="9">
        <v>166.12</v>
      </c>
      <c r="FI12" s="9">
        <v>150.81100000000001</v>
      </c>
      <c r="FJ12" s="9">
        <v>147.11000000000001</v>
      </c>
      <c r="FK12" s="9">
        <v>2.8010000000000002</v>
      </c>
      <c r="FL12" s="9">
        <v>0.9</v>
      </c>
      <c r="FM12" s="9">
        <v>2.222</v>
      </c>
      <c r="FN12" s="9">
        <v>0.441</v>
      </c>
      <c r="FO12" s="9">
        <v>1.0389999999999999</v>
      </c>
      <c r="FP12" s="9">
        <v>99.462000000000003</v>
      </c>
      <c r="FQ12" s="9">
        <v>11.961</v>
      </c>
      <c r="FR12" s="9">
        <v>9.3420000000000005</v>
      </c>
      <c r="FS12" s="9">
        <v>30.045999999999999</v>
      </c>
      <c r="FT12" s="9">
        <v>22.178999999999998</v>
      </c>
      <c r="FU12" s="9">
        <v>128.63200000000001</v>
      </c>
      <c r="FV12" s="9">
        <v>15.308999999999999</v>
      </c>
      <c r="FW12" s="9">
        <v>185.67500000000001</v>
      </c>
      <c r="FX12" s="9">
        <v>44.46</v>
      </c>
      <c r="FY12" s="9">
        <v>150.77600000000001</v>
      </c>
      <c r="FZ12" s="9">
        <v>150.77600000000001</v>
      </c>
      <c r="GA12" s="9">
        <v>26.385999999999999</v>
      </c>
      <c r="GB12" s="9">
        <v>10.398</v>
      </c>
      <c r="GC12" s="9">
        <v>4.0359999999999996</v>
      </c>
      <c r="GD12" s="9">
        <v>4.8789999999999996</v>
      </c>
      <c r="GE12" s="9">
        <v>6.9139999999999997</v>
      </c>
      <c r="GF12" s="9">
        <v>2.0009999999999999</v>
      </c>
      <c r="GG12" s="9">
        <v>6.3710000000000004</v>
      </c>
      <c r="GH12" s="9">
        <v>1.59</v>
      </c>
      <c r="GI12" s="9">
        <v>0</v>
      </c>
      <c r="GJ12" s="9">
        <v>2</v>
      </c>
      <c r="GK12" s="9">
        <v>2.0059999999999998</v>
      </c>
      <c r="GL12" s="9">
        <v>4.9080000000000004</v>
      </c>
      <c r="GM12" s="9">
        <v>3.8620000000000001</v>
      </c>
      <c r="GN12" s="9">
        <v>5.0529999999999999</v>
      </c>
      <c r="GO12" s="9">
        <v>15.987</v>
      </c>
      <c r="GP12" s="9">
        <v>124.39</v>
      </c>
      <c r="GQ12" s="9">
        <v>110.479</v>
      </c>
      <c r="GR12" s="9">
        <v>108.146</v>
      </c>
      <c r="GS12" s="9">
        <v>1.4259999999999999</v>
      </c>
      <c r="GT12" s="9">
        <v>0.90700000000000003</v>
      </c>
      <c r="GU12" s="9">
        <v>1.0009999999999999</v>
      </c>
      <c r="GV12" s="9">
        <v>0</v>
      </c>
      <c r="GW12" s="9">
        <v>0.90700000000000003</v>
      </c>
      <c r="GX12" s="9">
        <v>88.108000000000004</v>
      </c>
      <c r="GY12" s="9">
        <v>3.899</v>
      </c>
      <c r="GZ12" s="9">
        <v>5.7729999999999997</v>
      </c>
      <c r="HA12" s="9">
        <v>12.698</v>
      </c>
      <c r="HB12" s="9">
        <v>8.3659999999999997</v>
      </c>
      <c r="HC12" s="9">
        <v>102.113</v>
      </c>
      <c r="HD12" s="9">
        <v>13.912000000000001</v>
      </c>
      <c r="HE12" s="9">
        <v>133.30500000000001</v>
      </c>
      <c r="HF12" s="9">
        <v>17.471</v>
      </c>
      <c r="HG12" s="9">
        <v>239.56899999999999</v>
      </c>
      <c r="HH12" s="9">
        <v>239.56899999999999</v>
      </c>
      <c r="HI12" s="9">
        <v>64.656000000000006</v>
      </c>
      <c r="HJ12" s="9">
        <v>20.844000000000001</v>
      </c>
      <c r="HK12" s="9">
        <v>7.2030000000000003</v>
      </c>
      <c r="HL12" s="9">
        <v>10.442</v>
      </c>
      <c r="HM12" s="9">
        <v>10.097</v>
      </c>
      <c r="HN12" s="9">
        <v>7.548</v>
      </c>
      <c r="HO12" s="9">
        <v>9.8490000000000002</v>
      </c>
      <c r="HP12" s="9">
        <v>0.70399999999999996</v>
      </c>
      <c r="HQ12" s="9">
        <v>6.4930000000000003</v>
      </c>
      <c r="HR12" s="9">
        <v>3.173</v>
      </c>
      <c r="HS12" s="9">
        <v>6.3369999999999997</v>
      </c>
      <c r="HT12" s="9">
        <v>8.1349999999999998</v>
      </c>
      <c r="HU12" s="9">
        <v>7.2869999999999999</v>
      </c>
      <c r="HV12" s="9">
        <v>10.356999999999999</v>
      </c>
      <c r="HW12" s="9">
        <v>43.811999999999998</v>
      </c>
      <c r="HX12" s="9">
        <v>174.91300000000001</v>
      </c>
      <c r="HY12" s="9">
        <v>147.28100000000001</v>
      </c>
      <c r="HZ12" s="9">
        <v>143.124</v>
      </c>
      <c r="IA12" s="9">
        <v>1.492</v>
      </c>
      <c r="IB12" s="9">
        <v>2.6640000000000001</v>
      </c>
      <c r="IC12" s="9">
        <v>1.492</v>
      </c>
      <c r="ID12" s="9">
        <v>0</v>
      </c>
      <c r="IE12" s="9">
        <v>2.0310000000000001</v>
      </c>
      <c r="IF12" s="9">
        <v>111.873</v>
      </c>
      <c r="IG12" s="9">
        <v>6.1459999999999999</v>
      </c>
      <c r="IH12" s="9">
        <v>8.5540000000000003</v>
      </c>
      <c r="II12" s="9">
        <v>20.707000000000001</v>
      </c>
      <c r="IJ12" s="9">
        <v>12.419</v>
      </c>
      <c r="IK12" s="9">
        <v>134.86199999999999</v>
      </c>
      <c r="IL12" s="9">
        <v>27.632999999999999</v>
      </c>
      <c r="IM12" s="9">
        <v>193.441</v>
      </c>
      <c r="IN12" s="9">
        <v>46.128999999999998</v>
      </c>
      <c r="IO12" s="9">
        <v>640.96400000000006</v>
      </c>
      <c r="IP12" s="9">
        <v>640.96400000000006</v>
      </c>
      <c r="IQ12" s="9">
        <v>92.98</v>
      </c>
    </row>
    <row r="13" spans="1:251">
      <c r="A13" s="10">
        <v>42767</v>
      </c>
      <c r="B13" s="9">
        <v>125.46299999999999</v>
      </c>
      <c r="C13" s="9">
        <v>9.3290000000000006</v>
      </c>
      <c r="D13" s="9">
        <v>6.7380000000000004</v>
      </c>
      <c r="E13" s="9">
        <v>12.068</v>
      </c>
      <c r="F13" s="9">
        <v>37.381</v>
      </c>
      <c r="G13" s="9">
        <v>116.218</v>
      </c>
      <c r="H13" s="9">
        <v>95.605000000000004</v>
      </c>
      <c r="I13" s="9">
        <v>262.59199999999998</v>
      </c>
      <c r="J13" s="9">
        <v>16.591999999999999</v>
      </c>
      <c r="K13" s="9">
        <v>483.27300000000002</v>
      </c>
      <c r="L13" s="9">
        <v>483.27300000000002</v>
      </c>
      <c r="M13" s="9">
        <v>75.515000000000001</v>
      </c>
      <c r="N13" s="9">
        <v>34.499000000000002</v>
      </c>
      <c r="O13" s="9">
        <v>16.155000000000001</v>
      </c>
      <c r="P13" s="9">
        <v>15.685</v>
      </c>
      <c r="Q13" s="9">
        <v>22.738</v>
      </c>
      <c r="R13" s="9">
        <v>9.1029999999999998</v>
      </c>
      <c r="S13" s="9">
        <v>24.321999999999999</v>
      </c>
      <c r="T13" s="9">
        <v>6.6429999999999998</v>
      </c>
      <c r="U13" s="9">
        <v>0</v>
      </c>
      <c r="V13" s="9">
        <v>9.3059999999999992</v>
      </c>
      <c r="W13" s="9">
        <v>9.0389999999999997</v>
      </c>
      <c r="X13" s="9">
        <v>13.494999999999999</v>
      </c>
      <c r="Y13" s="9">
        <v>21.625</v>
      </c>
      <c r="Z13" s="9">
        <v>10.215999999999999</v>
      </c>
      <c r="AA13" s="9">
        <v>41.015999999999998</v>
      </c>
      <c r="AB13" s="9">
        <v>407.75700000000001</v>
      </c>
      <c r="AC13" s="9">
        <v>337.14100000000002</v>
      </c>
      <c r="AD13" s="9">
        <v>323.56</v>
      </c>
      <c r="AE13" s="9">
        <v>6.6840000000000002</v>
      </c>
      <c r="AF13" s="9">
        <v>6.4050000000000002</v>
      </c>
      <c r="AG13" s="9">
        <v>6.6840000000000002</v>
      </c>
      <c r="AH13" s="9">
        <v>5.7990000000000004</v>
      </c>
      <c r="AI13" s="9">
        <v>0</v>
      </c>
      <c r="AJ13" s="9">
        <v>269.79399999999998</v>
      </c>
      <c r="AK13" s="9">
        <v>21.631</v>
      </c>
      <c r="AL13" s="9">
        <v>21.366</v>
      </c>
      <c r="AM13" s="9">
        <v>24.35</v>
      </c>
      <c r="AN13" s="9">
        <v>60.548999999999999</v>
      </c>
      <c r="AO13" s="9">
        <v>276.59199999999998</v>
      </c>
      <c r="AP13" s="9">
        <v>70.617000000000004</v>
      </c>
      <c r="AQ13" s="9">
        <v>440.17899999999997</v>
      </c>
      <c r="AR13" s="9">
        <v>43.093000000000004</v>
      </c>
      <c r="AS13" s="9">
        <v>351.97399999999999</v>
      </c>
      <c r="AT13" s="9">
        <v>351.97399999999999</v>
      </c>
      <c r="AU13" s="9">
        <v>79.543000000000006</v>
      </c>
      <c r="AV13" s="9">
        <v>39.432000000000002</v>
      </c>
      <c r="AW13" s="9">
        <v>20.68</v>
      </c>
      <c r="AX13" s="9">
        <v>15.824</v>
      </c>
      <c r="AY13" s="9">
        <v>27.876999999999999</v>
      </c>
      <c r="AZ13" s="9">
        <v>8.6270000000000007</v>
      </c>
      <c r="BA13" s="9">
        <v>27.381</v>
      </c>
      <c r="BB13" s="9">
        <v>5.6219999999999999</v>
      </c>
      <c r="BC13" s="9">
        <v>1.8380000000000001</v>
      </c>
      <c r="BD13" s="9">
        <v>12.726000000000001</v>
      </c>
      <c r="BE13" s="9">
        <v>11.084</v>
      </c>
      <c r="BF13" s="9">
        <v>12.695</v>
      </c>
      <c r="BG13" s="9">
        <v>20.097000000000001</v>
      </c>
      <c r="BH13" s="9">
        <v>16.407</v>
      </c>
      <c r="BI13" s="9">
        <v>40.11</v>
      </c>
      <c r="BJ13" s="9">
        <v>272.43099999999998</v>
      </c>
      <c r="BK13" s="9">
        <v>199.20099999999999</v>
      </c>
      <c r="BL13" s="9">
        <v>192.80099999999999</v>
      </c>
      <c r="BM13" s="9">
        <v>4.5839999999999996</v>
      </c>
      <c r="BN13" s="9">
        <v>1.8160000000000001</v>
      </c>
      <c r="BO13" s="9">
        <v>4.5839999999999996</v>
      </c>
      <c r="BP13" s="9">
        <v>0.90700000000000003</v>
      </c>
      <c r="BQ13" s="9">
        <v>0.437</v>
      </c>
      <c r="BR13" s="9">
        <v>161.179</v>
      </c>
      <c r="BS13" s="9">
        <v>2.5350000000000001</v>
      </c>
      <c r="BT13" s="9">
        <v>5.6529999999999996</v>
      </c>
      <c r="BU13" s="9">
        <v>29.834</v>
      </c>
      <c r="BV13" s="9">
        <v>23.279</v>
      </c>
      <c r="BW13" s="9">
        <v>175.922</v>
      </c>
      <c r="BX13" s="9">
        <v>73.23</v>
      </c>
      <c r="BY13" s="9">
        <v>310.37900000000002</v>
      </c>
      <c r="BZ13" s="9">
        <v>41.594999999999999</v>
      </c>
      <c r="CA13" s="9">
        <v>245.91900000000001</v>
      </c>
      <c r="CB13" s="9">
        <v>245.91900000000001</v>
      </c>
      <c r="CC13" s="9">
        <v>59.386000000000003</v>
      </c>
      <c r="CD13" s="9">
        <v>23.492999999999999</v>
      </c>
      <c r="CE13" s="9">
        <v>10.706</v>
      </c>
      <c r="CF13" s="9">
        <v>7.5839999999999996</v>
      </c>
      <c r="CG13" s="9">
        <v>10.877000000000001</v>
      </c>
      <c r="CH13" s="9">
        <v>7.4130000000000003</v>
      </c>
      <c r="CI13" s="9">
        <v>12.401999999999999</v>
      </c>
      <c r="CJ13" s="9">
        <v>2.1019999999999999</v>
      </c>
      <c r="CK13" s="9">
        <v>3.3090000000000002</v>
      </c>
      <c r="CL13" s="9">
        <v>4.423</v>
      </c>
      <c r="CM13" s="9">
        <v>7.8289999999999997</v>
      </c>
      <c r="CN13" s="9">
        <v>6.0380000000000003</v>
      </c>
      <c r="CO13" s="9">
        <v>15.148</v>
      </c>
      <c r="CP13" s="9">
        <v>3.1429999999999998</v>
      </c>
      <c r="CQ13" s="9">
        <v>35.893999999999998</v>
      </c>
      <c r="CR13" s="9">
        <v>186.53299999999999</v>
      </c>
      <c r="CS13" s="9">
        <v>166.44900000000001</v>
      </c>
      <c r="CT13" s="9">
        <v>164.56399999999999</v>
      </c>
      <c r="CU13" s="9">
        <v>1.885</v>
      </c>
      <c r="CV13" s="9">
        <v>0</v>
      </c>
      <c r="CW13" s="9">
        <v>0.41499999999999998</v>
      </c>
      <c r="CX13" s="9">
        <v>0.626</v>
      </c>
      <c r="CY13" s="9">
        <v>0.84399999999999997</v>
      </c>
      <c r="CZ13" s="9">
        <v>119.419</v>
      </c>
      <c r="DA13" s="9">
        <v>14.318</v>
      </c>
      <c r="DB13" s="9">
        <v>11.699</v>
      </c>
      <c r="DC13" s="9">
        <v>21.013000000000002</v>
      </c>
      <c r="DD13" s="9">
        <v>14.382</v>
      </c>
      <c r="DE13" s="9">
        <v>152.06700000000001</v>
      </c>
      <c r="DF13" s="9">
        <v>20.084</v>
      </c>
      <c r="DG13" s="9">
        <v>205.77</v>
      </c>
      <c r="DH13" s="9">
        <v>40.149000000000001</v>
      </c>
      <c r="DI13" s="9">
        <v>337.64499999999998</v>
      </c>
      <c r="DJ13" s="9">
        <v>337.64499999999998</v>
      </c>
      <c r="DK13" s="9">
        <v>62.677</v>
      </c>
      <c r="DL13" s="9">
        <v>26.337</v>
      </c>
      <c r="DM13" s="9">
        <v>5.16</v>
      </c>
      <c r="DN13" s="9">
        <v>19.021000000000001</v>
      </c>
      <c r="DO13" s="9">
        <v>16.731000000000002</v>
      </c>
      <c r="DP13" s="9">
        <v>7.4489999999999998</v>
      </c>
      <c r="DQ13" s="9">
        <v>14.349</v>
      </c>
      <c r="DR13" s="9">
        <v>3.6349999999999998</v>
      </c>
      <c r="DS13" s="9">
        <v>6.1970000000000001</v>
      </c>
      <c r="DT13" s="9">
        <v>6.8440000000000003</v>
      </c>
      <c r="DU13" s="9">
        <v>11.736000000000001</v>
      </c>
      <c r="DV13" s="9">
        <v>5.601</v>
      </c>
      <c r="DW13" s="9">
        <v>14.298</v>
      </c>
      <c r="DX13" s="9">
        <v>9.8819999999999997</v>
      </c>
      <c r="DY13" s="9">
        <v>36.340000000000003</v>
      </c>
      <c r="DZ13" s="9">
        <v>274.96699999999998</v>
      </c>
      <c r="EA13" s="9">
        <v>239.06200000000001</v>
      </c>
      <c r="EB13" s="9">
        <v>222.095</v>
      </c>
      <c r="EC13" s="9">
        <v>12.57</v>
      </c>
      <c r="ED13" s="9">
        <v>4.3970000000000002</v>
      </c>
      <c r="EE13" s="9">
        <v>5.5949999999999998</v>
      </c>
      <c r="EF13" s="9">
        <v>2.3010000000000002</v>
      </c>
      <c r="EG13" s="9">
        <v>8.5619999999999994</v>
      </c>
      <c r="EH13" s="9">
        <v>196.20500000000001</v>
      </c>
      <c r="EI13" s="9">
        <v>13.7</v>
      </c>
      <c r="EJ13" s="9">
        <v>13.189</v>
      </c>
      <c r="EK13" s="9">
        <v>15.968</v>
      </c>
      <c r="EL13" s="9">
        <v>34.744</v>
      </c>
      <c r="EM13" s="9">
        <v>204.31800000000001</v>
      </c>
      <c r="EN13" s="9">
        <v>35.905000000000001</v>
      </c>
      <c r="EO13" s="9">
        <v>300.49700000000001</v>
      </c>
      <c r="EP13" s="9">
        <v>37.148000000000003</v>
      </c>
      <c r="EQ13" s="9">
        <v>231.62899999999999</v>
      </c>
      <c r="ER13" s="9">
        <v>231.62899999999999</v>
      </c>
      <c r="ES13" s="9">
        <v>53.368000000000002</v>
      </c>
      <c r="ET13" s="9">
        <v>13.46</v>
      </c>
      <c r="EU13" s="9">
        <v>8.7750000000000004</v>
      </c>
      <c r="EV13" s="9">
        <v>4.6849999999999996</v>
      </c>
      <c r="EW13" s="9">
        <v>9.2420000000000009</v>
      </c>
      <c r="EX13" s="9">
        <v>4.218</v>
      </c>
      <c r="EY13" s="9">
        <v>8.0510000000000002</v>
      </c>
      <c r="EZ13" s="9">
        <v>1.478</v>
      </c>
      <c r="FA13" s="9">
        <v>2.9420000000000002</v>
      </c>
      <c r="FB13" s="9">
        <v>3.5270000000000001</v>
      </c>
      <c r="FC13" s="9">
        <v>5.4029999999999996</v>
      </c>
      <c r="FD13" s="9">
        <v>4.53</v>
      </c>
      <c r="FE13" s="9">
        <v>8.9019999999999992</v>
      </c>
      <c r="FF13" s="9">
        <v>4.5579999999999998</v>
      </c>
      <c r="FG13" s="9">
        <v>39.908000000000001</v>
      </c>
      <c r="FH13" s="9">
        <v>178.261</v>
      </c>
      <c r="FI13" s="9">
        <v>164.51</v>
      </c>
      <c r="FJ13" s="9">
        <v>158.93199999999999</v>
      </c>
      <c r="FK13" s="9">
        <v>2.0019999999999998</v>
      </c>
      <c r="FL13" s="9">
        <v>3.577</v>
      </c>
      <c r="FM13" s="9">
        <v>2.6339999999999999</v>
      </c>
      <c r="FN13" s="9">
        <v>0.36499999999999999</v>
      </c>
      <c r="FO13" s="9">
        <v>2.129</v>
      </c>
      <c r="FP13" s="9">
        <v>116.041</v>
      </c>
      <c r="FQ13" s="9">
        <v>10.696999999999999</v>
      </c>
      <c r="FR13" s="9">
        <v>13.151999999999999</v>
      </c>
      <c r="FS13" s="9">
        <v>24.62</v>
      </c>
      <c r="FT13" s="9">
        <v>19.289000000000001</v>
      </c>
      <c r="FU13" s="9">
        <v>145.221</v>
      </c>
      <c r="FV13" s="9">
        <v>13.750999999999999</v>
      </c>
      <c r="FW13" s="9">
        <v>194.64099999999999</v>
      </c>
      <c r="FX13" s="9">
        <v>36.988</v>
      </c>
      <c r="FY13" s="9">
        <v>150.96600000000001</v>
      </c>
      <c r="FZ13" s="9">
        <v>150.96600000000001</v>
      </c>
      <c r="GA13" s="9">
        <v>41.018999999999998</v>
      </c>
      <c r="GB13" s="9">
        <v>17.303000000000001</v>
      </c>
      <c r="GC13" s="9">
        <v>4.875</v>
      </c>
      <c r="GD13" s="9">
        <v>11.734999999999999</v>
      </c>
      <c r="GE13" s="9">
        <v>12.532</v>
      </c>
      <c r="GF13" s="9">
        <v>4.0780000000000003</v>
      </c>
      <c r="GG13" s="9">
        <v>12.541</v>
      </c>
      <c r="GH13" s="9">
        <v>1.2</v>
      </c>
      <c r="GI13" s="9">
        <v>2.4550000000000001</v>
      </c>
      <c r="GJ13" s="9">
        <v>5.1139999999999999</v>
      </c>
      <c r="GK13" s="9">
        <v>6.1840000000000002</v>
      </c>
      <c r="GL13" s="9">
        <v>5.3109999999999999</v>
      </c>
      <c r="GM13" s="9">
        <v>7.9050000000000002</v>
      </c>
      <c r="GN13" s="9">
        <v>8.7050000000000001</v>
      </c>
      <c r="GO13" s="9">
        <v>23.716000000000001</v>
      </c>
      <c r="GP13" s="9">
        <v>109.947</v>
      </c>
      <c r="GQ13" s="9">
        <v>97.093999999999994</v>
      </c>
      <c r="GR13" s="9">
        <v>95.408000000000001</v>
      </c>
      <c r="GS13" s="9">
        <v>1.2629999999999999</v>
      </c>
      <c r="GT13" s="9">
        <v>0.42299999999999999</v>
      </c>
      <c r="GU13" s="9">
        <v>1.6859999999999999</v>
      </c>
      <c r="GV13" s="9">
        <v>0</v>
      </c>
      <c r="GW13" s="9">
        <v>0</v>
      </c>
      <c r="GX13" s="9">
        <v>77.031999999999996</v>
      </c>
      <c r="GY13" s="9">
        <v>3.8879999999999999</v>
      </c>
      <c r="GZ13" s="9">
        <v>1.873</v>
      </c>
      <c r="HA13" s="9">
        <v>14.301</v>
      </c>
      <c r="HB13" s="9">
        <v>7.117</v>
      </c>
      <c r="HC13" s="9">
        <v>89.975999999999999</v>
      </c>
      <c r="HD13" s="9">
        <v>12.853</v>
      </c>
      <c r="HE13" s="9">
        <v>127.185</v>
      </c>
      <c r="HF13" s="9">
        <v>23.78</v>
      </c>
      <c r="HG13" s="9">
        <v>263.71899999999999</v>
      </c>
      <c r="HH13" s="9">
        <v>263.71899999999999</v>
      </c>
      <c r="HI13" s="9">
        <v>76.156000000000006</v>
      </c>
      <c r="HJ13" s="9">
        <v>20.071000000000002</v>
      </c>
      <c r="HK13" s="9">
        <v>8.2509999999999994</v>
      </c>
      <c r="HL13" s="9">
        <v>10.298</v>
      </c>
      <c r="HM13" s="9">
        <v>12.696999999999999</v>
      </c>
      <c r="HN13" s="9">
        <v>5.8529999999999998</v>
      </c>
      <c r="HO13" s="9">
        <v>10.94</v>
      </c>
      <c r="HP13" s="9">
        <v>0</v>
      </c>
      <c r="HQ13" s="9">
        <v>5.4809999999999999</v>
      </c>
      <c r="HR13" s="9">
        <v>2.7759999999999998</v>
      </c>
      <c r="HS13" s="9">
        <v>9.7929999999999993</v>
      </c>
      <c r="HT13" s="9">
        <v>5.9809999999999999</v>
      </c>
      <c r="HU13" s="9">
        <v>12.288</v>
      </c>
      <c r="HV13" s="9">
        <v>6.2619999999999996</v>
      </c>
      <c r="HW13" s="9">
        <v>56.085000000000001</v>
      </c>
      <c r="HX13" s="9">
        <v>187.56299999999999</v>
      </c>
      <c r="HY13" s="9">
        <v>159.84700000000001</v>
      </c>
      <c r="HZ13" s="9">
        <v>157.20500000000001</v>
      </c>
      <c r="IA13" s="9">
        <v>1.3380000000000001</v>
      </c>
      <c r="IB13" s="9">
        <v>0.90400000000000003</v>
      </c>
      <c r="IC13" s="9">
        <v>1.32</v>
      </c>
      <c r="ID13" s="9">
        <v>0</v>
      </c>
      <c r="IE13" s="9">
        <v>0.92200000000000004</v>
      </c>
      <c r="IF13" s="9">
        <v>125.541</v>
      </c>
      <c r="IG13" s="9">
        <v>7.3170000000000002</v>
      </c>
      <c r="IH13" s="9">
        <v>7.1840000000000002</v>
      </c>
      <c r="II13" s="9">
        <v>19.805</v>
      </c>
      <c r="IJ13" s="9">
        <v>7.3339999999999996</v>
      </c>
      <c r="IK13" s="9">
        <v>152.51300000000001</v>
      </c>
      <c r="IL13" s="9">
        <v>27.716999999999999</v>
      </c>
      <c r="IM13" s="9">
        <v>211.017</v>
      </c>
      <c r="IN13" s="9">
        <v>52.701999999999998</v>
      </c>
      <c r="IO13" s="9">
        <v>631.66200000000003</v>
      </c>
      <c r="IP13" s="9">
        <v>631.66200000000003</v>
      </c>
      <c r="IQ13" s="9">
        <v>89.314999999999998</v>
      </c>
    </row>
    <row r="14" spans="1:251">
      <c r="A14" s="10">
        <v>43132</v>
      </c>
      <c r="B14" s="9">
        <v>137.108</v>
      </c>
      <c r="C14" s="9">
        <v>11.515000000000001</v>
      </c>
      <c r="D14" s="9">
        <v>4.9459999999999997</v>
      </c>
      <c r="E14" s="9">
        <v>10.724</v>
      </c>
      <c r="F14" s="9">
        <v>35.478999999999999</v>
      </c>
      <c r="G14" s="9">
        <v>128.81299999999999</v>
      </c>
      <c r="H14" s="9">
        <v>92.67</v>
      </c>
      <c r="I14" s="9">
        <v>272.87200000000001</v>
      </c>
      <c r="J14" s="9">
        <v>13.702</v>
      </c>
      <c r="K14" s="9">
        <v>488.39</v>
      </c>
      <c r="L14" s="9">
        <v>488.39</v>
      </c>
      <c r="M14" s="9">
        <v>81.658000000000001</v>
      </c>
      <c r="N14" s="9">
        <v>38.768000000000001</v>
      </c>
      <c r="O14" s="9">
        <v>21.198</v>
      </c>
      <c r="P14" s="9">
        <v>16.088999999999999</v>
      </c>
      <c r="Q14" s="9">
        <v>25.713999999999999</v>
      </c>
      <c r="R14" s="9">
        <v>11.574</v>
      </c>
      <c r="S14" s="9">
        <v>27.074999999999999</v>
      </c>
      <c r="T14" s="9">
        <v>10.212</v>
      </c>
      <c r="U14" s="9">
        <v>0</v>
      </c>
      <c r="V14" s="9">
        <v>12.157999999999999</v>
      </c>
      <c r="W14" s="9">
        <v>12.250999999999999</v>
      </c>
      <c r="X14" s="9">
        <v>12.878</v>
      </c>
      <c r="Y14" s="9">
        <v>23.045000000000002</v>
      </c>
      <c r="Z14" s="9">
        <v>14.243</v>
      </c>
      <c r="AA14" s="9">
        <v>42.89</v>
      </c>
      <c r="AB14" s="9">
        <v>406.73200000000003</v>
      </c>
      <c r="AC14" s="9">
        <v>339.75200000000001</v>
      </c>
      <c r="AD14" s="9">
        <v>324.733</v>
      </c>
      <c r="AE14" s="9">
        <v>9.6739999999999995</v>
      </c>
      <c r="AF14" s="9">
        <v>5.3449999999999998</v>
      </c>
      <c r="AG14" s="9">
        <v>10.225</v>
      </c>
      <c r="AH14" s="9">
        <v>3.5979999999999999</v>
      </c>
      <c r="AI14" s="9">
        <v>0</v>
      </c>
      <c r="AJ14" s="9">
        <v>267.42200000000003</v>
      </c>
      <c r="AK14" s="9">
        <v>21.963000000000001</v>
      </c>
      <c r="AL14" s="9">
        <v>21.259</v>
      </c>
      <c r="AM14" s="9">
        <v>29.108000000000001</v>
      </c>
      <c r="AN14" s="9">
        <v>59</v>
      </c>
      <c r="AO14" s="9">
        <v>280.75200000000001</v>
      </c>
      <c r="AP14" s="9">
        <v>66.978999999999999</v>
      </c>
      <c r="AQ14" s="9">
        <v>447.08199999999999</v>
      </c>
      <c r="AR14" s="9">
        <v>41.308</v>
      </c>
      <c r="AS14" s="9">
        <v>375.49200000000002</v>
      </c>
      <c r="AT14" s="9">
        <v>375.49200000000002</v>
      </c>
      <c r="AU14" s="9">
        <v>74.528999999999996</v>
      </c>
      <c r="AV14" s="9">
        <v>36.588999999999999</v>
      </c>
      <c r="AW14" s="9">
        <v>16.562000000000001</v>
      </c>
      <c r="AX14" s="9">
        <v>16.687999999999999</v>
      </c>
      <c r="AY14" s="9">
        <v>24.777000000000001</v>
      </c>
      <c r="AZ14" s="9">
        <v>8.4719999999999995</v>
      </c>
      <c r="BA14" s="9">
        <v>24.361999999999998</v>
      </c>
      <c r="BB14" s="9">
        <v>5.431</v>
      </c>
      <c r="BC14" s="9">
        <v>2.516</v>
      </c>
      <c r="BD14" s="9">
        <v>11.304</v>
      </c>
      <c r="BE14" s="9">
        <v>7.8079999999999998</v>
      </c>
      <c r="BF14" s="9">
        <v>14.137</v>
      </c>
      <c r="BG14" s="9">
        <v>21.271999999999998</v>
      </c>
      <c r="BH14" s="9">
        <v>11.978</v>
      </c>
      <c r="BI14" s="9">
        <v>37.94</v>
      </c>
      <c r="BJ14" s="9">
        <v>300.96300000000002</v>
      </c>
      <c r="BK14" s="9">
        <v>227.303</v>
      </c>
      <c r="BL14" s="9">
        <v>214.81</v>
      </c>
      <c r="BM14" s="9">
        <v>8.3889999999999993</v>
      </c>
      <c r="BN14" s="9">
        <v>4.1029999999999998</v>
      </c>
      <c r="BO14" s="9">
        <v>7.9109999999999996</v>
      </c>
      <c r="BP14" s="9">
        <v>1.696</v>
      </c>
      <c r="BQ14" s="9">
        <v>1.3939999999999999</v>
      </c>
      <c r="BR14" s="9">
        <v>194.024</v>
      </c>
      <c r="BS14" s="9">
        <v>6.8159999999999998</v>
      </c>
      <c r="BT14" s="9">
        <v>4.2489999999999997</v>
      </c>
      <c r="BU14" s="9">
        <v>22.213000000000001</v>
      </c>
      <c r="BV14" s="9">
        <v>27.617000000000001</v>
      </c>
      <c r="BW14" s="9">
        <v>199.68600000000001</v>
      </c>
      <c r="BX14" s="9">
        <v>73.661000000000001</v>
      </c>
      <c r="BY14" s="9">
        <v>335.62900000000002</v>
      </c>
      <c r="BZ14" s="9">
        <v>39.863</v>
      </c>
      <c r="CA14" s="9">
        <v>279.53199999999998</v>
      </c>
      <c r="CB14" s="9">
        <v>279.53199999999998</v>
      </c>
      <c r="CC14" s="9">
        <v>72.459999999999994</v>
      </c>
      <c r="CD14" s="9">
        <v>27.597999999999999</v>
      </c>
      <c r="CE14" s="9">
        <v>15.067</v>
      </c>
      <c r="CF14" s="9">
        <v>9.8079999999999998</v>
      </c>
      <c r="CG14" s="9">
        <v>17.158999999999999</v>
      </c>
      <c r="CH14" s="9">
        <v>7.7160000000000002</v>
      </c>
      <c r="CI14" s="9">
        <v>14.069000000000001</v>
      </c>
      <c r="CJ14" s="9">
        <v>3.762</v>
      </c>
      <c r="CK14" s="9">
        <v>6.3540000000000001</v>
      </c>
      <c r="CL14" s="9">
        <v>5.306</v>
      </c>
      <c r="CM14" s="9">
        <v>7.92</v>
      </c>
      <c r="CN14" s="9">
        <v>11.648</v>
      </c>
      <c r="CO14" s="9">
        <v>14.173999999999999</v>
      </c>
      <c r="CP14" s="9">
        <v>10.701000000000001</v>
      </c>
      <c r="CQ14" s="9">
        <v>44.862000000000002</v>
      </c>
      <c r="CR14" s="9">
        <v>207.072</v>
      </c>
      <c r="CS14" s="9">
        <v>187.958</v>
      </c>
      <c r="CT14" s="9">
        <v>179.26900000000001</v>
      </c>
      <c r="CU14" s="9">
        <v>2.6259999999999999</v>
      </c>
      <c r="CV14" s="9">
        <v>5.4989999999999997</v>
      </c>
      <c r="CW14" s="9">
        <v>2.7450000000000001</v>
      </c>
      <c r="CX14" s="9">
        <v>0.83599999999999997</v>
      </c>
      <c r="CY14" s="9">
        <v>4.2160000000000002</v>
      </c>
      <c r="CZ14" s="9">
        <v>134.20500000000001</v>
      </c>
      <c r="DA14" s="9">
        <v>16.024999999999999</v>
      </c>
      <c r="DB14" s="9">
        <v>9.1880000000000006</v>
      </c>
      <c r="DC14" s="9">
        <v>28.54</v>
      </c>
      <c r="DD14" s="9">
        <v>23.542000000000002</v>
      </c>
      <c r="DE14" s="9">
        <v>164.416</v>
      </c>
      <c r="DF14" s="9">
        <v>19.114000000000001</v>
      </c>
      <c r="DG14" s="9">
        <v>234.69200000000001</v>
      </c>
      <c r="DH14" s="9">
        <v>44.84</v>
      </c>
      <c r="DI14" s="9">
        <v>344.286</v>
      </c>
      <c r="DJ14" s="9">
        <v>344.286</v>
      </c>
      <c r="DK14" s="9">
        <v>54.1</v>
      </c>
      <c r="DL14" s="9">
        <v>24.966000000000001</v>
      </c>
      <c r="DM14" s="9">
        <v>6.6710000000000003</v>
      </c>
      <c r="DN14" s="9">
        <v>15.454000000000001</v>
      </c>
      <c r="DO14" s="9">
        <v>14.446999999999999</v>
      </c>
      <c r="DP14" s="9">
        <v>7.6779999999999999</v>
      </c>
      <c r="DQ14" s="9">
        <v>11.413</v>
      </c>
      <c r="DR14" s="9">
        <v>3.6669999999999998</v>
      </c>
      <c r="DS14" s="9">
        <v>6.4969999999999999</v>
      </c>
      <c r="DT14" s="9">
        <v>4.5960000000000001</v>
      </c>
      <c r="DU14" s="9">
        <v>10.138</v>
      </c>
      <c r="DV14" s="9">
        <v>7.391</v>
      </c>
      <c r="DW14" s="9">
        <v>16.844000000000001</v>
      </c>
      <c r="DX14" s="9">
        <v>5.2809999999999997</v>
      </c>
      <c r="DY14" s="9">
        <v>29.135000000000002</v>
      </c>
      <c r="DZ14" s="9">
        <v>290.185</v>
      </c>
      <c r="EA14" s="9">
        <v>249.62</v>
      </c>
      <c r="EB14" s="9">
        <v>232.07599999999999</v>
      </c>
      <c r="EC14" s="9">
        <v>12.122999999999999</v>
      </c>
      <c r="ED14" s="9">
        <v>5.4210000000000003</v>
      </c>
      <c r="EE14" s="9">
        <v>9.9789999999999992</v>
      </c>
      <c r="EF14" s="9">
        <v>2.4260000000000002</v>
      </c>
      <c r="EG14" s="9">
        <v>4.5970000000000004</v>
      </c>
      <c r="EH14" s="9">
        <v>211.38499999999999</v>
      </c>
      <c r="EI14" s="9">
        <v>14.58</v>
      </c>
      <c r="EJ14" s="9">
        <v>8.4410000000000007</v>
      </c>
      <c r="EK14" s="9">
        <v>15.214</v>
      </c>
      <c r="EL14" s="9">
        <v>36.802999999999997</v>
      </c>
      <c r="EM14" s="9">
        <v>212.81700000000001</v>
      </c>
      <c r="EN14" s="9">
        <v>40.564999999999998</v>
      </c>
      <c r="EO14" s="9">
        <v>317.09500000000003</v>
      </c>
      <c r="EP14" s="9">
        <v>27.190999999999999</v>
      </c>
      <c r="EQ14" s="9">
        <v>237.941</v>
      </c>
      <c r="ER14" s="9">
        <v>237.941</v>
      </c>
      <c r="ES14" s="9">
        <v>59.781999999999996</v>
      </c>
      <c r="ET14" s="9">
        <v>14.180999999999999</v>
      </c>
      <c r="EU14" s="9">
        <v>5.2469999999999999</v>
      </c>
      <c r="EV14" s="9">
        <v>5.9240000000000004</v>
      </c>
      <c r="EW14" s="9">
        <v>6.2409999999999997</v>
      </c>
      <c r="EX14" s="9">
        <v>4.93</v>
      </c>
      <c r="EY14" s="9">
        <v>6.718</v>
      </c>
      <c r="EZ14" s="9">
        <v>0</v>
      </c>
      <c r="FA14" s="9">
        <v>2.8660000000000001</v>
      </c>
      <c r="FB14" s="9">
        <v>1.9870000000000001</v>
      </c>
      <c r="FC14" s="9">
        <v>5.87</v>
      </c>
      <c r="FD14" s="9">
        <v>3.3149999999999999</v>
      </c>
      <c r="FE14" s="9">
        <v>7.0709999999999997</v>
      </c>
      <c r="FF14" s="9">
        <v>4.0999999999999996</v>
      </c>
      <c r="FG14" s="9">
        <v>45.6</v>
      </c>
      <c r="FH14" s="9">
        <v>178.15899999999999</v>
      </c>
      <c r="FI14" s="9">
        <v>161.184</v>
      </c>
      <c r="FJ14" s="9">
        <v>158.88200000000001</v>
      </c>
      <c r="FK14" s="9">
        <v>1.7609999999999999</v>
      </c>
      <c r="FL14" s="9">
        <v>0.54100000000000004</v>
      </c>
      <c r="FM14" s="9">
        <v>1.331</v>
      </c>
      <c r="FN14" s="9">
        <v>0.43</v>
      </c>
      <c r="FO14" s="9">
        <v>0.54100000000000004</v>
      </c>
      <c r="FP14" s="9">
        <v>112.48</v>
      </c>
      <c r="FQ14" s="9">
        <v>13.178000000000001</v>
      </c>
      <c r="FR14" s="9">
        <v>10.372</v>
      </c>
      <c r="FS14" s="9">
        <v>25.154</v>
      </c>
      <c r="FT14" s="9">
        <v>19.805</v>
      </c>
      <c r="FU14" s="9">
        <v>141.37899999999999</v>
      </c>
      <c r="FV14" s="9">
        <v>16.975000000000001</v>
      </c>
      <c r="FW14" s="9">
        <v>190.22499999999999</v>
      </c>
      <c r="FX14" s="9">
        <v>47.715000000000003</v>
      </c>
      <c r="FY14" s="9">
        <v>200.65600000000001</v>
      </c>
      <c r="FZ14" s="9">
        <v>200.65600000000001</v>
      </c>
      <c r="GA14" s="9">
        <v>46.773000000000003</v>
      </c>
      <c r="GB14" s="9">
        <v>21.6</v>
      </c>
      <c r="GC14" s="9">
        <v>7.5990000000000002</v>
      </c>
      <c r="GD14" s="9">
        <v>11.169</v>
      </c>
      <c r="GE14" s="9">
        <v>11.281000000000001</v>
      </c>
      <c r="GF14" s="9">
        <v>7.4870000000000001</v>
      </c>
      <c r="GG14" s="9">
        <v>12.254</v>
      </c>
      <c r="GH14" s="9">
        <v>2.6669999999999998</v>
      </c>
      <c r="GI14" s="9">
        <v>3.2250000000000001</v>
      </c>
      <c r="GJ14" s="9">
        <v>5.3470000000000004</v>
      </c>
      <c r="GK14" s="9">
        <v>3.88</v>
      </c>
      <c r="GL14" s="9">
        <v>9.5410000000000004</v>
      </c>
      <c r="GM14" s="9">
        <v>10.852</v>
      </c>
      <c r="GN14" s="9">
        <v>7.9160000000000004</v>
      </c>
      <c r="GO14" s="9">
        <v>25.172999999999998</v>
      </c>
      <c r="GP14" s="9">
        <v>153.88300000000001</v>
      </c>
      <c r="GQ14" s="9">
        <v>137.85300000000001</v>
      </c>
      <c r="GR14" s="9">
        <v>136.98500000000001</v>
      </c>
      <c r="GS14" s="9">
        <v>0</v>
      </c>
      <c r="GT14" s="9">
        <v>0.86799999999999999</v>
      </c>
      <c r="GU14" s="9">
        <v>0</v>
      </c>
      <c r="GV14" s="9">
        <v>0.371</v>
      </c>
      <c r="GW14" s="9">
        <v>0.498</v>
      </c>
      <c r="GX14" s="9">
        <v>111.172</v>
      </c>
      <c r="GY14" s="9">
        <v>3.7509999999999999</v>
      </c>
      <c r="GZ14" s="9">
        <v>3.9580000000000002</v>
      </c>
      <c r="HA14" s="9">
        <v>18.972000000000001</v>
      </c>
      <c r="HB14" s="9">
        <v>10.214</v>
      </c>
      <c r="HC14" s="9">
        <v>127.639</v>
      </c>
      <c r="HD14" s="9">
        <v>16.03</v>
      </c>
      <c r="HE14" s="9">
        <v>173.75700000000001</v>
      </c>
      <c r="HF14" s="9">
        <v>26.899000000000001</v>
      </c>
      <c r="HG14" s="9">
        <v>261.447</v>
      </c>
      <c r="HH14" s="9">
        <v>261.447</v>
      </c>
      <c r="HI14" s="9">
        <v>70.204999999999998</v>
      </c>
      <c r="HJ14" s="9">
        <v>22.315000000000001</v>
      </c>
      <c r="HK14" s="9">
        <v>6.8289999999999997</v>
      </c>
      <c r="HL14" s="9">
        <v>9.1050000000000004</v>
      </c>
      <c r="HM14" s="9">
        <v>12.01</v>
      </c>
      <c r="HN14" s="9">
        <v>3.9239999999999999</v>
      </c>
      <c r="HO14" s="9">
        <v>12.371</v>
      </c>
      <c r="HP14" s="9">
        <v>0.56000000000000005</v>
      </c>
      <c r="HQ14" s="9">
        <v>1.3779999999999999</v>
      </c>
      <c r="HR14" s="9">
        <v>2.1360000000000001</v>
      </c>
      <c r="HS14" s="9">
        <v>8.8689999999999998</v>
      </c>
      <c r="HT14" s="9">
        <v>5.585</v>
      </c>
      <c r="HU14" s="9">
        <v>12.151999999999999</v>
      </c>
      <c r="HV14" s="9">
        <v>4.4379999999999997</v>
      </c>
      <c r="HW14" s="9">
        <v>47.89</v>
      </c>
      <c r="HX14" s="9">
        <v>191.24199999999999</v>
      </c>
      <c r="HY14" s="9">
        <v>155.61099999999999</v>
      </c>
      <c r="HZ14" s="9">
        <v>151.95099999999999</v>
      </c>
      <c r="IA14" s="9">
        <v>2.06</v>
      </c>
      <c r="IB14" s="9">
        <v>1.599</v>
      </c>
      <c r="IC14" s="9">
        <v>3.109</v>
      </c>
      <c r="ID14" s="9">
        <v>0</v>
      </c>
      <c r="IE14" s="9">
        <v>0.55100000000000005</v>
      </c>
      <c r="IF14" s="9">
        <v>121.42400000000001</v>
      </c>
      <c r="IG14" s="9">
        <v>7.8540000000000001</v>
      </c>
      <c r="IH14" s="9">
        <v>7.524</v>
      </c>
      <c r="II14" s="9">
        <v>18.809000000000001</v>
      </c>
      <c r="IJ14" s="9">
        <v>14.173999999999999</v>
      </c>
      <c r="IK14" s="9">
        <v>141.43799999999999</v>
      </c>
      <c r="IL14" s="9">
        <v>35.631</v>
      </c>
      <c r="IM14" s="9">
        <v>208.47</v>
      </c>
      <c r="IN14" s="9">
        <v>52.976999999999997</v>
      </c>
      <c r="IO14" s="9">
        <v>656.423</v>
      </c>
      <c r="IP14" s="9">
        <v>656.423</v>
      </c>
      <c r="IQ14" s="9">
        <v>93.022000000000006</v>
      </c>
    </row>
    <row r="15" spans="1:251">
      <c r="A15" s="10">
        <v>43497</v>
      </c>
      <c r="B15" s="9">
        <v>124.60599999999999</v>
      </c>
      <c r="C15" s="9">
        <v>5.6280000000000001</v>
      </c>
      <c r="D15" s="9">
        <v>4.1680000000000001</v>
      </c>
      <c r="E15" s="9">
        <v>15.199</v>
      </c>
      <c r="F15" s="9">
        <v>36.984000000000002</v>
      </c>
      <c r="G15" s="9">
        <v>112.616</v>
      </c>
      <c r="H15" s="9">
        <v>98.058000000000007</v>
      </c>
      <c r="I15" s="9">
        <v>265.16000000000003</v>
      </c>
      <c r="J15" s="9">
        <v>11.941000000000001</v>
      </c>
      <c r="K15" s="9">
        <v>563.23699999999997</v>
      </c>
      <c r="L15" s="9">
        <v>563.23699999999997</v>
      </c>
      <c r="M15" s="9">
        <v>80.759</v>
      </c>
      <c r="N15" s="9">
        <v>39.588000000000001</v>
      </c>
      <c r="O15" s="9">
        <v>18.986999999999998</v>
      </c>
      <c r="P15" s="9">
        <v>18.321000000000002</v>
      </c>
      <c r="Q15" s="9">
        <v>27.774000000000001</v>
      </c>
      <c r="R15" s="9">
        <v>9.5350000000000001</v>
      </c>
      <c r="S15" s="9">
        <v>28.986999999999998</v>
      </c>
      <c r="T15" s="9">
        <v>7.6349999999999998</v>
      </c>
      <c r="U15" s="9">
        <v>0</v>
      </c>
      <c r="V15" s="9">
        <v>15.965999999999999</v>
      </c>
      <c r="W15" s="9">
        <v>9.3889999999999993</v>
      </c>
      <c r="X15" s="9">
        <v>11.952999999999999</v>
      </c>
      <c r="Y15" s="9">
        <v>26.053000000000001</v>
      </c>
      <c r="Z15" s="9">
        <v>11.256</v>
      </c>
      <c r="AA15" s="9">
        <v>41.170999999999999</v>
      </c>
      <c r="AB15" s="9">
        <v>482.47800000000001</v>
      </c>
      <c r="AC15" s="9">
        <v>407.315</v>
      </c>
      <c r="AD15" s="9">
        <v>388.90300000000002</v>
      </c>
      <c r="AE15" s="9">
        <v>11.416</v>
      </c>
      <c r="AF15" s="9">
        <v>6.9960000000000004</v>
      </c>
      <c r="AG15" s="9">
        <v>13.288</v>
      </c>
      <c r="AH15" s="9">
        <v>5.1239999999999997</v>
      </c>
      <c r="AI15" s="9">
        <v>0</v>
      </c>
      <c r="AJ15" s="9">
        <v>332.24299999999999</v>
      </c>
      <c r="AK15" s="9">
        <v>18.881</v>
      </c>
      <c r="AL15" s="9">
        <v>22.152999999999999</v>
      </c>
      <c r="AM15" s="9">
        <v>34.039000000000001</v>
      </c>
      <c r="AN15" s="9">
        <v>76.064999999999998</v>
      </c>
      <c r="AO15" s="9">
        <v>331.25</v>
      </c>
      <c r="AP15" s="9">
        <v>75.162999999999997</v>
      </c>
      <c r="AQ15" s="9">
        <v>525.11099999999999</v>
      </c>
      <c r="AR15" s="9">
        <v>38.125999999999998</v>
      </c>
      <c r="AS15" s="9">
        <v>366.73</v>
      </c>
      <c r="AT15" s="9">
        <v>366.73</v>
      </c>
      <c r="AU15" s="9">
        <v>72.772000000000006</v>
      </c>
      <c r="AV15" s="9">
        <v>33.674999999999997</v>
      </c>
      <c r="AW15" s="9">
        <v>12.016</v>
      </c>
      <c r="AX15" s="9">
        <v>18.434999999999999</v>
      </c>
      <c r="AY15" s="9">
        <v>21.776</v>
      </c>
      <c r="AZ15" s="9">
        <v>8.6750000000000007</v>
      </c>
      <c r="BA15" s="9">
        <v>21.890999999999998</v>
      </c>
      <c r="BB15" s="9">
        <v>4.7450000000000001</v>
      </c>
      <c r="BC15" s="9">
        <v>2.7080000000000002</v>
      </c>
      <c r="BD15" s="9">
        <v>7.7729999999999997</v>
      </c>
      <c r="BE15" s="9">
        <v>13.872999999999999</v>
      </c>
      <c r="BF15" s="9">
        <v>8.8049999999999997</v>
      </c>
      <c r="BG15" s="9">
        <v>18.887</v>
      </c>
      <c r="BH15" s="9">
        <v>11.564</v>
      </c>
      <c r="BI15" s="9">
        <v>39.097999999999999</v>
      </c>
      <c r="BJ15" s="9">
        <v>293.95800000000003</v>
      </c>
      <c r="BK15" s="9">
        <v>205.66</v>
      </c>
      <c r="BL15" s="9">
        <v>202.12799999999999</v>
      </c>
      <c r="BM15" s="9">
        <v>0.99299999999999999</v>
      </c>
      <c r="BN15" s="9">
        <v>1.897</v>
      </c>
      <c r="BO15" s="9">
        <v>0.99299999999999999</v>
      </c>
      <c r="BP15" s="9">
        <v>1.897</v>
      </c>
      <c r="BQ15" s="9">
        <v>0</v>
      </c>
      <c r="BR15" s="9">
        <v>172.756</v>
      </c>
      <c r="BS15" s="9">
        <v>5.1120000000000001</v>
      </c>
      <c r="BT15" s="9">
        <v>5.4989999999999997</v>
      </c>
      <c r="BU15" s="9">
        <v>22.292000000000002</v>
      </c>
      <c r="BV15" s="9">
        <v>22.3</v>
      </c>
      <c r="BW15" s="9">
        <v>183.36</v>
      </c>
      <c r="BX15" s="9">
        <v>88.298000000000002</v>
      </c>
      <c r="BY15" s="9">
        <v>326.31799999999998</v>
      </c>
      <c r="BZ15" s="9">
        <v>40.411999999999999</v>
      </c>
      <c r="CA15" s="9">
        <v>292.78699999999998</v>
      </c>
      <c r="CB15" s="9">
        <v>292.78699999999998</v>
      </c>
      <c r="CC15" s="9">
        <v>77.021000000000001</v>
      </c>
      <c r="CD15" s="9">
        <v>26.228000000000002</v>
      </c>
      <c r="CE15" s="9">
        <v>10.452</v>
      </c>
      <c r="CF15" s="9">
        <v>10.374000000000001</v>
      </c>
      <c r="CG15" s="9">
        <v>15.55</v>
      </c>
      <c r="CH15" s="9">
        <v>5.2759999999999998</v>
      </c>
      <c r="CI15" s="9">
        <v>8.51</v>
      </c>
      <c r="CJ15" s="9">
        <v>3.7719999999999998</v>
      </c>
      <c r="CK15" s="9">
        <v>5.68</v>
      </c>
      <c r="CL15" s="9">
        <v>4.9550000000000001</v>
      </c>
      <c r="CM15" s="9">
        <v>5.0460000000000003</v>
      </c>
      <c r="CN15" s="9">
        <v>10.824999999999999</v>
      </c>
      <c r="CO15" s="9">
        <v>13.247999999999999</v>
      </c>
      <c r="CP15" s="9">
        <v>7.5789999999999997</v>
      </c>
      <c r="CQ15" s="9">
        <v>50.792000000000002</v>
      </c>
      <c r="CR15" s="9">
        <v>215.76599999999999</v>
      </c>
      <c r="CS15" s="9">
        <v>197.20599999999999</v>
      </c>
      <c r="CT15" s="9">
        <v>190.58</v>
      </c>
      <c r="CU15" s="9">
        <v>3.335</v>
      </c>
      <c r="CV15" s="9">
        <v>3.2909999999999999</v>
      </c>
      <c r="CW15" s="9">
        <v>1.8660000000000001</v>
      </c>
      <c r="CX15" s="9">
        <v>0.621</v>
      </c>
      <c r="CY15" s="9">
        <v>3.1890000000000001</v>
      </c>
      <c r="CZ15" s="9">
        <v>139.559</v>
      </c>
      <c r="DA15" s="9">
        <v>13.026</v>
      </c>
      <c r="DB15" s="9">
        <v>15.836</v>
      </c>
      <c r="DC15" s="9">
        <v>28.785</v>
      </c>
      <c r="DD15" s="9">
        <v>23.789000000000001</v>
      </c>
      <c r="DE15" s="9">
        <v>173.416</v>
      </c>
      <c r="DF15" s="9">
        <v>18.559999999999999</v>
      </c>
      <c r="DG15" s="9">
        <v>239.54400000000001</v>
      </c>
      <c r="DH15" s="9">
        <v>53.241999999999997</v>
      </c>
      <c r="DI15" s="9">
        <v>345.21699999999998</v>
      </c>
      <c r="DJ15" s="9">
        <v>345.21699999999998</v>
      </c>
      <c r="DK15" s="9">
        <v>58.381999999999998</v>
      </c>
      <c r="DL15" s="9">
        <v>31.085999999999999</v>
      </c>
      <c r="DM15" s="9">
        <v>9.5960000000000001</v>
      </c>
      <c r="DN15" s="9">
        <v>19.204000000000001</v>
      </c>
      <c r="DO15" s="9">
        <v>17.273</v>
      </c>
      <c r="DP15" s="9">
        <v>11.526999999999999</v>
      </c>
      <c r="DQ15" s="9">
        <v>14.292</v>
      </c>
      <c r="DR15" s="9">
        <v>2.516</v>
      </c>
      <c r="DS15" s="9">
        <v>11.993</v>
      </c>
      <c r="DT15" s="9">
        <v>8.9570000000000007</v>
      </c>
      <c r="DU15" s="9">
        <v>10.398</v>
      </c>
      <c r="DV15" s="9">
        <v>9.4459999999999997</v>
      </c>
      <c r="DW15" s="9">
        <v>19.748999999999999</v>
      </c>
      <c r="DX15" s="9">
        <v>9.0519999999999996</v>
      </c>
      <c r="DY15" s="9">
        <v>27.295999999999999</v>
      </c>
      <c r="DZ15" s="9">
        <v>286.83499999999998</v>
      </c>
      <c r="EA15" s="9">
        <v>246.04300000000001</v>
      </c>
      <c r="EB15" s="9">
        <v>224.94300000000001</v>
      </c>
      <c r="EC15" s="9">
        <v>12.516</v>
      </c>
      <c r="ED15" s="9">
        <v>8.5850000000000009</v>
      </c>
      <c r="EE15" s="9">
        <v>8.3620000000000001</v>
      </c>
      <c r="EF15" s="9">
        <v>1.5820000000000001</v>
      </c>
      <c r="EG15" s="9">
        <v>11.156000000000001</v>
      </c>
      <c r="EH15" s="9">
        <v>200.304</v>
      </c>
      <c r="EI15" s="9">
        <v>16.7</v>
      </c>
      <c r="EJ15" s="9">
        <v>14.223000000000001</v>
      </c>
      <c r="EK15" s="9">
        <v>14.816000000000001</v>
      </c>
      <c r="EL15" s="9">
        <v>45.478999999999999</v>
      </c>
      <c r="EM15" s="9">
        <v>200.56399999999999</v>
      </c>
      <c r="EN15" s="9">
        <v>40.790999999999997</v>
      </c>
      <c r="EO15" s="9">
        <v>318.19</v>
      </c>
      <c r="EP15" s="9">
        <v>27.027000000000001</v>
      </c>
      <c r="EQ15" s="9">
        <v>208.232</v>
      </c>
      <c r="ER15" s="9">
        <v>208.232</v>
      </c>
      <c r="ES15" s="9">
        <v>51.585000000000001</v>
      </c>
      <c r="ET15" s="9">
        <v>13.363</v>
      </c>
      <c r="EU15" s="9">
        <v>3.867</v>
      </c>
      <c r="EV15" s="9">
        <v>8.8859999999999992</v>
      </c>
      <c r="EW15" s="9">
        <v>10.007</v>
      </c>
      <c r="EX15" s="9">
        <v>2.746</v>
      </c>
      <c r="EY15" s="9">
        <v>9.3770000000000007</v>
      </c>
      <c r="EZ15" s="9">
        <v>0.56399999999999995</v>
      </c>
      <c r="FA15" s="9">
        <v>2.1190000000000002</v>
      </c>
      <c r="FB15" s="9">
        <v>1.9530000000000001</v>
      </c>
      <c r="FC15" s="9">
        <v>3.5019999999999998</v>
      </c>
      <c r="FD15" s="9">
        <v>7.298</v>
      </c>
      <c r="FE15" s="9">
        <v>7.9139999999999997</v>
      </c>
      <c r="FF15" s="9">
        <v>4.8390000000000004</v>
      </c>
      <c r="FG15" s="9">
        <v>38.222000000000001</v>
      </c>
      <c r="FH15" s="9">
        <v>156.64699999999999</v>
      </c>
      <c r="FI15" s="9">
        <v>145.01</v>
      </c>
      <c r="FJ15" s="9">
        <v>137.73500000000001</v>
      </c>
      <c r="FK15" s="9">
        <v>2.5310000000000001</v>
      </c>
      <c r="FL15" s="9">
        <v>4.7439999999999998</v>
      </c>
      <c r="FM15" s="9">
        <v>3.1709999999999998</v>
      </c>
      <c r="FN15" s="9">
        <v>0.64</v>
      </c>
      <c r="FO15" s="9">
        <v>3.464</v>
      </c>
      <c r="FP15" s="9">
        <v>102.02200000000001</v>
      </c>
      <c r="FQ15" s="9">
        <v>8.65</v>
      </c>
      <c r="FR15" s="9">
        <v>6.681</v>
      </c>
      <c r="FS15" s="9">
        <v>27.657</v>
      </c>
      <c r="FT15" s="9">
        <v>18.785</v>
      </c>
      <c r="FU15" s="9">
        <v>126.22499999999999</v>
      </c>
      <c r="FV15" s="9">
        <v>11.637</v>
      </c>
      <c r="FW15" s="9">
        <v>171.56</v>
      </c>
      <c r="FX15" s="9">
        <v>36.671999999999997</v>
      </c>
      <c r="FY15" s="9">
        <v>188.32</v>
      </c>
      <c r="FZ15" s="9">
        <v>188.32</v>
      </c>
      <c r="GA15" s="9">
        <v>41.33</v>
      </c>
      <c r="GB15" s="9">
        <v>17.600000000000001</v>
      </c>
      <c r="GC15" s="9">
        <v>3.9870000000000001</v>
      </c>
      <c r="GD15" s="9">
        <v>11.154</v>
      </c>
      <c r="GE15" s="9">
        <v>7.4710000000000001</v>
      </c>
      <c r="GF15" s="9">
        <v>7.67</v>
      </c>
      <c r="GG15" s="9">
        <v>7.4710000000000001</v>
      </c>
      <c r="GH15" s="9">
        <v>3.0659999999999998</v>
      </c>
      <c r="GI15" s="9">
        <v>4.173</v>
      </c>
      <c r="GJ15" s="9">
        <v>1.5069999999999999</v>
      </c>
      <c r="GK15" s="9">
        <v>5.97</v>
      </c>
      <c r="GL15" s="9">
        <v>7.6639999999999997</v>
      </c>
      <c r="GM15" s="9">
        <v>6.0179999999999998</v>
      </c>
      <c r="GN15" s="9">
        <v>9.1229999999999993</v>
      </c>
      <c r="GO15" s="9">
        <v>23.73</v>
      </c>
      <c r="GP15" s="9">
        <v>146.989</v>
      </c>
      <c r="GQ15" s="9">
        <v>122.54600000000001</v>
      </c>
      <c r="GR15" s="9">
        <v>118.05500000000001</v>
      </c>
      <c r="GS15" s="9">
        <v>2.431</v>
      </c>
      <c r="GT15" s="9">
        <v>2.06</v>
      </c>
      <c r="GU15" s="9">
        <v>2.431</v>
      </c>
      <c r="GV15" s="9">
        <v>1.677</v>
      </c>
      <c r="GW15" s="9">
        <v>0.38400000000000001</v>
      </c>
      <c r="GX15" s="9">
        <v>103.29900000000001</v>
      </c>
      <c r="GY15" s="9">
        <v>4.234</v>
      </c>
      <c r="GZ15" s="9">
        <v>3.722</v>
      </c>
      <c r="HA15" s="9">
        <v>11.29</v>
      </c>
      <c r="HB15" s="9">
        <v>17.036000000000001</v>
      </c>
      <c r="HC15" s="9">
        <v>105.509</v>
      </c>
      <c r="HD15" s="9">
        <v>24.443999999999999</v>
      </c>
      <c r="HE15" s="9">
        <v>162.89699999999999</v>
      </c>
      <c r="HF15" s="9">
        <v>25.422000000000001</v>
      </c>
      <c r="HG15" s="9">
        <v>249.447</v>
      </c>
      <c r="HH15" s="9">
        <v>249.447</v>
      </c>
      <c r="HI15" s="9">
        <v>69.688000000000002</v>
      </c>
      <c r="HJ15" s="9">
        <v>27.393000000000001</v>
      </c>
      <c r="HK15" s="9">
        <v>11.669</v>
      </c>
      <c r="HL15" s="9">
        <v>14.864000000000001</v>
      </c>
      <c r="HM15" s="9">
        <v>15.722</v>
      </c>
      <c r="HN15" s="9">
        <v>10.811</v>
      </c>
      <c r="HO15" s="9">
        <v>14.445</v>
      </c>
      <c r="HP15" s="9">
        <v>0.76200000000000001</v>
      </c>
      <c r="HQ15" s="9">
        <v>10.129</v>
      </c>
      <c r="HR15" s="9">
        <v>6.0019999999999998</v>
      </c>
      <c r="HS15" s="9">
        <v>14.17</v>
      </c>
      <c r="HT15" s="9">
        <v>6.36</v>
      </c>
      <c r="HU15" s="9">
        <v>16.952000000000002</v>
      </c>
      <c r="HV15" s="9">
        <v>9.5809999999999995</v>
      </c>
      <c r="HW15" s="9">
        <v>42.295000000000002</v>
      </c>
      <c r="HX15" s="9">
        <v>179.75800000000001</v>
      </c>
      <c r="HY15" s="9">
        <v>156.47</v>
      </c>
      <c r="HZ15" s="9">
        <v>154.32</v>
      </c>
      <c r="IA15" s="9">
        <v>1.601</v>
      </c>
      <c r="IB15" s="9">
        <v>0.54800000000000004</v>
      </c>
      <c r="IC15" s="9">
        <v>0.54800000000000004</v>
      </c>
      <c r="ID15" s="9">
        <v>0</v>
      </c>
      <c r="IE15" s="9">
        <v>0.63300000000000001</v>
      </c>
      <c r="IF15" s="9">
        <v>124.02200000000001</v>
      </c>
      <c r="IG15" s="9">
        <v>5.492</v>
      </c>
      <c r="IH15" s="9">
        <v>4.2569999999999997</v>
      </c>
      <c r="II15" s="9">
        <v>22.699000000000002</v>
      </c>
      <c r="IJ15" s="9">
        <v>10.949</v>
      </c>
      <c r="IK15" s="9">
        <v>145.52099999999999</v>
      </c>
      <c r="IL15" s="9">
        <v>23.289000000000001</v>
      </c>
      <c r="IM15" s="9">
        <v>208.77099999999999</v>
      </c>
      <c r="IN15" s="9">
        <v>40.676000000000002</v>
      </c>
      <c r="IO15" s="9">
        <v>733.17899999999997</v>
      </c>
      <c r="IP15" s="9">
        <v>733.17899999999997</v>
      </c>
      <c r="IQ15" s="9">
        <v>93.706000000000003</v>
      </c>
    </row>
    <row r="16" spans="1:251">
      <c r="A16" s="10">
        <v>43862</v>
      </c>
      <c r="B16" s="9">
        <v>137.733</v>
      </c>
      <c r="C16" s="9">
        <v>10.069000000000001</v>
      </c>
      <c r="D16" s="9">
        <v>6.24</v>
      </c>
      <c r="E16" s="9">
        <v>25.452000000000002</v>
      </c>
      <c r="F16" s="9">
        <v>39.107999999999997</v>
      </c>
      <c r="G16" s="9">
        <v>140.387</v>
      </c>
      <c r="H16" s="9">
        <v>105.372</v>
      </c>
      <c r="I16" s="9">
        <v>301.553</v>
      </c>
      <c r="J16" s="9">
        <v>12.018000000000001</v>
      </c>
      <c r="K16" s="9">
        <v>541.85500000000002</v>
      </c>
      <c r="L16" s="9">
        <v>541.85500000000002</v>
      </c>
      <c r="M16" s="9">
        <v>73.881</v>
      </c>
      <c r="N16" s="9">
        <v>39.96</v>
      </c>
      <c r="O16" s="9">
        <v>20.024000000000001</v>
      </c>
      <c r="P16" s="9">
        <v>17.782</v>
      </c>
      <c r="Q16" s="9">
        <v>30.129000000000001</v>
      </c>
      <c r="R16" s="9">
        <v>7.6779999999999999</v>
      </c>
      <c r="S16" s="9">
        <v>31.038</v>
      </c>
      <c r="T16" s="9">
        <v>6.12</v>
      </c>
      <c r="U16" s="9">
        <v>0</v>
      </c>
      <c r="V16" s="9">
        <v>16.292999999999999</v>
      </c>
      <c r="W16" s="9">
        <v>11.154999999999999</v>
      </c>
      <c r="X16" s="9">
        <v>10.358000000000001</v>
      </c>
      <c r="Y16" s="9">
        <v>27.042000000000002</v>
      </c>
      <c r="Z16" s="9">
        <v>10.765000000000001</v>
      </c>
      <c r="AA16" s="9">
        <v>33.920999999999999</v>
      </c>
      <c r="AB16" s="9">
        <v>467.97399999999999</v>
      </c>
      <c r="AC16" s="9">
        <v>383.04700000000003</v>
      </c>
      <c r="AD16" s="9">
        <v>363.71699999999998</v>
      </c>
      <c r="AE16" s="9">
        <v>10.06</v>
      </c>
      <c r="AF16" s="9">
        <v>9.27</v>
      </c>
      <c r="AG16" s="9">
        <v>12.167999999999999</v>
      </c>
      <c r="AH16" s="9">
        <v>6.58</v>
      </c>
      <c r="AI16" s="9">
        <v>0</v>
      </c>
      <c r="AJ16" s="9">
        <v>298.904</v>
      </c>
      <c r="AK16" s="9">
        <v>26.387</v>
      </c>
      <c r="AL16" s="9">
        <v>18.803000000000001</v>
      </c>
      <c r="AM16" s="9">
        <v>38.951999999999998</v>
      </c>
      <c r="AN16" s="9">
        <v>76.884</v>
      </c>
      <c r="AO16" s="9">
        <v>306.16300000000001</v>
      </c>
      <c r="AP16" s="9">
        <v>84.927000000000007</v>
      </c>
      <c r="AQ16" s="9">
        <v>508.839</v>
      </c>
      <c r="AR16" s="9">
        <v>33.015999999999998</v>
      </c>
      <c r="AS16" s="9">
        <v>363.06</v>
      </c>
      <c r="AT16" s="9">
        <v>363.06</v>
      </c>
      <c r="AU16" s="9">
        <v>62.231000000000002</v>
      </c>
      <c r="AV16" s="9">
        <v>29.317</v>
      </c>
      <c r="AW16" s="9">
        <v>14.901999999999999</v>
      </c>
      <c r="AX16" s="9">
        <v>12.8</v>
      </c>
      <c r="AY16" s="9">
        <v>21.96</v>
      </c>
      <c r="AZ16" s="9">
        <v>5.742</v>
      </c>
      <c r="BA16" s="9">
        <v>20.465</v>
      </c>
      <c r="BB16" s="9">
        <v>4.0830000000000002</v>
      </c>
      <c r="BC16" s="9">
        <v>3.1539999999999999</v>
      </c>
      <c r="BD16" s="9">
        <v>9.4749999999999996</v>
      </c>
      <c r="BE16" s="9">
        <v>10.109</v>
      </c>
      <c r="BF16" s="9">
        <v>8.1180000000000003</v>
      </c>
      <c r="BG16" s="9">
        <v>18.082000000000001</v>
      </c>
      <c r="BH16" s="9">
        <v>9.6189999999999998</v>
      </c>
      <c r="BI16" s="9">
        <v>32.914000000000001</v>
      </c>
      <c r="BJ16" s="9">
        <v>300.82900000000001</v>
      </c>
      <c r="BK16" s="9">
        <v>222.52099999999999</v>
      </c>
      <c r="BL16" s="9">
        <v>217.18600000000001</v>
      </c>
      <c r="BM16" s="9">
        <v>1.7150000000000001</v>
      </c>
      <c r="BN16" s="9">
        <v>3.62</v>
      </c>
      <c r="BO16" s="9">
        <v>1.7150000000000001</v>
      </c>
      <c r="BP16" s="9">
        <v>2.3919999999999999</v>
      </c>
      <c r="BQ16" s="9">
        <v>0</v>
      </c>
      <c r="BR16" s="9">
        <v>173.00700000000001</v>
      </c>
      <c r="BS16" s="9">
        <v>11.266</v>
      </c>
      <c r="BT16" s="9">
        <v>8.2360000000000007</v>
      </c>
      <c r="BU16" s="9">
        <v>30.012</v>
      </c>
      <c r="BV16" s="9">
        <v>33.506999999999998</v>
      </c>
      <c r="BW16" s="9">
        <v>189.01400000000001</v>
      </c>
      <c r="BX16" s="9">
        <v>78.307000000000002</v>
      </c>
      <c r="BY16" s="9">
        <v>330.221</v>
      </c>
      <c r="BZ16" s="9">
        <v>32.838999999999999</v>
      </c>
      <c r="CA16" s="9">
        <v>294.09899999999999</v>
      </c>
      <c r="CB16" s="9">
        <v>294.09899999999999</v>
      </c>
      <c r="CC16" s="9">
        <v>65.701999999999998</v>
      </c>
      <c r="CD16" s="9">
        <v>24.006</v>
      </c>
      <c r="CE16" s="9">
        <v>8.8109999999999999</v>
      </c>
      <c r="CF16" s="9">
        <v>12.051</v>
      </c>
      <c r="CG16" s="9">
        <v>11.74</v>
      </c>
      <c r="CH16" s="9">
        <v>9.1219999999999999</v>
      </c>
      <c r="CI16" s="9">
        <v>10.923999999999999</v>
      </c>
      <c r="CJ16" s="9">
        <v>3.129</v>
      </c>
      <c r="CK16" s="9">
        <v>5.194</v>
      </c>
      <c r="CL16" s="9">
        <v>4.3369999999999997</v>
      </c>
      <c r="CM16" s="9">
        <v>4.71</v>
      </c>
      <c r="CN16" s="9">
        <v>11.815</v>
      </c>
      <c r="CO16" s="9">
        <v>12.363</v>
      </c>
      <c r="CP16" s="9">
        <v>8.4990000000000006</v>
      </c>
      <c r="CQ16" s="9">
        <v>41.695999999999998</v>
      </c>
      <c r="CR16" s="9">
        <v>228.39699999999999</v>
      </c>
      <c r="CS16" s="9">
        <v>207.29900000000001</v>
      </c>
      <c r="CT16" s="9">
        <v>201.59</v>
      </c>
      <c r="CU16" s="9">
        <v>2.8140000000000001</v>
      </c>
      <c r="CV16" s="9">
        <v>2.895</v>
      </c>
      <c r="CW16" s="9">
        <v>0.99299999999999999</v>
      </c>
      <c r="CX16" s="9">
        <v>1.917</v>
      </c>
      <c r="CY16" s="9">
        <v>2.3069999999999999</v>
      </c>
      <c r="CZ16" s="9">
        <v>145.833</v>
      </c>
      <c r="DA16" s="9">
        <v>15.37</v>
      </c>
      <c r="DB16" s="9">
        <v>12.096</v>
      </c>
      <c r="DC16" s="9">
        <v>33.999000000000002</v>
      </c>
      <c r="DD16" s="9">
        <v>21.178999999999998</v>
      </c>
      <c r="DE16" s="9">
        <v>186.12</v>
      </c>
      <c r="DF16" s="9">
        <v>21.097999999999999</v>
      </c>
      <c r="DG16" s="9">
        <v>252.19900000000001</v>
      </c>
      <c r="DH16" s="9">
        <v>41.9</v>
      </c>
      <c r="DI16" s="9">
        <v>350.21699999999998</v>
      </c>
      <c r="DJ16" s="9">
        <v>350.21699999999998</v>
      </c>
      <c r="DK16" s="9">
        <v>60.103999999999999</v>
      </c>
      <c r="DL16" s="9">
        <v>24.596</v>
      </c>
      <c r="DM16" s="9">
        <v>4.8220000000000001</v>
      </c>
      <c r="DN16" s="9">
        <v>18.006</v>
      </c>
      <c r="DO16" s="9">
        <v>13.725</v>
      </c>
      <c r="DP16" s="9">
        <v>9.1039999999999992</v>
      </c>
      <c r="DQ16" s="9">
        <v>10.481999999999999</v>
      </c>
      <c r="DR16" s="9">
        <v>4.9089999999999998</v>
      </c>
      <c r="DS16" s="9">
        <v>7.4379999999999997</v>
      </c>
      <c r="DT16" s="9">
        <v>3.7229999999999999</v>
      </c>
      <c r="DU16" s="9">
        <v>13.077999999999999</v>
      </c>
      <c r="DV16" s="9">
        <v>6.0270000000000001</v>
      </c>
      <c r="DW16" s="9">
        <v>15.76</v>
      </c>
      <c r="DX16" s="9">
        <v>7.0679999999999996</v>
      </c>
      <c r="DY16" s="9">
        <v>35.509</v>
      </c>
      <c r="DZ16" s="9">
        <v>290.113</v>
      </c>
      <c r="EA16" s="9">
        <v>246.238</v>
      </c>
      <c r="EB16" s="9">
        <v>235.13200000000001</v>
      </c>
      <c r="EC16" s="9">
        <v>5.7530000000000001</v>
      </c>
      <c r="ED16" s="9">
        <v>5.3529999999999998</v>
      </c>
      <c r="EE16" s="9">
        <v>4.8029999999999999</v>
      </c>
      <c r="EF16" s="9">
        <v>1.627</v>
      </c>
      <c r="EG16" s="9">
        <v>4.6769999999999996</v>
      </c>
      <c r="EH16" s="9">
        <v>202.88300000000001</v>
      </c>
      <c r="EI16" s="9">
        <v>7.1840000000000002</v>
      </c>
      <c r="EJ16" s="9">
        <v>10.532</v>
      </c>
      <c r="EK16" s="9">
        <v>25.64</v>
      </c>
      <c r="EL16" s="9">
        <v>33.411999999999999</v>
      </c>
      <c r="EM16" s="9">
        <v>212.82599999999999</v>
      </c>
      <c r="EN16" s="9">
        <v>43.875</v>
      </c>
      <c r="EO16" s="9">
        <v>314.75099999999998</v>
      </c>
      <c r="EP16" s="9">
        <v>35.466000000000001</v>
      </c>
      <c r="EQ16" s="9">
        <v>238.68100000000001</v>
      </c>
      <c r="ER16" s="9">
        <v>238.68100000000001</v>
      </c>
      <c r="ES16" s="9">
        <v>55.426000000000002</v>
      </c>
      <c r="ET16" s="9">
        <v>19.803999999999998</v>
      </c>
      <c r="EU16" s="9">
        <v>8.6549999999999994</v>
      </c>
      <c r="EV16" s="9">
        <v>10.531000000000001</v>
      </c>
      <c r="EW16" s="9">
        <v>10.984</v>
      </c>
      <c r="EX16" s="9">
        <v>8.2010000000000005</v>
      </c>
      <c r="EY16" s="9">
        <v>11.385</v>
      </c>
      <c r="EZ16" s="9">
        <v>0.59199999999999997</v>
      </c>
      <c r="FA16" s="9">
        <v>6.4349999999999996</v>
      </c>
      <c r="FB16" s="9">
        <v>6.8120000000000003</v>
      </c>
      <c r="FC16" s="9">
        <v>6.335</v>
      </c>
      <c r="FD16" s="9">
        <v>6.0380000000000003</v>
      </c>
      <c r="FE16" s="9">
        <v>15.914</v>
      </c>
      <c r="FF16" s="9">
        <v>3.2709999999999999</v>
      </c>
      <c r="FG16" s="9">
        <v>35.622</v>
      </c>
      <c r="FH16" s="9">
        <v>183.255</v>
      </c>
      <c r="FI16" s="9">
        <v>163.149</v>
      </c>
      <c r="FJ16" s="9">
        <v>159.18600000000001</v>
      </c>
      <c r="FK16" s="9">
        <v>2.6829999999999998</v>
      </c>
      <c r="FL16" s="9">
        <v>1.28</v>
      </c>
      <c r="FM16" s="9">
        <v>1.163</v>
      </c>
      <c r="FN16" s="9">
        <v>1.52</v>
      </c>
      <c r="FO16" s="9">
        <v>1.28</v>
      </c>
      <c r="FP16" s="9">
        <v>110.105</v>
      </c>
      <c r="FQ16" s="9">
        <v>7.0640000000000001</v>
      </c>
      <c r="FR16" s="9">
        <v>9.7110000000000003</v>
      </c>
      <c r="FS16" s="9">
        <v>36.270000000000003</v>
      </c>
      <c r="FT16" s="9">
        <v>16.352</v>
      </c>
      <c r="FU16" s="9">
        <v>146.798</v>
      </c>
      <c r="FV16" s="9">
        <v>20.106000000000002</v>
      </c>
      <c r="FW16" s="9">
        <v>205.3</v>
      </c>
      <c r="FX16" s="9">
        <v>33.381</v>
      </c>
      <c r="FY16" s="9">
        <v>180.733</v>
      </c>
      <c r="FZ16" s="9">
        <v>180.733</v>
      </c>
      <c r="GA16" s="9">
        <v>38.143000000000001</v>
      </c>
      <c r="GB16" s="9">
        <v>21.974</v>
      </c>
      <c r="GC16" s="9">
        <v>9.48</v>
      </c>
      <c r="GD16" s="9">
        <v>10.964</v>
      </c>
      <c r="GE16" s="9">
        <v>14.45</v>
      </c>
      <c r="GF16" s="9">
        <v>5.9950000000000001</v>
      </c>
      <c r="GG16" s="9">
        <v>14.997999999999999</v>
      </c>
      <c r="GH16" s="9">
        <v>2.117</v>
      </c>
      <c r="GI16" s="9">
        <v>2.7290000000000001</v>
      </c>
      <c r="GJ16" s="9">
        <v>6.7169999999999996</v>
      </c>
      <c r="GK16" s="9">
        <v>7.3449999999999998</v>
      </c>
      <c r="GL16" s="9">
        <v>6.383</v>
      </c>
      <c r="GM16" s="9">
        <v>10.33</v>
      </c>
      <c r="GN16" s="9">
        <v>10.114000000000001</v>
      </c>
      <c r="GO16" s="9">
        <v>16.169</v>
      </c>
      <c r="GP16" s="9">
        <v>142.59</v>
      </c>
      <c r="GQ16" s="9">
        <v>117.914</v>
      </c>
      <c r="GR16" s="9">
        <v>114.36499999999999</v>
      </c>
      <c r="GS16" s="9">
        <v>2.423</v>
      </c>
      <c r="GT16" s="9">
        <v>1.1259999999999999</v>
      </c>
      <c r="GU16" s="9">
        <v>3.0049999999999999</v>
      </c>
      <c r="GV16" s="9">
        <v>0.54400000000000004</v>
      </c>
      <c r="GW16" s="9">
        <v>0</v>
      </c>
      <c r="GX16" s="9">
        <v>91.036000000000001</v>
      </c>
      <c r="GY16" s="9">
        <v>4.9320000000000004</v>
      </c>
      <c r="GZ16" s="9">
        <v>3.8460000000000001</v>
      </c>
      <c r="HA16" s="9">
        <v>18.099</v>
      </c>
      <c r="HB16" s="9">
        <v>8.0109999999999992</v>
      </c>
      <c r="HC16" s="9">
        <v>109.90300000000001</v>
      </c>
      <c r="HD16" s="9">
        <v>24.675999999999998</v>
      </c>
      <c r="HE16" s="9">
        <v>163.59899999999999</v>
      </c>
      <c r="HF16" s="9">
        <v>17.134</v>
      </c>
      <c r="HG16" s="9">
        <v>282.28100000000001</v>
      </c>
      <c r="HH16" s="9">
        <v>282.28100000000001</v>
      </c>
      <c r="HI16" s="9">
        <v>74.275999999999996</v>
      </c>
      <c r="HJ16" s="9">
        <v>22.31</v>
      </c>
      <c r="HK16" s="9">
        <v>8.9619999999999997</v>
      </c>
      <c r="HL16" s="9">
        <v>11.095000000000001</v>
      </c>
      <c r="HM16" s="9">
        <v>11.269</v>
      </c>
      <c r="HN16" s="9">
        <v>8.7880000000000003</v>
      </c>
      <c r="HO16" s="9">
        <v>12.505000000000001</v>
      </c>
      <c r="HP16" s="9">
        <v>1.073</v>
      </c>
      <c r="HQ16" s="9">
        <v>5.7149999999999999</v>
      </c>
      <c r="HR16" s="9">
        <v>6.0049999999999999</v>
      </c>
      <c r="HS16" s="9">
        <v>8.2710000000000008</v>
      </c>
      <c r="HT16" s="9">
        <v>5.7809999999999997</v>
      </c>
      <c r="HU16" s="9">
        <v>15.156000000000001</v>
      </c>
      <c r="HV16" s="9">
        <v>4.9009999999999998</v>
      </c>
      <c r="HW16" s="9">
        <v>51.966000000000001</v>
      </c>
      <c r="HX16" s="9">
        <v>208.005</v>
      </c>
      <c r="HY16" s="9">
        <v>171.96899999999999</v>
      </c>
      <c r="HZ16" s="9">
        <v>169.45699999999999</v>
      </c>
      <c r="IA16" s="9">
        <v>0.48699999999999999</v>
      </c>
      <c r="IB16" s="9">
        <v>2.0249999999999999</v>
      </c>
      <c r="IC16" s="9">
        <v>1.32</v>
      </c>
      <c r="ID16" s="9">
        <v>0</v>
      </c>
      <c r="IE16" s="9">
        <v>1.1919999999999999</v>
      </c>
      <c r="IF16" s="9">
        <v>124.19</v>
      </c>
      <c r="IG16" s="9">
        <v>7.7439999999999998</v>
      </c>
      <c r="IH16" s="9">
        <v>11.468</v>
      </c>
      <c r="II16" s="9">
        <v>28.568000000000001</v>
      </c>
      <c r="IJ16" s="9">
        <v>13.221</v>
      </c>
      <c r="IK16" s="9">
        <v>158.74799999999999</v>
      </c>
      <c r="IL16" s="9">
        <v>36.036000000000001</v>
      </c>
      <c r="IM16" s="9">
        <v>229.29499999999999</v>
      </c>
      <c r="IN16" s="9">
        <v>52.984999999999999</v>
      </c>
      <c r="IO16" s="9">
        <v>739.44799999999998</v>
      </c>
      <c r="IP16" s="9">
        <v>739.44799999999998</v>
      </c>
      <c r="IQ16" s="9">
        <v>87.296000000000006</v>
      </c>
    </row>
    <row r="17" spans="1:251">
      <c r="A17" s="10">
        <v>44228</v>
      </c>
      <c r="B17" s="9">
        <v>137.07300000000001</v>
      </c>
      <c r="C17" s="9">
        <v>13.456</v>
      </c>
      <c r="D17" s="9">
        <v>7.4219999999999997</v>
      </c>
      <c r="E17" s="9">
        <v>19.029</v>
      </c>
      <c r="F17" s="9">
        <v>41.314</v>
      </c>
      <c r="G17" s="9">
        <v>135.666</v>
      </c>
      <c r="H17" s="9">
        <v>114.301</v>
      </c>
      <c r="I17" s="9">
        <v>307.59699999999998</v>
      </c>
      <c r="J17" s="9">
        <v>14.1</v>
      </c>
      <c r="K17" s="9">
        <v>570.71100000000001</v>
      </c>
      <c r="L17" s="9">
        <v>570.71100000000001</v>
      </c>
      <c r="M17" s="9">
        <v>83.981999999999999</v>
      </c>
      <c r="N17" s="9">
        <v>38.042999999999999</v>
      </c>
      <c r="O17" s="9">
        <v>16.443000000000001</v>
      </c>
      <c r="P17" s="9">
        <v>16.614999999999998</v>
      </c>
      <c r="Q17" s="9">
        <v>26.603999999999999</v>
      </c>
      <c r="R17" s="9">
        <v>6.4539999999999997</v>
      </c>
      <c r="S17" s="9">
        <v>27.747</v>
      </c>
      <c r="T17" s="9">
        <v>5.31</v>
      </c>
      <c r="U17" s="9">
        <v>0</v>
      </c>
      <c r="V17" s="9">
        <v>11.840999999999999</v>
      </c>
      <c r="W17" s="9">
        <v>10.938000000000001</v>
      </c>
      <c r="X17" s="9">
        <v>10.278</v>
      </c>
      <c r="Y17" s="9">
        <v>24.521999999999998</v>
      </c>
      <c r="Z17" s="9">
        <v>8.5350000000000001</v>
      </c>
      <c r="AA17" s="9">
        <v>45.939</v>
      </c>
      <c r="AB17" s="9">
        <v>486.72899999999998</v>
      </c>
      <c r="AC17" s="9">
        <v>406.57799999999997</v>
      </c>
      <c r="AD17" s="9">
        <v>384.39699999999999</v>
      </c>
      <c r="AE17" s="9">
        <v>16.045999999999999</v>
      </c>
      <c r="AF17" s="9">
        <v>6.1349999999999998</v>
      </c>
      <c r="AG17" s="9">
        <v>17.623999999999999</v>
      </c>
      <c r="AH17" s="9">
        <v>4.5570000000000004</v>
      </c>
      <c r="AI17" s="9">
        <v>0</v>
      </c>
      <c r="AJ17" s="9">
        <v>304.01900000000001</v>
      </c>
      <c r="AK17" s="9">
        <v>31.106999999999999</v>
      </c>
      <c r="AL17" s="9">
        <v>28.01</v>
      </c>
      <c r="AM17" s="9">
        <v>43.442</v>
      </c>
      <c r="AN17" s="9">
        <v>80.094999999999999</v>
      </c>
      <c r="AO17" s="9">
        <v>326.483</v>
      </c>
      <c r="AP17" s="9">
        <v>80.150999999999996</v>
      </c>
      <c r="AQ17" s="9">
        <v>522.59100000000001</v>
      </c>
      <c r="AR17" s="9">
        <v>48.12</v>
      </c>
      <c r="AS17" s="9">
        <v>368.78</v>
      </c>
      <c r="AT17" s="9">
        <v>368.78</v>
      </c>
      <c r="AU17" s="9">
        <v>68.492000000000004</v>
      </c>
      <c r="AV17" s="9">
        <v>36.055</v>
      </c>
      <c r="AW17" s="9">
        <v>17.724</v>
      </c>
      <c r="AX17" s="9">
        <v>16.428000000000001</v>
      </c>
      <c r="AY17" s="9">
        <v>26.123999999999999</v>
      </c>
      <c r="AZ17" s="9">
        <v>8.0280000000000005</v>
      </c>
      <c r="BA17" s="9">
        <v>25.352</v>
      </c>
      <c r="BB17" s="9">
        <v>7.327</v>
      </c>
      <c r="BC17" s="9">
        <v>1.4730000000000001</v>
      </c>
      <c r="BD17" s="9">
        <v>10.8</v>
      </c>
      <c r="BE17" s="9">
        <v>11.928000000000001</v>
      </c>
      <c r="BF17" s="9">
        <v>11.423</v>
      </c>
      <c r="BG17" s="9">
        <v>22.925000000000001</v>
      </c>
      <c r="BH17" s="9">
        <v>11.227</v>
      </c>
      <c r="BI17" s="9">
        <v>32.436999999999998</v>
      </c>
      <c r="BJ17" s="9">
        <v>300.28699999999998</v>
      </c>
      <c r="BK17" s="9">
        <v>215.69900000000001</v>
      </c>
      <c r="BL17" s="9">
        <v>211.447</v>
      </c>
      <c r="BM17" s="9">
        <v>3.4870000000000001</v>
      </c>
      <c r="BN17" s="9">
        <v>0.76500000000000001</v>
      </c>
      <c r="BO17" s="9">
        <v>3.4870000000000001</v>
      </c>
      <c r="BP17" s="9">
        <v>0</v>
      </c>
      <c r="BQ17" s="9">
        <v>0.76500000000000001</v>
      </c>
      <c r="BR17" s="9">
        <v>162.905</v>
      </c>
      <c r="BS17" s="9">
        <v>6.1269999999999998</v>
      </c>
      <c r="BT17" s="9">
        <v>13.518000000000001</v>
      </c>
      <c r="BU17" s="9">
        <v>33.149000000000001</v>
      </c>
      <c r="BV17" s="9">
        <v>18.41</v>
      </c>
      <c r="BW17" s="9">
        <v>197.28899999999999</v>
      </c>
      <c r="BX17" s="9">
        <v>84.587999999999994</v>
      </c>
      <c r="BY17" s="9">
        <v>338.755</v>
      </c>
      <c r="BZ17" s="9">
        <v>30.024999999999999</v>
      </c>
      <c r="CA17" s="9">
        <v>284.29199999999997</v>
      </c>
      <c r="CB17" s="9">
        <v>284.29199999999997</v>
      </c>
      <c r="CC17" s="9">
        <v>77.405000000000001</v>
      </c>
      <c r="CD17" s="9">
        <v>27.585999999999999</v>
      </c>
      <c r="CE17" s="9">
        <v>8.8109999999999999</v>
      </c>
      <c r="CF17" s="9">
        <v>16.358000000000001</v>
      </c>
      <c r="CG17" s="9">
        <v>14.657999999999999</v>
      </c>
      <c r="CH17" s="9">
        <v>10.510999999999999</v>
      </c>
      <c r="CI17" s="9">
        <v>15.33</v>
      </c>
      <c r="CJ17" s="9">
        <v>4.952</v>
      </c>
      <c r="CK17" s="9">
        <v>4.8869999999999996</v>
      </c>
      <c r="CL17" s="9">
        <v>6.6989999999999998</v>
      </c>
      <c r="CM17" s="9">
        <v>10.37</v>
      </c>
      <c r="CN17" s="9">
        <v>8.0990000000000002</v>
      </c>
      <c r="CO17" s="9">
        <v>16.747</v>
      </c>
      <c r="CP17" s="9">
        <v>8.4220000000000006</v>
      </c>
      <c r="CQ17" s="9">
        <v>49.82</v>
      </c>
      <c r="CR17" s="9">
        <v>206.887</v>
      </c>
      <c r="CS17" s="9">
        <v>187.268</v>
      </c>
      <c r="CT17" s="9">
        <v>181.392</v>
      </c>
      <c r="CU17" s="9">
        <v>3.0249999999999999</v>
      </c>
      <c r="CV17" s="9">
        <v>2.8519999999999999</v>
      </c>
      <c r="CW17" s="9">
        <v>4.0529999999999999</v>
      </c>
      <c r="CX17" s="9">
        <v>0.57199999999999995</v>
      </c>
      <c r="CY17" s="9">
        <v>1.252</v>
      </c>
      <c r="CZ17" s="9">
        <v>123.694</v>
      </c>
      <c r="DA17" s="9">
        <v>14.284000000000001</v>
      </c>
      <c r="DB17" s="9">
        <v>14.17</v>
      </c>
      <c r="DC17" s="9">
        <v>35.121000000000002</v>
      </c>
      <c r="DD17" s="9">
        <v>19.757999999999999</v>
      </c>
      <c r="DE17" s="9">
        <v>167.51</v>
      </c>
      <c r="DF17" s="9">
        <v>19.619</v>
      </c>
      <c r="DG17" s="9">
        <v>237.47900000000001</v>
      </c>
      <c r="DH17" s="9">
        <v>46.813000000000002</v>
      </c>
      <c r="DI17" s="9">
        <v>361.74799999999999</v>
      </c>
      <c r="DJ17" s="9">
        <v>361.74799999999999</v>
      </c>
      <c r="DK17" s="9">
        <v>61.468000000000004</v>
      </c>
      <c r="DL17" s="9">
        <v>30.706</v>
      </c>
      <c r="DM17" s="9">
        <v>7.61</v>
      </c>
      <c r="DN17" s="9">
        <v>20.294</v>
      </c>
      <c r="DO17" s="9">
        <v>15.225</v>
      </c>
      <c r="DP17" s="9">
        <v>12.679</v>
      </c>
      <c r="DQ17" s="9">
        <v>17.79</v>
      </c>
      <c r="DR17" s="9">
        <v>3.4940000000000002</v>
      </c>
      <c r="DS17" s="9">
        <v>6.6189999999999998</v>
      </c>
      <c r="DT17" s="9">
        <v>7.3230000000000004</v>
      </c>
      <c r="DU17" s="9">
        <v>13.067</v>
      </c>
      <c r="DV17" s="9">
        <v>7.5129999999999999</v>
      </c>
      <c r="DW17" s="9">
        <v>19.100000000000001</v>
      </c>
      <c r="DX17" s="9">
        <v>8.8040000000000003</v>
      </c>
      <c r="DY17" s="9">
        <v>30.760999999999999</v>
      </c>
      <c r="DZ17" s="9">
        <v>300.27999999999997</v>
      </c>
      <c r="EA17" s="9">
        <v>253.09100000000001</v>
      </c>
      <c r="EB17" s="9">
        <v>234.63800000000001</v>
      </c>
      <c r="EC17" s="9">
        <v>8.4260000000000002</v>
      </c>
      <c r="ED17" s="9">
        <v>9.4019999999999992</v>
      </c>
      <c r="EE17" s="9">
        <v>7.931</v>
      </c>
      <c r="EF17" s="9">
        <v>2.0489999999999999</v>
      </c>
      <c r="EG17" s="9">
        <v>7.8490000000000002</v>
      </c>
      <c r="EH17" s="9">
        <v>200.97</v>
      </c>
      <c r="EI17" s="9">
        <v>16.792000000000002</v>
      </c>
      <c r="EJ17" s="9">
        <v>13.112</v>
      </c>
      <c r="EK17" s="9">
        <v>22.216000000000001</v>
      </c>
      <c r="EL17" s="9">
        <v>41.447000000000003</v>
      </c>
      <c r="EM17" s="9">
        <v>211.643</v>
      </c>
      <c r="EN17" s="9">
        <v>47.19</v>
      </c>
      <c r="EO17" s="9">
        <v>329.44900000000001</v>
      </c>
      <c r="EP17" s="9">
        <v>32.298999999999999</v>
      </c>
      <c r="EQ17" s="9">
        <v>242.065</v>
      </c>
      <c r="ER17" s="9">
        <v>242.065</v>
      </c>
      <c r="ES17" s="9">
        <v>62.356999999999999</v>
      </c>
      <c r="ET17" s="9">
        <v>17.619</v>
      </c>
      <c r="EU17" s="9">
        <v>8.4039999999999999</v>
      </c>
      <c r="EV17" s="9">
        <v>7.2290000000000001</v>
      </c>
      <c r="EW17" s="9">
        <v>8.7579999999999991</v>
      </c>
      <c r="EX17" s="9">
        <v>6.875</v>
      </c>
      <c r="EY17" s="9">
        <v>9.8119999999999994</v>
      </c>
      <c r="EZ17" s="9">
        <v>1.583</v>
      </c>
      <c r="FA17" s="9">
        <v>3.8540000000000001</v>
      </c>
      <c r="FB17" s="9">
        <v>4.1529999999999996</v>
      </c>
      <c r="FC17" s="9">
        <v>4.9880000000000004</v>
      </c>
      <c r="FD17" s="9">
        <v>6.492</v>
      </c>
      <c r="FE17" s="9">
        <v>12.082000000000001</v>
      </c>
      <c r="FF17" s="9">
        <v>3.5510000000000002</v>
      </c>
      <c r="FG17" s="9">
        <v>44.738</v>
      </c>
      <c r="FH17" s="9">
        <v>179.708</v>
      </c>
      <c r="FI17" s="9">
        <v>155.42699999999999</v>
      </c>
      <c r="FJ17" s="9">
        <v>147.654</v>
      </c>
      <c r="FK17" s="9">
        <v>5.5880000000000001</v>
      </c>
      <c r="FL17" s="9">
        <v>2.1859999999999999</v>
      </c>
      <c r="FM17" s="9">
        <v>3.3330000000000002</v>
      </c>
      <c r="FN17" s="9">
        <v>0.622</v>
      </c>
      <c r="FO17" s="9">
        <v>3.8180000000000001</v>
      </c>
      <c r="FP17" s="9">
        <v>102.236</v>
      </c>
      <c r="FQ17" s="9">
        <v>7.4290000000000003</v>
      </c>
      <c r="FR17" s="9">
        <v>13.904</v>
      </c>
      <c r="FS17" s="9">
        <v>31.859000000000002</v>
      </c>
      <c r="FT17" s="9">
        <v>14.664999999999999</v>
      </c>
      <c r="FU17" s="9">
        <v>140.762</v>
      </c>
      <c r="FV17" s="9">
        <v>24.28</v>
      </c>
      <c r="FW17" s="9">
        <v>195.34100000000001</v>
      </c>
      <c r="FX17" s="9">
        <v>46.723999999999997</v>
      </c>
      <c r="FY17" s="9">
        <v>195.84</v>
      </c>
      <c r="FZ17" s="9">
        <v>195.84</v>
      </c>
      <c r="GA17" s="9">
        <v>39.206000000000003</v>
      </c>
      <c r="GB17" s="9">
        <v>15.805999999999999</v>
      </c>
      <c r="GC17" s="9">
        <v>7.3179999999999996</v>
      </c>
      <c r="GD17" s="9">
        <v>7.4119999999999999</v>
      </c>
      <c r="GE17" s="9">
        <v>8.0730000000000004</v>
      </c>
      <c r="GF17" s="9">
        <v>6.6580000000000004</v>
      </c>
      <c r="GG17" s="9">
        <v>9.6649999999999991</v>
      </c>
      <c r="GH17" s="9">
        <v>2.109</v>
      </c>
      <c r="GI17" s="9">
        <v>1.8149999999999999</v>
      </c>
      <c r="GJ17" s="9">
        <v>3.1240000000000001</v>
      </c>
      <c r="GK17" s="9">
        <v>7.9569999999999999</v>
      </c>
      <c r="GL17" s="9">
        <v>3.649</v>
      </c>
      <c r="GM17" s="9">
        <v>8.4380000000000006</v>
      </c>
      <c r="GN17" s="9">
        <v>6.2930000000000001</v>
      </c>
      <c r="GO17" s="9">
        <v>23.4</v>
      </c>
      <c r="GP17" s="9">
        <v>156.63399999999999</v>
      </c>
      <c r="GQ17" s="9">
        <v>139.399</v>
      </c>
      <c r="GR17" s="9">
        <v>132.624</v>
      </c>
      <c r="GS17" s="9">
        <v>2.6560000000000001</v>
      </c>
      <c r="GT17" s="9">
        <v>3.589</v>
      </c>
      <c r="GU17" s="9">
        <v>3.8660000000000001</v>
      </c>
      <c r="GV17" s="9">
        <v>1.347</v>
      </c>
      <c r="GW17" s="9">
        <v>1.032</v>
      </c>
      <c r="GX17" s="9">
        <v>101.57599999999999</v>
      </c>
      <c r="GY17" s="9">
        <v>12.691000000000001</v>
      </c>
      <c r="GZ17" s="9">
        <v>5.202</v>
      </c>
      <c r="HA17" s="9">
        <v>19.93</v>
      </c>
      <c r="HB17" s="9">
        <v>18.187000000000001</v>
      </c>
      <c r="HC17" s="9">
        <v>121.212</v>
      </c>
      <c r="HD17" s="9">
        <v>17.234999999999999</v>
      </c>
      <c r="HE17" s="9">
        <v>173.39400000000001</v>
      </c>
      <c r="HF17" s="9">
        <v>22.446000000000002</v>
      </c>
      <c r="HG17" s="9">
        <v>251.22200000000001</v>
      </c>
      <c r="HH17" s="9">
        <v>251.22200000000001</v>
      </c>
      <c r="HI17" s="9">
        <v>67.569999999999993</v>
      </c>
      <c r="HJ17" s="9">
        <v>20.225000000000001</v>
      </c>
      <c r="HK17" s="9">
        <v>6.867</v>
      </c>
      <c r="HL17" s="9">
        <v>10.164999999999999</v>
      </c>
      <c r="HM17" s="9">
        <v>10.233000000000001</v>
      </c>
      <c r="HN17" s="9">
        <v>5.7229999999999999</v>
      </c>
      <c r="HO17" s="9">
        <v>10.68</v>
      </c>
      <c r="HP17" s="9">
        <v>0.89100000000000001</v>
      </c>
      <c r="HQ17" s="9">
        <v>4.3849999999999998</v>
      </c>
      <c r="HR17" s="9">
        <v>6.1740000000000004</v>
      </c>
      <c r="HS17" s="9">
        <v>6.65</v>
      </c>
      <c r="HT17" s="9">
        <v>4.2080000000000002</v>
      </c>
      <c r="HU17" s="9">
        <v>8.7189999999999994</v>
      </c>
      <c r="HV17" s="9">
        <v>8.3130000000000006</v>
      </c>
      <c r="HW17" s="9">
        <v>47.344999999999999</v>
      </c>
      <c r="HX17" s="9">
        <v>183.65199999999999</v>
      </c>
      <c r="HY17" s="9">
        <v>153.56</v>
      </c>
      <c r="HZ17" s="9">
        <v>148.48599999999999</v>
      </c>
      <c r="IA17" s="9">
        <v>2.5779999999999998</v>
      </c>
      <c r="IB17" s="9">
        <v>2.496</v>
      </c>
      <c r="IC17" s="9">
        <v>2.5779999999999998</v>
      </c>
      <c r="ID17" s="9">
        <v>0</v>
      </c>
      <c r="IE17" s="9">
        <v>2.496</v>
      </c>
      <c r="IF17" s="9">
        <v>108.074</v>
      </c>
      <c r="IG17" s="9">
        <v>7.8470000000000004</v>
      </c>
      <c r="IH17" s="9">
        <v>8.9220000000000006</v>
      </c>
      <c r="II17" s="9">
        <v>28.716999999999999</v>
      </c>
      <c r="IJ17" s="9">
        <v>12.272</v>
      </c>
      <c r="IK17" s="9">
        <v>141.28800000000001</v>
      </c>
      <c r="IL17" s="9">
        <v>30.093</v>
      </c>
      <c r="IM17" s="9">
        <v>201.114</v>
      </c>
      <c r="IN17" s="9">
        <v>50.107999999999997</v>
      </c>
      <c r="IO17" s="9">
        <v>761.82</v>
      </c>
      <c r="IP17" s="9">
        <v>761.82</v>
      </c>
      <c r="IQ17" s="9">
        <v>98.823999999999998</v>
      </c>
    </row>
    <row r="18" spans="1:251">
      <c r="A18" s="10">
        <v>44593</v>
      </c>
      <c r="B18" s="9">
        <v>161.381</v>
      </c>
      <c r="C18" s="9">
        <v>16.675999999999998</v>
      </c>
      <c r="D18" s="9">
        <v>4.7939999999999996</v>
      </c>
      <c r="E18" s="9">
        <v>17.568999999999999</v>
      </c>
      <c r="F18" s="9">
        <v>46.241</v>
      </c>
      <c r="G18" s="9">
        <v>154.179</v>
      </c>
      <c r="H18" s="9">
        <v>88.421999999999997</v>
      </c>
      <c r="I18" s="9">
        <v>308.59399999999999</v>
      </c>
      <c r="J18" s="9">
        <v>15.923</v>
      </c>
      <c r="K18" s="9">
        <v>636.93200000000002</v>
      </c>
      <c r="L18" s="9">
        <v>636.93200000000002</v>
      </c>
      <c r="M18" s="9">
        <v>99.284999999999997</v>
      </c>
      <c r="N18" s="9">
        <v>47.186999999999998</v>
      </c>
      <c r="O18" s="9">
        <v>23.748000000000001</v>
      </c>
      <c r="P18" s="9">
        <v>20.088999999999999</v>
      </c>
      <c r="Q18" s="9">
        <v>35.15</v>
      </c>
      <c r="R18" s="9">
        <v>8.6869999999999994</v>
      </c>
      <c r="S18" s="9">
        <v>36.901000000000003</v>
      </c>
      <c r="T18" s="9">
        <v>5.9790000000000001</v>
      </c>
      <c r="U18" s="9">
        <v>0.50700000000000001</v>
      </c>
      <c r="V18" s="9">
        <v>16.097000000000001</v>
      </c>
      <c r="W18" s="9">
        <v>15.054</v>
      </c>
      <c r="X18" s="9">
        <v>12.686</v>
      </c>
      <c r="Y18" s="9">
        <v>29.33</v>
      </c>
      <c r="Z18" s="9">
        <v>14.507</v>
      </c>
      <c r="AA18" s="9">
        <v>52.097999999999999</v>
      </c>
      <c r="AB18" s="9">
        <v>537.64700000000005</v>
      </c>
      <c r="AC18" s="9">
        <v>455.93</v>
      </c>
      <c r="AD18" s="9">
        <v>427.15699999999998</v>
      </c>
      <c r="AE18" s="9">
        <v>22.305</v>
      </c>
      <c r="AF18" s="9">
        <v>5.8120000000000003</v>
      </c>
      <c r="AG18" s="9">
        <v>23.64</v>
      </c>
      <c r="AH18" s="9">
        <v>3.9260000000000002</v>
      </c>
      <c r="AI18" s="9">
        <v>0.55200000000000005</v>
      </c>
      <c r="AJ18" s="9">
        <v>344.87400000000002</v>
      </c>
      <c r="AK18" s="9">
        <v>33.563000000000002</v>
      </c>
      <c r="AL18" s="9">
        <v>23.988</v>
      </c>
      <c r="AM18" s="9">
        <v>53.505000000000003</v>
      </c>
      <c r="AN18" s="9">
        <v>105.373</v>
      </c>
      <c r="AO18" s="9">
        <v>350.55799999999999</v>
      </c>
      <c r="AP18" s="9">
        <v>81.716999999999999</v>
      </c>
      <c r="AQ18" s="9">
        <v>585.88699999999994</v>
      </c>
      <c r="AR18" s="9">
        <v>51.045000000000002</v>
      </c>
      <c r="AS18" s="9">
        <v>388.97800000000001</v>
      </c>
      <c r="AT18" s="9">
        <v>388.97800000000001</v>
      </c>
      <c r="AU18" s="9">
        <v>88.525000000000006</v>
      </c>
      <c r="AV18" s="9">
        <v>43.771000000000001</v>
      </c>
      <c r="AW18" s="9">
        <v>21.582999999999998</v>
      </c>
      <c r="AX18" s="9">
        <v>16.044</v>
      </c>
      <c r="AY18" s="9">
        <v>25.306999999999999</v>
      </c>
      <c r="AZ18" s="9">
        <v>12.32</v>
      </c>
      <c r="BA18" s="9">
        <v>24.704000000000001</v>
      </c>
      <c r="BB18" s="9">
        <v>8.0050000000000008</v>
      </c>
      <c r="BC18" s="9">
        <v>4.9189999999999996</v>
      </c>
      <c r="BD18" s="9">
        <v>17.059000000000001</v>
      </c>
      <c r="BE18" s="9">
        <v>13.135</v>
      </c>
      <c r="BF18" s="9">
        <v>7.4320000000000004</v>
      </c>
      <c r="BG18" s="9">
        <v>24.097999999999999</v>
      </c>
      <c r="BH18" s="9">
        <v>13.529</v>
      </c>
      <c r="BI18" s="9">
        <v>44.753999999999998</v>
      </c>
      <c r="BJ18" s="9">
        <v>300.45299999999997</v>
      </c>
      <c r="BK18" s="9">
        <v>220.79900000000001</v>
      </c>
      <c r="BL18" s="9">
        <v>212.429</v>
      </c>
      <c r="BM18" s="9">
        <v>6.0640000000000001</v>
      </c>
      <c r="BN18" s="9">
        <v>2.306</v>
      </c>
      <c r="BO18" s="9">
        <v>4.798</v>
      </c>
      <c r="BP18" s="9">
        <v>2.9289999999999998</v>
      </c>
      <c r="BQ18" s="9">
        <v>0</v>
      </c>
      <c r="BR18" s="9">
        <v>178.56899999999999</v>
      </c>
      <c r="BS18" s="9">
        <v>6.657</v>
      </c>
      <c r="BT18" s="9">
        <v>3.68</v>
      </c>
      <c r="BU18" s="9">
        <v>31.893000000000001</v>
      </c>
      <c r="BV18" s="9">
        <v>33.488</v>
      </c>
      <c r="BW18" s="9">
        <v>187.31100000000001</v>
      </c>
      <c r="BX18" s="9">
        <v>79.653999999999996</v>
      </c>
      <c r="BY18" s="9">
        <v>338.78699999999998</v>
      </c>
      <c r="BZ18" s="9">
        <v>50.191000000000003</v>
      </c>
      <c r="CA18" s="9">
        <v>318.13799999999998</v>
      </c>
      <c r="CB18" s="9">
        <v>318.13799999999998</v>
      </c>
      <c r="CC18" s="9">
        <v>90.328999999999994</v>
      </c>
      <c r="CD18" s="9">
        <v>32.634999999999998</v>
      </c>
      <c r="CE18" s="9">
        <v>14.618</v>
      </c>
      <c r="CF18" s="9">
        <v>16.811</v>
      </c>
      <c r="CG18" s="9">
        <v>16.036999999999999</v>
      </c>
      <c r="CH18" s="9">
        <v>15.391999999999999</v>
      </c>
      <c r="CI18" s="9">
        <v>21.574000000000002</v>
      </c>
      <c r="CJ18" s="9">
        <v>6.2640000000000002</v>
      </c>
      <c r="CK18" s="9">
        <v>2.1080000000000001</v>
      </c>
      <c r="CL18" s="9">
        <v>6.5380000000000003</v>
      </c>
      <c r="CM18" s="9">
        <v>14.968</v>
      </c>
      <c r="CN18" s="9">
        <v>9.923</v>
      </c>
      <c r="CO18" s="9">
        <v>20.474</v>
      </c>
      <c r="CP18" s="9">
        <v>10.956</v>
      </c>
      <c r="CQ18" s="9">
        <v>57.695</v>
      </c>
      <c r="CR18" s="9">
        <v>227.809</v>
      </c>
      <c r="CS18" s="9">
        <v>204.64500000000001</v>
      </c>
      <c r="CT18" s="9">
        <v>194.17699999999999</v>
      </c>
      <c r="CU18" s="9">
        <v>4.72</v>
      </c>
      <c r="CV18" s="9">
        <v>4.3079999999999998</v>
      </c>
      <c r="CW18" s="9">
        <v>5.5030000000000001</v>
      </c>
      <c r="CX18" s="9">
        <v>1.262</v>
      </c>
      <c r="CY18" s="9">
        <v>2.2629999999999999</v>
      </c>
      <c r="CZ18" s="9">
        <v>137.65799999999999</v>
      </c>
      <c r="DA18" s="9">
        <v>15.228</v>
      </c>
      <c r="DB18" s="9">
        <v>10.585000000000001</v>
      </c>
      <c r="DC18" s="9">
        <v>41.173999999999999</v>
      </c>
      <c r="DD18" s="9">
        <v>30.076000000000001</v>
      </c>
      <c r="DE18" s="9">
        <v>174.56899999999999</v>
      </c>
      <c r="DF18" s="9">
        <v>23.164000000000001</v>
      </c>
      <c r="DG18" s="9">
        <v>262.88499999999999</v>
      </c>
      <c r="DH18" s="9">
        <v>55.253</v>
      </c>
      <c r="DI18" s="9">
        <v>352.72300000000001</v>
      </c>
      <c r="DJ18" s="9">
        <v>352.72300000000001</v>
      </c>
      <c r="DK18" s="9">
        <v>74.259</v>
      </c>
      <c r="DL18" s="9">
        <v>41.811999999999998</v>
      </c>
      <c r="DM18" s="9">
        <v>13.387</v>
      </c>
      <c r="DN18" s="9">
        <v>26.529</v>
      </c>
      <c r="DO18" s="9">
        <v>26.065999999999999</v>
      </c>
      <c r="DP18" s="9">
        <v>13.85</v>
      </c>
      <c r="DQ18" s="9">
        <v>27.058</v>
      </c>
      <c r="DR18" s="9">
        <v>9.3390000000000004</v>
      </c>
      <c r="DS18" s="9">
        <v>3.52</v>
      </c>
      <c r="DT18" s="9">
        <v>12.734</v>
      </c>
      <c r="DU18" s="9">
        <v>15.939</v>
      </c>
      <c r="DV18" s="9">
        <v>11.243</v>
      </c>
      <c r="DW18" s="9">
        <v>31.027999999999999</v>
      </c>
      <c r="DX18" s="9">
        <v>8.8879999999999999</v>
      </c>
      <c r="DY18" s="9">
        <v>32.445999999999998</v>
      </c>
      <c r="DZ18" s="9">
        <v>278.46499999999997</v>
      </c>
      <c r="EA18" s="9">
        <v>245.91900000000001</v>
      </c>
      <c r="EB18" s="9">
        <v>230.952</v>
      </c>
      <c r="EC18" s="9">
        <v>10.872</v>
      </c>
      <c r="ED18" s="9">
        <v>3.6</v>
      </c>
      <c r="EE18" s="9">
        <v>8.6110000000000007</v>
      </c>
      <c r="EF18" s="9">
        <v>2.423</v>
      </c>
      <c r="EG18" s="9">
        <v>2.8479999999999999</v>
      </c>
      <c r="EH18" s="9">
        <v>201.07900000000001</v>
      </c>
      <c r="EI18" s="9">
        <v>13.968</v>
      </c>
      <c r="EJ18" s="9">
        <v>13.393000000000001</v>
      </c>
      <c r="EK18" s="9">
        <v>17.478999999999999</v>
      </c>
      <c r="EL18" s="9">
        <v>33.500999999999998</v>
      </c>
      <c r="EM18" s="9">
        <v>212.41900000000001</v>
      </c>
      <c r="EN18" s="9">
        <v>32.545000000000002</v>
      </c>
      <c r="EO18" s="9">
        <v>320.86</v>
      </c>
      <c r="EP18" s="9">
        <v>31.864000000000001</v>
      </c>
      <c r="EQ18" s="9">
        <v>239.19</v>
      </c>
      <c r="ER18" s="9">
        <v>239.19</v>
      </c>
      <c r="ES18" s="9">
        <v>76.864999999999995</v>
      </c>
      <c r="ET18" s="9">
        <v>26.972000000000001</v>
      </c>
      <c r="EU18" s="9">
        <v>3.6949999999999998</v>
      </c>
      <c r="EV18" s="9">
        <v>18.265000000000001</v>
      </c>
      <c r="EW18" s="9">
        <v>10.986000000000001</v>
      </c>
      <c r="EX18" s="9">
        <v>10.975</v>
      </c>
      <c r="EY18" s="9">
        <v>11.685</v>
      </c>
      <c r="EZ18" s="9">
        <v>1.7909999999999999</v>
      </c>
      <c r="FA18" s="9">
        <v>7.8630000000000004</v>
      </c>
      <c r="FB18" s="9">
        <v>4.665</v>
      </c>
      <c r="FC18" s="9">
        <v>7.1509999999999998</v>
      </c>
      <c r="FD18" s="9">
        <v>10.144</v>
      </c>
      <c r="FE18" s="9">
        <v>11.005000000000001</v>
      </c>
      <c r="FF18" s="9">
        <v>10.956</v>
      </c>
      <c r="FG18" s="9">
        <v>49.893000000000001</v>
      </c>
      <c r="FH18" s="9">
        <v>162.32499999999999</v>
      </c>
      <c r="FI18" s="9">
        <v>137.78100000000001</v>
      </c>
      <c r="FJ18" s="9">
        <v>133.27199999999999</v>
      </c>
      <c r="FK18" s="9">
        <v>1.6339999999999999</v>
      </c>
      <c r="FL18" s="9">
        <v>2.875</v>
      </c>
      <c r="FM18" s="9">
        <v>1.6339999999999999</v>
      </c>
      <c r="FN18" s="9">
        <v>0</v>
      </c>
      <c r="FO18" s="9">
        <v>2.0179999999999998</v>
      </c>
      <c r="FP18" s="9">
        <v>89.153000000000006</v>
      </c>
      <c r="FQ18" s="9">
        <v>9.8849999999999998</v>
      </c>
      <c r="FR18" s="9">
        <v>12.048</v>
      </c>
      <c r="FS18" s="9">
        <v>26.695</v>
      </c>
      <c r="FT18" s="9">
        <v>17.507000000000001</v>
      </c>
      <c r="FU18" s="9">
        <v>120.274</v>
      </c>
      <c r="FV18" s="9">
        <v>24.544</v>
      </c>
      <c r="FW18" s="9">
        <v>186.78299999999999</v>
      </c>
      <c r="FX18" s="9">
        <v>52.406999999999996</v>
      </c>
      <c r="FY18" s="9">
        <v>182.553</v>
      </c>
      <c r="FZ18" s="9">
        <v>182.553</v>
      </c>
      <c r="GA18" s="9">
        <v>53.884999999999998</v>
      </c>
      <c r="GB18" s="9">
        <v>26.459</v>
      </c>
      <c r="GC18" s="9">
        <v>6.9829999999999997</v>
      </c>
      <c r="GD18" s="9">
        <v>17.047999999999998</v>
      </c>
      <c r="GE18" s="9">
        <v>13.528</v>
      </c>
      <c r="GF18" s="9">
        <v>10.504</v>
      </c>
      <c r="GG18" s="9">
        <v>13.459</v>
      </c>
      <c r="GH18" s="9">
        <v>4.3310000000000004</v>
      </c>
      <c r="GI18" s="9">
        <v>4.6449999999999996</v>
      </c>
      <c r="GJ18" s="9">
        <v>7.2859999999999996</v>
      </c>
      <c r="GK18" s="9">
        <v>6.1440000000000001</v>
      </c>
      <c r="GL18" s="9">
        <v>10.601000000000001</v>
      </c>
      <c r="GM18" s="9">
        <v>14.401</v>
      </c>
      <c r="GN18" s="9">
        <v>9.6300000000000008</v>
      </c>
      <c r="GO18" s="9">
        <v>27.425999999999998</v>
      </c>
      <c r="GP18" s="9">
        <v>128.667</v>
      </c>
      <c r="GQ18" s="9">
        <v>111.244</v>
      </c>
      <c r="GR18" s="9">
        <v>106.631</v>
      </c>
      <c r="GS18" s="9">
        <v>2.8450000000000002</v>
      </c>
      <c r="GT18" s="9">
        <v>1.768</v>
      </c>
      <c r="GU18" s="9">
        <v>2.8450000000000002</v>
      </c>
      <c r="GV18" s="9">
        <v>0.623</v>
      </c>
      <c r="GW18" s="9">
        <v>1.145</v>
      </c>
      <c r="GX18" s="9">
        <v>87.766999999999996</v>
      </c>
      <c r="GY18" s="9">
        <v>4.266</v>
      </c>
      <c r="GZ18" s="9">
        <v>5.9889999999999999</v>
      </c>
      <c r="HA18" s="9">
        <v>13.222</v>
      </c>
      <c r="HB18" s="9">
        <v>15.077</v>
      </c>
      <c r="HC18" s="9">
        <v>96.167000000000002</v>
      </c>
      <c r="HD18" s="9">
        <v>17.422999999999998</v>
      </c>
      <c r="HE18" s="9">
        <v>154.161</v>
      </c>
      <c r="HF18" s="9">
        <v>28.391999999999999</v>
      </c>
      <c r="HG18" s="9">
        <v>263.32499999999999</v>
      </c>
      <c r="HH18" s="9">
        <v>263.32499999999999</v>
      </c>
      <c r="HI18" s="9">
        <v>80.638999999999996</v>
      </c>
      <c r="HJ18" s="9">
        <v>24.175999999999998</v>
      </c>
      <c r="HK18" s="9">
        <v>8.3409999999999993</v>
      </c>
      <c r="HL18" s="9">
        <v>13.993</v>
      </c>
      <c r="HM18" s="9">
        <v>10.446</v>
      </c>
      <c r="HN18" s="9">
        <v>11.888</v>
      </c>
      <c r="HO18" s="9">
        <v>11.028</v>
      </c>
      <c r="HP18" s="9">
        <v>0</v>
      </c>
      <c r="HQ18" s="9">
        <v>10.007</v>
      </c>
      <c r="HR18" s="9">
        <v>3.6760000000000002</v>
      </c>
      <c r="HS18" s="9">
        <v>9.5109999999999992</v>
      </c>
      <c r="HT18" s="9">
        <v>9.1460000000000008</v>
      </c>
      <c r="HU18" s="9">
        <v>15.815</v>
      </c>
      <c r="HV18" s="9">
        <v>6.5179999999999998</v>
      </c>
      <c r="HW18" s="9">
        <v>56.463000000000001</v>
      </c>
      <c r="HX18" s="9">
        <v>182.68600000000001</v>
      </c>
      <c r="HY18" s="9">
        <v>153.386</v>
      </c>
      <c r="HZ18" s="9">
        <v>146.00399999999999</v>
      </c>
      <c r="IA18" s="9">
        <v>4.4189999999999996</v>
      </c>
      <c r="IB18" s="9">
        <v>2.9630000000000001</v>
      </c>
      <c r="IC18" s="9">
        <v>3.5339999999999998</v>
      </c>
      <c r="ID18" s="9">
        <v>0</v>
      </c>
      <c r="IE18" s="9">
        <v>3.1360000000000001</v>
      </c>
      <c r="IF18" s="9">
        <v>112.54600000000001</v>
      </c>
      <c r="IG18" s="9">
        <v>10.507</v>
      </c>
      <c r="IH18" s="9">
        <v>4.45</v>
      </c>
      <c r="II18" s="9">
        <v>25.882999999999999</v>
      </c>
      <c r="IJ18" s="9">
        <v>19.094999999999999</v>
      </c>
      <c r="IK18" s="9">
        <v>134.291</v>
      </c>
      <c r="IL18" s="9">
        <v>29.3</v>
      </c>
      <c r="IM18" s="9">
        <v>206.84899999999999</v>
      </c>
      <c r="IN18" s="9">
        <v>56.475999999999999</v>
      </c>
      <c r="IO18" s="9">
        <v>842.13800000000003</v>
      </c>
      <c r="IP18" s="9">
        <v>842.13800000000003</v>
      </c>
      <c r="IQ18" s="9">
        <v>123.217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42.314</v>
      </c>
      <c r="C11" s="9">
        <v>12.653</v>
      </c>
      <c r="D11" s="9">
        <v>23.474</v>
      </c>
      <c r="E11" s="9">
        <v>24.306999999999999</v>
      </c>
      <c r="F11" s="9">
        <v>12.348000000000001</v>
      </c>
      <c r="G11" s="9">
        <v>25.167999999999999</v>
      </c>
      <c r="H11" s="9">
        <v>11.486000000000001</v>
      </c>
      <c r="I11" s="9">
        <v>0</v>
      </c>
      <c r="J11" s="9">
        <v>8.1910000000000007</v>
      </c>
      <c r="K11" s="9">
        <v>16.341000000000001</v>
      </c>
      <c r="L11" s="9">
        <v>12.124000000000001</v>
      </c>
      <c r="M11" s="9">
        <v>22.715</v>
      </c>
      <c r="N11" s="9">
        <v>13.939</v>
      </c>
      <c r="O11" s="9">
        <v>40.015000000000001</v>
      </c>
      <c r="P11" s="9">
        <v>535.15700000000004</v>
      </c>
      <c r="Q11" s="9">
        <v>415.77</v>
      </c>
      <c r="R11" s="9">
        <v>397.89</v>
      </c>
      <c r="S11" s="9">
        <v>9.6519999999999992</v>
      </c>
      <c r="T11" s="9">
        <v>8.2279999999999998</v>
      </c>
      <c r="U11" s="9">
        <v>11.221</v>
      </c>
      <c r="V11" s="9">
        <v>6.1219999999999999</v>
      </c>
      <c r="W11" s="9">
        <v>0</v>
      </c>
      <c r="X11" s="9">
        <v>332.36500000000001</v>
      </c>
      <c r="Y11" s="9">
        <v>24.884</v>
      </c>
      <c r="Z11" s="9">
        <v>20.972000000000001</v>
      </c>
      <c r="AA11" s="9">
        <v>37.549999999999997</v>
      </c>
      <c r="AB11" s="9">
        <v>79.355999999999995</v>
      </c>
      <c r="AC11" s="9">
        <v>336.41399999999999</v>
      </c>
      <c r="AD11" s="9">
        <v>119.387</v>
      </c>
      <c r="AE11" s="9">
        <v>577.72500000000002</v>
      </c>
      <c r="AF11" s="9">
        <v>39.76</v>
      </c>
      <c r="AG11" s="9">
        <v>272.911</v>
      </c>
      <c r="AH11" s="9">
        <v>272.911</v>
      </c>
      <c r="AI11" s="9">
        <v>40.030999999999999</v>
      </c>
      <c r="AJ11" s="9">
        <v>20.579000000000001</v>
      </c>
      <c r="AK11" s="9">
        <v>9.1880000000000006</v>
      </c>
      <c r="AL11" s="9">
        <v>9.35</v>
      </c>
      <c r="AM11" s="9">
        <v>11.805999999999999</v>
      </c>
      <c r="AN11" s="9">
        <v>6.7329999999999997</v>
      </c>
      <c r="AO11" s="9">
        <v>10.645</v>
      </c>
      <c r="AP11" s="9">
        <v>5.8559999999999999</v>
      </c>
      <c r="AQ11" s="9">
        <v>0.999</v>
      </c>
      <c r="AR11" s="9">
        <v>9.1890000000000001</v>
      </c>
      <c r="AS11" s="9">
        <v>4.08</v>
      </c>
      <c r="AT11" s="9">
        <v>5.2690000000000001</v>
      </c>
      <c r="AU11" s="9">
        <v>10.859</v>
      </c>
      <c r="AV11" s="9">
        <v>7.6790000000000003</v>
      </c>
      <c r="AW11" s="9">
        <v>19.452000000000002</v>
      </c>
      <c r="AX11" s="9">
        <v>232.88</v>
      </c>
      <c r="AY11" s="9">
        <v>171.23699999999999</v>
      </c>
      <c r="AZ11" s="9">
        <v>160.69399999999999</v>
      </c>
      <c r="BA11" s="9">
        <v>4.9119999999999999</v>
      </c>
      <c r="BB11" s="9">
        <v>5.6310000000000002</v>
      </c>
      <c r="BC11" s="9">
        <v>3.8719999999999999</v>
      </c>
      <c r="BD11" s="9">
        <v>3.9870000000000001</v>
      </c>
      <c r="BE11" s="9">
        <v>2.1469999999999998</v>
      </c>
      <c r="BF11" s="9">
        <v>141.852</v>
      </c>
      <c r="BG11" s="9">
        <v>9.5760000000000005</v>
      </c>
      <c r="BH11" s="9">
        <v>6.6950000000000003</v>
      </c>
      <c r="BI11" s="9">
        <v>13.114000000000001</v>
      </c>
      <c r="BJ11" s="9">
        <v>37.290999999999997</v>
      </c>
      <c r="BK11" s="9">
        <v>133.946</v>
      </c>
      <c r="BL11" s="9">
        <v>61.643000000000001</v>
      </c>
      <c r="BM11" s="9">
        <v>254.238</v>
      </c>
      <c r="BN11" s="9">
        <v>18.672999999999998</v>
      </c>
      <c r="BO11" s="9">
        <v>358.75599999999997</v>
      </c>
      <c r="BP11" s="9">
        <v>358.75599999999997</v>
      </c>
      <c r="BQ11" s="9">
        <v>76.021000000000001</v>
      </c>
      <c r="BR11" s="9">
        <v>39.893000000000001</v>
      </c>
      <c r="BS11" s="9">
        <v>16.850000000000001</v>
      </c>
      <c r="BT11" s="9">
        <v>18.899999999999999</v>
      </c>
      <c r="BU11" s="9">
        <v>27.85</v>
      </c>
      <c r="BV11" s="9">
        <v>7.9</v>
      </c>
      <c r="BW11" s="9">
        <v>25.684999999999999</v>
      </c>
      <c r="BX11" s="9">
        <v>8.4730000000000008</v>
      </c>
      <c r="BY11" s="9">
        <v>0.998</v>
      </c>
      <c r="BZ11" s="9">
        <v>6.6479999999999997</v>
      </c>
      <c r="CA11" s="9">
        <v>13.541</v>
      </c>
      <c r="CB11" s="9">
        <v>15.561</v>
      </c>
      <c r="CC11" s="9">
        <v>22.291</v>
      </c>
      <c r="CD11" s="9">
        <v>13.459</v>
      </c>
      <c r="CE11" s="9">
        <v>36.128</v>
      </c>
      <c r="CF11" s="9">
        <v>282.73500000000001</v>
      </c>
      <c r="CG11" s="9">
        <v>217.72300000000001</v>
      </c>
      <c r="CH11" s="9">
        <v>207.001</v>
      </c>
      <c r="CI11" s="9">
        <v>4.5780000000000003</v>
      </c>
      <c r="CJ11" s="9">
        <v>6.1440000000000001</v>
      </c>
      <c r="CK11" s="9">
        <v>4.0220000000000002</v>
      </c>
      <c r="CL11" s="9">
        <v>4.5380000000000003</v>
      </c>
      <c r="CM11" s="9">
        <v>1.6060000000000001</v>
      </c>
      <c r="CN11" s="9">
        <v>164.613</v>
      </c>
      <c r="CO11" s="9">
        <v>14.045999999999999</v>
      </c>
      <c r="CP11" s="9">
        <v>10.698</v>
      </c>
      <c r="CQ11" s="9">
        <v>28.366</v>
      </c>
      <c r="CR11" s="9">
        <v>27.506</v>
      </c>
      <c r="CS11" s="9">
        <v>190.21600000000001</v>
      </c>
      <c r="CT11" s="9">
        <v>65.012</v>
      </c>
      <c r="CU11" s="9">
        <v>322.54500000000002</v>
      </c>
      <c r="CV11" s="9">
        <v>36.210999999999999</v>
      </c>
      <c r="CW11" s="9">
        <v>632.70500000000004</v>
      </c>
      <c r="CX11" s="9">
        <v>632.70500000000004</v>
      </c>
      <c r="CY11" s="9">
        <v>139.88900000000001</v>
      </c>
      <c r="CZ11" s="9">
        <v>62.835999999999999</v>
      </c>
      <c r="DA11" s="9">
        <v>21.998999999999999</v>
      </c>
      <c r="DB11" s="9">
        <v>33.697000000000003</v>
      </c>
      <c r="DC11" s="9">
        <v>35.256999999999998</v>
      </c>
      <c r="DD11" s="9">
        <v>20.439</v>
      </c>
      <c r="DE11" s="9">
        <v>34.244999999999997</v>
      </c>
      <c r="DF11" s="9">
        <v>6.6219999999999999</v>
      </c>
      <c r="DG11" s="9">
        <v>12.003</v>
      </c>
      <c r="DH11" s="9">
        <v>11.039</v>
      </c>
      <c r="DI11" s="9">
        <v>17.314</v>
      </c>
      <c r="DJ11" s="9">
        <v>27.343</v>
      </c>
      <c r="DK11" s="9">
        <v>34.396999999999998</v>
      </c>
      <c r="DL11" s="9">
        <v>21.298999999999999</v>
      </c>
      <c r="DM11" s="9">
        <v>77.052000000000007</v>
      </c>
      <c r="DN11" s="9">
        <v>492.81599999999997</v>
      </c>
      <c r="DO11" s="9">
        <v>431.05599999999998</v>
      </c>
      <c r="DP11" s="9">
        <v>410.471</v>
      </c>
      <c r="DQ11" s="9">
        <v>10.619</v>
      </c>
      <c r="DR11" s="9">
        <v>9.9659999999999993</v>
      </c>
      <c r="DS11" s="9">
        <v>13.319000000000001</v>
      </c>
      <c r="DT11" s="9">
        <v>2.278</v>
      </c>
      <c r="DU11" s="9">
        <v>4.9880000000000004</v>
      </c>
      <c r="DV11" s="9">
        <v>320.54000000000002</v>
      </c>
      <c r="DW11" s="9">
        <v>24.489000000000001</v>
      </c>
      <c r="DX11" s="9">
        <v>21.373000000000001</v>
      </c>
      <c r="DY11" s="9">
        <v>64.653999999999996</v>
      </c>
      <c r="DZ11" s="9">
        <v>54.670999999999999</v>
      </c>
      <c r="EA11" s="9">
        <v>376.38499999999999</v>
      </c>
      <c r="EB11" s="9">
        <v>61.761000000000003</v>
      </c>
      <c r="EC11" s="9">
        <v>556.93899999999996</v>
      </c>
      <c r="ED11" s="9">
        <v>75.766000000000005</v>
      </c>
      <c r="EE11" s="9">
        <v>413.13900000000001</v>
      </c>
      <c r="EF11" s="9">
        <v>413.13900000000001</v>
      </c>
      <c r="EG11" s="9">
        <v>113.096</v>
      </c>
      <c r="EH11" s="9">
        <v>29.361999999999998</v>
      </c>
      <c r="EI11" s="9">
        <v>12.452999999999999</v>
      </c>
      <c r="EJ11" s="9">
        <v>15.361000000000001</v>
      </c>
      <c r="EK11" s="9">
        <v>19.832999999999998</v>
      </c>
      <c r="EL11" s="9">
        <v>7.9809999999999999</v>
      </c>
      <c r="EM11" s="9">
        <v>19.760999999999999</v>
      </c>
      <c r="EN11" s="9">
        <v>0</v>
      </c>
      <c r="EO11" s="9">
        <v>5.343</v>
      </c>
      <c r="EP11" s="9">
        <v>4.7699999999999996</v>
      </c>
      <c r="EQ11" s="9">
        <v>13.257999999999999</v>
      </c>
      <c r="ER11" s="9">
        <v>9.7870000000000008</v>
      </c>
      <c r="ES11" s="9">
        <v>17.091999999999999</v>
      </c>
      <c r="ET11" s="9">
        <v>10.722</v>
      </c>
      <c r="EU11" s="9">
        <v>83.733000000000004</v>
      </c>
      <c r="EV11" s="9">
        <v>300.04399999999998</v>
      </c>
      <c r="EW11" s="9">
        <v>262.65899999999999</v>
      </c>
      <c r="EX11" s="9">
        <v>258.88299999999998</v>
      </c>
      <c r="EY11" s="9">
        <v>1.514</v>
      </c>
      <c r="EZ11" s="9">
        <v>2.262</v>
      </c>
      <c r="FA11" s="9">
        <v>1.9259999999999999</v>
      </c>
      <c r="FB11" s="9">
        <v>0</v>
      </c>
      <c r="FC11" s="9">
        <v>0.83499999999999996</v>
      </c>
      <c r="FD11" s="9">
        <v>176.577</v>
      </c>
      <c r="FE11" s="9">
        <v>14.202999999999999</v>
      </c>
      <c r="FF11" s="9">
        <v>20.052</v>
      </c>
      <c r="FG11" s="9">
        <v>51.826999999999998</v>
      </c>
      <c r="FH11" s="9">
        <v>30.067</v>
      </c>
      <c r="FI11" s="9">
        <v>232.59200000000001</v>
      </c>
      <c r="FJ11" s="9">
        <v>37.384999999999998</v>
      </c>
      <c r="FK11" s="9">
        <v>335.28199999999998</v>
      </c>
      <c r="FL11" s="9">
        <v>77.858000000000004</v>
      </c>
      <c r="FM11" s="9">
        <v>178.47499999999999</v>
      </c>
      <c r="FN11" s="9">
        <v>136.49700000000001</v>
      </c>
      <c r="FO11" s="9">
        <v>41.976999999999997</v>
      </c>
      <c r="FP11" s="9">
        <v>863.37400000000002</v>
      </c>
      <c r="FQ11" s="9">
        <v>797.64</v>
      </c>
      <c r="FR11" s="9">
        <v>129.55099999999999</v>
      </c>
      <c r="FS11" s="9">
        <v>51.713999999999999</v>
      </c>
      <c r="FT11" s="9">
        <v>19.678000000000001</v>
      </c>
      <c r="FU11" s="9">
        <v>26.959</v>
      </c>
      <c r="FV11" s="9">
        <v>29.943000000000001</v>
      </c>
      <c r="FW11" s="9">
        <v>16.693999999999999</v>
      </c>
      <c r="FX11" s="9">
        <v>31.006</v>
      </c>
      <c r="FY11" s="9">
        <v>6.94</v>
      </c>
      <c r="FZ11" s="9">
        <v>6.3520000000000003</v>
      </c>
      <c r="GA11" s="9">
        <v>14.076000000000001</v>
      </c>
      <c r="GB11" s="9">
        <v>17.783000000000001</v>
      </c>
      <c r="GC11" s="9">
        <v>14.778</v>
      </c>
      <c r="GD11" s="9">
        <v>29.209</v>
      </c>
      <c r="GE11" s="9">
        <v>17.428000000000001</v>
      </c>
      <c r="GF11" s="9">
        <v>77.837000000000003</v>
      </c>
      <c r="GG11" s="9">
        <v>668.08900000000006</v>
      </c>
      <c r="GH11" s="9">
        <v>536.19200000000001</v>
      </c>
      <c r="GI11" s="9">
        <v>510.57400000000001</v>
      </c>
      <c r="GJ11" s="9">
        <v>12.064</v>
      </c>
      <c r="GK11" s="9">
        <v>13.555</v>
      </c>
      <c r="GL11" s="9">
        <v>11.775</v>
      </c>
      <c r="GM11" s="9">
        <v>6.194</v>
      </c>
      <c r="GN11" s="9">
        <v>5.7030000000000003</v>
      </c>
      <c r="GO11" s="9">
        <v>415.15100000000001</v>
      </c>
      <c r="GP11" s="9">
        <v>33.085999999999999</v>
      </c>
      <c r="GQ11" s="9">
        <v>31.975000000000001</v>
      </c>
      <c r="GR11" s="9">
        <v>55.981000000000002</v>
      </c>
      <c r="GS11" s="9">
        <v>79.876000000000005</v>
      </c>
      <c r="GT11" s="9">
        <v>456.31599999999997</v>
      </c>
      <c r="GU11" s="9">
        <v>131.89699999999999</v>
      </c>
      <c r="GV11" s="9">
        <v>65.733999999999995</v>
      </c>
      <c r="GW11" s="9">
        <v>773.06399999999996</v>
      </c>
      <c r="GX11" s="9">
        <v>90.311000000000007</v>
      </c>
      <c r="GY11" s="9">
        <v>111.267</v>
      </c>
      <c r="GZ11" s="9">
        <v>111.267</v>
      </c>
      <c r="HA11" s="9">
        <v>8.9239999999999995</v>
      </c>
      <c r="HB11" s="9">
        <v>5.1210000000000004</v>
      </c>
      <c r="HC11" s="9">
        <v>2.1789999999999998</v>
      </c>
      <c r="HD11" s="9">
        <v>2.9420000000000002</v>
      </c>
      <c r="HE11" s="9">
        <v>2.484</v>
      </c>
      <c r="HF11" s="9">
        <v>2.637</v>
      </c>
      <c r="HG11" s="9">
        <v>2.931</v>
      </c>
      <c r="HH11" s="9">
        <v>1.611</v>
      </c>
      <c r="HI11" s="9">
        <v>0</v>
      </c>
      <c r="HJ11" s="9">
        <v>1.639</v>
      </c>
      <c r="HK11" s="9">
        <v>1.83</v>
      </c>
      <c r="HL11" s="9">
        <v>1.651</v>
      </c>
      <c r="HM11" s="9">
        <v>3.2120000000000002</v>
      </c>
      <c r="HN11" s="9">
        <v>1.909</v>
      </c>
      <c r="HO11" s="9">
        <v>3.8029999999999999</v>
      </c>
      <c r="HP11" s="9">
        <v>102.343</v>
      </c>
      <c r="HQ11" s="9">
        <v>58.985999999999997</v>
      </c>
      <c r="HR11" s="9">
        <v>51.636000000000003</v>
      </c>
      <c r="HS11" s="9">
        <v>2.746</v>
      </c>
      <c r="HT11" s="9">
        <v>4.6040000000000001</v>
      </c>
      <c r="HU11" s="9">
        <v>3.714</v>
      </c>
      <c r="HV11" s="9">
        <v>2.99</v>
      </c>
      <c r="HW11" s="9">
        <v>0.35599999999999998</v>
      </c>
      <c r="HX11" s="9">
        <v>47.6</v>
      </c>
      <c r="HY11" s="9">
        <v>3.3820000000000001</v>
      </c>
      <c r="HZ11" s="9">
        <v>2.7130000000000001</v>
      </c>
      <c r="IA11" s="9">
        <v>5.2910000000000004</v>
      </c>
      <c r="IB11" s="9">
        <v>11.614000000000001</v>
      </c>
      <c r="IC11" s="9">
        <v>47.372</v>
      </c>
      <c r="ID11" s="9">
        <v>43.356999999999999</v>
      </c>
      <c r="IE11" s="9">
        <v>107.738</v>
      </c>
      <c r="IF11" s="9">
        <v>3.5289999999999999</v>
      </c>
      <c r="IG11" s="9">
        <v>167.81399999999999</v>
      </c>
      <c r="IH11" s="9">
        <v>167.81399999999999</v>
      </c>
      <c r="II11" s="9">
        <v>26.658000000000001</v>
      </c>
      <c r="IJ11" s="9">
        <v>12.077</v>
      </c>
      <c r="IK11" s="9">
        <v>5.5720000000000001</v>
      </c>
      <c r="IL11" s="9">
        <v>5.94</v>
      </c>
      <c r="IM11" s="9">
        <v>8.5640000000000001</v>
      </c>
      <c r="IN11" s="9">
        <v>2.948</v>
      </c>
      <c r="IO11" s="9">
        <v>9.5139999999999993</v>
      </c>
      <c r="IP11" s="9">
        <v>1.998</v>
      </c>
      <c r="IQ11" s="9">
        <v>0</v>
      </c>
    </row>
    <row r="12" spans="1:251">
      <c r="A12" s="10">
        <v>42401</v>
      </c>
      <c r="B12" s="9">
        <v>46.363</v>
      </c>
      <c r="C12" s="9">
        <v>21.498000000000001</v>
      </c>
      <c r="D12" s="9">
        <v>22.887</v>
      </c>
      <c r="E12" s="9">
        <v>31.780999999999999</v>
      </c>
      <c r="F12" s="9">
        <v>12.603999999999999</v>
      </c>
      <c r="G12" s="9">
        <v>34.134</v>
      </c>
      <c r="H12" s="9">
        <v>10.250999999999999</v>
      </c>
      <c r="I12" s="9">
        <v>0</v>
      </c>
      <c r="J12" s="9">
        <v>13.516</v>
      </c>
      <c r="K12" s="9">
        <v>14.103</v>
      </c>
      <c r="L12" s="9">
        <v>16.765000000000001</v>
      </c>
      <c r="M12" s="9">
        <v>30.917000000000002</v>
      </c>
      <c r="N12" s="9">
        <v>13.468</v>
      </c>
      <c r="O12" s="9">
        <v>46.616999999999997</v>
      </c>
      <c r="P12" s="9">
        <v>547.98400000000004</v>
      </c>
      <c r="Q12" s="9">
        <v>415.13799999999998</v>
      </c>
      <c r="R12" s="9">
        <v>394.93299999999999</v>
      </c>
      <c r="S12" s="9">
        <v>10.541</v>
      </c>
      <c r="T12" s="9">
        <v>9.1210000000000004</v>
      </c>
      <c r="U12" s="9">
        <v>13.302</v>
      </c>
      <c r="V12" s="9">
        <v>5.2690000000000001</v>
      </c>
      <c r="W12" s="9">
        <v>0</v>
      </c>
      <c r="X12" s="9">
        <v>329.89400000000001</v>
      </c>
      <c r="Y12" s="9">
        <v>25.849</v>
      </c>
      <c r="Z12" s="9">
        <v>19.454999999999998</v>
      </c>
      <c r="AA12" s="9">
        <v>39.941000000000003</v>
      </c>
      <c r="AB12" s="9">
        <v>81.497</v>
      </c>
      <c r="AC12" s="9">
        <v>333.64100000000002</v>
      </c>
      <c r="AD12" s="9">
        <v>132.846</v>
      </c>
      <c r="AE12" s="9">
        <v>597.95799999999997</v>
      </c>
      <c r="AF12" s="9">
        <v>43.006</v>
      </c>
      <c r="AG12" s="9">
        <v>280.23700000000002</v>
      </c>
      <c r="AH12" s="9">
        <v>280.23700000000002</v>
      </c>
      <c r="AI12" s="9">
        <v>33.235999999999997</v>
      </c>
      <c r="AJ12" s="9">
        <v>13.436</v>
      </c>
      <c r="AK12" s="9">
        <v>5.6280000000000001</v>
      </c>
      <c r="AL12" s="9">
        <v>6.4210000000000003</v>
      </c>
      <c r="AM12" s="9">
        <v>9.1590000000000007</v>
      </c>
      <c r="AN12" s="9">
        <v>2.8889999999999998</v>
      </c>
      <c r="AO12" s="9">
        <v>9.7270000000000003</v>
      </c>
      <c r="AP12" s="9">
        <v>2.3210000000000002</v>
      </c>
      <c r="AQ12" s="9">
        <v>0</v>
      </c>
      <c r="AR12" s="9">
        <v>4.8550000000000004</v>
      </c>
      <c r="AS12" s="9">
        <v>1.718</v>
      </c>
      <c r="AT12" s="9">
        <v>5.4749999999999996</v>
      </c>
      <c r="AU12" s="9">
        <v>7.9160000000000004</v>
      </c>
      <c r="AV12" s="9">
        <v>4.133</v>
      </c>
      <c r="AW12" s="9">
        <v>19.8</v>
      </c>
      <c r="AX12" s="9">
        <v>247.001</v>
      </c>
      <c r="AY12" s="9">
        <v>194.08799999999999</v>
      </c>
      <c r="AZ12" s="9">
        <v>175.816</v>
      </c>
      <c r="BA12" s="9">
        <v>9.3670000000000009</v>
      </c>
      <c r="BB12" s="9">
        <v>8.9039999999999999</v>
      </c>
      <c r="BC12" s="9">
        <v>7.3449999999999998</v>
      </c>
      <c r="BD12" s="9">
        <v>6.6619999999999999</v>
      </c>
      <c r="BE12" s="9">
        <v>3.65</v>
      </c>
      <c r="BF12" s="9">
        <v>163.994</v>
      </c>
      <c r="BG12" s="9">
        <v>6.1289999999999996</v>
      </c>
      <c r="BH12" s="9">
        <v>8.1850000000000005</v>
      </c>
      <c r="BI12" s="9">
        <v>15.78</v>
      </c>
      <c r="BJ12" s="9">
        <v>37.512</v>
      </c>
      <c r="BK12" s="9">
        <v>156.57599999999999</v>
      </c>
      <c r="BL12" s="9">
        <v>52.912999999999997</v>
      </c>
      <c r="BM12" s="9">
        <v>262.61399999999998</v>
      </c>
      <c r="BN12" s="9">
        <v>17.623000000000001</v>
      </c>
      <c r="BO12" s="9">
        <v>375.25599999999997</v>
      </c>
      <c r="BP12" s="9">
        <v>375.25599999999997</v>
      </c>
      <c r="BQ12" s="9">
        <v>69.132000000000005</v>
      </c>
      <c r="BR12" s="9">
        <v>34.679000000000002</v>
      </c>
      <c r="BS12" s="9">
        <v>12.298999999999999</v>
      </c>
      <c r="BT12" s="9">
        <v>20</v>
      </c>
      <c r="BU12" s="9">
        <v>21.584</v>
      </c>
      <c r="BV12" s="9">
        <v>10.209</v>
      </c>
      <c r="BW12" s="9">
        <v>19.027999999999999</v>
      </c>
      <c r="BX12" s="9">
        <v>9.81</v>
      </c>
      <c r="BY12" s="9">
        <v>2.375</v>
      </c>
      <c r="BZ12" s="9">
        <v>9.8059999999999992</v>
      </c>
      <c r="CA12" s="9">
        <v>12.486000000000001</v>
      </c>
      <c r="CB12" s="9">
        <v>10.007999999999999</v>
      </c>
      <c r="CC12" s="9">
        <v>16.991</v>
      </c>
      <c r="CD12" s="9">
        <v>15.308</v>
      </c>
      <c r="CE12" s="9">
        <v>34.453000000000003</v>
      </c>
      <c r="CF12" s="9">
        <v>306.12400000000002</v>
      </c>
      <c r="CG12" s="9">
        <v>222.32300000000001</v>
      </c>
      <c r="CH12" s="9">
        <v>217.965</v>
      </c>
      <c r="CI12" s="9">
        <v>1.4890000000000001</v>
      </c>
      <c r="CJ12" s="9">
        <v>2.8690000000000002</v>
      </c>
      <c r="CK12" s="9">
        <v>1.4890000000000001</v>
      </c>
      <c r="CL12" s="9">
        <v>2.8690000000000002</v>
      </c>
      <c r="CM12" s="9">
        <v>0</v>
      </c>
      <c r="CN12" s="9">
        <v>175.482</v>
      </c>
      <c r="CO12" s="9">
        <v>7.9870000000000001</v>
      </c>
      <c r="CP12" s="9">
        <v>12.021000000000001</v>
      </c>
      <c r="CQ12" s="9">
        <v>26.834</v>
      </c>
      <c r="CR12" s="9">
        <v>26.300999999999998</v>
      </c>
      <c r="CS12" s="9">
        <v>196.02199999999999</v>
      </c>
      <c r="CT12" s="9">
        <v>83.801000000000002</v>
      </c>
      <c r="CU12" s="9">
        <v>340.55599999999998</v>
      </c>
      <c r="CV12" s="9">
        <v>34.698999999999998</v>
      </c>
      <c r="CW12" s="9">
        <v>632.32399999999996</v>
      </c>
      <c r="CX12" s="9">
        <v>632.32399999999996</v>
      </c>
      <c r="CY12" s="9">
        <v>126.85899999999999</v>
      </c>
      <c r="CZ12" s="9">
        <v>49.944000000000003</v>
      </c>
      <c r="DA12" s="9">
        <v>18.161999999999999</v>
      </c>
      <c r="DB12" s="9">
        <v>27.829000000000001</v>
      </c>
      <c r="DC12" s="9">
        <v>30.234999999999999</v>
      </c>
      <c r="DD12" s="9">
        <v>15.755000000000001</v>
      </c>
      <c r="DE12" s="9">
        <v>29.913</v>
      </c>
      <c r="DF12" s="9">
        <v>5.8220000000000001</v>
      </c>
      <c r="DG12" s="9">
        <v>7.2880000000000003</v>
      </c>
      <c r="DH12" s="9">
        <v>10.262</v>
      </c>
      <c r="DI12" s="9">
        <v>17.016999999999999</v>
      </c>
      <c r="DJ12" s="9">
        <v>18.710999999999999</v>
      </c>
      <c r="DK12" s="9">
        <v>25.503</v>
      </c>
      <c r="DL12" s="9">
        <v>20.488</v>
      </c>
      <c r="DM12" s="9">
        <v>76.915000000000006</v>
      </c>
      <c r="DN12" s="9">
        <v>505.46499999999997</v>
      </c>
      <c r="DO12" s="9">
        <v>447.072</v>
      </c>
      <c r="DP12" s="9">
        <v>428.75099999999998</v>
      </c>
      <c r="DQ12" s="9">
        <v>11.612</v>
      </c>
      <c r="DR12" s="9">
        <v>6.7089999999999996</v>
      </c>
      <c r="DS12" s="9">
        <v>10.709</v>
      </c>
      <c r="DT12" s="9">
        <v>1.2490000000000001</v>
      </c>
      <c r="DU12" s="9">
        <v>5.3849999999999998</v>
      </c>
      <c r="DV12" s="9">
        <v>349.04300000000001</v>
      </c>
      <c r="DW12" s="9">
        <v>26.646999999999998</v>
      </c>
      <c r="DX12" s="9">
        <v>31.577000000000002</v>
      </c>
      <c r="DY12" s="9">
        <v>39.805</v>
      </c>
      <c r="DZ12" s="9">
        <v>62.29</v>
      </c>
      <c r="EA12" s="9">
        <v>384.78199999999998</v>
      </c>
      <c r="EB12" s="9">
        <v>58.393000000000001</v>
      </c>
      <c r="EC12" s="9">
        <v>555.73599999999999</v>
      </c>
      <c r="ED12" s="9">
        <v>76.587999999999994</v>
      </c>
      <c r="EE12" s="9">
        <v>398.81299999999999</v>
      </c>
      <c r="EF12" s="9">
        <v>398.81299999999999</v>
      </c>
      <c r="EG12" s="9">
        <v>109.54300000000001</v>
      </c>
      <c r="EH12" s="9">
        <v>32.973999999999997</v>
      </c>
      <c r="EI12" s="9">
        <v>13.932</v>
      </c>
      <c r="EJ12" s="9">
        <v>12.423999999999999</v>
      </c>
      <c r="EK12" s="9">
        <v>17.32</v>
      </c>
      <c r="EL12" s="9">
        <v>9.0359999999999996</v>
      </c>
      <c r="EM12" s="9">
        <v>17.32</v>
      </c>
      <c r="EN12" s="9">
        <v>0</v>
      </c>
      <c r="EO12" s="9">
        <v>9.0350000000000001</v>
      </c>
      <c r="EP12" s="9">
        <v>4.5960000000000001</v>
      </c>
      <c r="EQ12" s="9">
        <v>11.298</v>
      </c>
      <c r="ER12" s="9">
        <v>10.462</v>
      </c>
      <c r="ES12" s="9">
        <v>13.005000000000001</v>
      </c>
      <c r="ET12" s="9">
        <v>13.351000000000001</v>
      </c>
      <c r="EU12" s="9">
        <v>76.569000000000003</v>
      </c>
      <c r="EV12" s="9">
        <v>289.27</v>
      </c>
      <c r="EW12" s="9">
        <v>260.16899999999998</v>
      </c>
      <c r="EX12" s="9">
        <v>252.65199999999999</v>
      </c>
      <c r="EY12" s="9">
        <v>3.7629999999999999</v>
      </c>
      <c r="EZ12" s="9">
        <v>3.754</v>
      </c>
      <c r="FA12" s="9">
        <v>3.2610000000000001</v>
      </c>
      <c r="FB12" s="9">
        <v>0</v>
      </c>
      <c r="FC12" s="9">
        <v>3.6230000000000002</v>
      </c>
      <c r="FD12" s="9">
        <v>180.251</v>
      </c>
      <c r="FE12" s="9">
        <v>16.574999999999999</v>
      </c>
      <c r="FF12" s="9">
        <v>17.582999999999998</v>
      </c>
      <c r="FG12" s="9">
        <v>45.761000000000003</v>
      </c>
      <c r="FH12" s="9">
        <v>27.823</v>
      </c>
      <c r="FI12" s="9">
        <v>232.346</v>
      </c>
      <c r="FJ12" s="9">
        <v>29.100999999999999</v>
      </c>
      <c r="FK12" s="9">
        <v>316.92700000000002</v>
      </c>
      <c r="FL12" s="9">
        <v>81.885000000000005</v>
      </c>
      <c r="FM12" s="9">
        <v>174.93600000000001</v>
      </c>
      <c r="FN12" s="9">
        <v>133.45099999999999</v>
      </c>
      <c r="FO12" s="9">
        <v>41.484000000000002</v>
      </c>
      <c r="FP12" s="9">
        <v>873.79300000000001</v>
      </c>
      <c r="FQ12" s="9">
        <v>804.77200000000005</v>
      </c>
      <c r="FR12" s="9">
        <v>137.624</v>
      </c>
      <c r="FS12" s="9">
        <v>58.936999999999998</v>
      </c>
      <c r="FT12" s="9">
        <v>22.850999999999999</v>
      </c>
      <c r="FU12" s="9">
        <v>30.629000000000001</v>
      </c>
      <c r="FV12" s="9">
        <v>33.381</v>
      </c>
      <c r="FW12" s="9">
        <v>20.099</v>
      </c>
      <c r="FX12" s="9">
        <v>32.462000000000003</v>
      </c>
      <c r="FY12" s="9">
        <v>10.33</v>
      </c>
      <c r="FZ12" s="9">
        <v>9.8040000000000003</v>
      </c>
      <c r="GA12" s="9">
        <v>15.548999999999999</v>
      </c>
      <c r="GB12" s="9">
        <v>19.420999999999999</v>
      </c>
      <c r="GC12" s="9">
        <v>18.510000000000002</v>
      </c>
      <c r="GD12" s="9">
        <v>32.348999999999997</v>
      </c>
      <c r="GE12" s="9">
        <v>21.13</v>
      </c>
      <c r="GF12" s="9">
        <v>78.688000000000002</v>
      </c>
      <c r="GG12" s="9">
        <v>667.14700000000005</v>
      </c>
      <c r="GH12" s="9">
        <v>543.05399999999997</v>
      </c>
      <c r="GI12" s="9">
        <v>518.39700000000005</v>
      </c>
      <c r="GJ12" s="9">
        <v>13.239000000000001</v>
      </c>
      <c r="GK12" s="9">
        <v>11.419</v>
      </c>
      <c r="GL12" s="9">
        <v>11.699</v>
      </c>
      <c r="GM12" s="9">
        <v>6.5540000000000003</v>
      </c>
      <c r="GN12" s="9">
        <v>5.5469999999999997</v>
      </c>
      <c r="GO12" s="9">
        <v>411.20299999999997</v>
      </c>
      <c r="GP12" s="9">
        <v>33.174999999999997</v>
      </c>
      <c r="GQ12" s="9">
        <v>28.632999999999999</v>
      </c>
      <c r="GR12" s="9">
        <v>70.043000000000006</v>
      </c>
      <c r="GS12" s="9">
        <v>73.474000000000004</v>
      </c>
      <c r="GT12" s="9">
        <v>469.58</v>
      </c>
      <c r="GU12" s="9">
        <v>124.093</v>
      </c>
      <c r="GV12" s="9">
        <v>69.021000000000001</v>
      </c>
      <c r="GW12" s="9">
        <v>776.58</v>
      </c>
      <c r="GX12" s="9">
        <v>97.212999999999994</v>
      </c>
      <c r="GY12" s="9">
        <v>105.792</v>
      </c>
      <c r="GZ12" s="9">
        <v>105.792</v>
      </c>
      <c r="HA12" s="9">
        <v>10.956</v>
      </c>
      <c r="HB12" s="9">
        <v>4.6879999999999997</v>
      </c>
      <c r="HC12" s="9">
        <v>2.9319999999999999</v>
      </c>
      <c r="HD12" s="9">
        <v>1.756</v>
      </c>
      <c r="HE12" s="9">
        <v>1.145</v>
      </c>
      <c r="HF12" s="9">
        <v>3.544</v>
      </c>
      <c r="HG12" s="9">
        <v>1.492</v>
      </c>
      <c r="HH12" s="9">
        <v>3.1970000000000001</v>
      </c>
      <c r="HI12" s="9">
        <v>0</v>
      </c>
      <c r="HJ12" s="9">
        <v>1.782</v>
      </c>
      <c r="HK12" s="9">
        <v>1.135</v>
      </c>
      <c r="HL12" s="9">
        <v>1.7709999999999999</v>
      </c>
      <c r="HM12" s="9">
        <v>3.2120000000000002</v>
      </c>
      <c r="HN12" s="9">
        <v>1.4770000000000001</v>
      </c>
      <c r="HO12" s="9">
        <v>6.2679999999999998</v>
      </c>
      <c r="HP12" s="9">
        <v>94.835999999999999</v>
      </c>
      <c r="HQ12" s="9">
        <v>59.067</v>
      </c>
      <c r="HR12" s="9">
        <v>53.984000000000002</v>
      </c>
      <c r="HS12" s="9">
        <v>2.105</v>
      </c>
      <c r="HT12" s="9">
        <v>2.9780000000000002</v>
      </c>
      <c r="HU12" s="9">
        <v>2.423</v>
      </c>
      <c r="HV12" s="9">
        <v>2.66</v>
      </c>
      <c r="HW12" s="9">
        <v>0</v>
      </c>
      <c r="HX12" s="9">
        <v>44.725000000000001</v>
      </c>
      <c r="HY12" s="9">
        <v>5.0330000000000004</v>
      </c>
      <c r="HZ12" s="9">
        <v>1.161</v>
      </c>
      <c r="IA12" s="9">
        <v>8.1479999999999997</v>
      </c>
      <c r="IB12" s="9">
        <v>9.5239999999999991</v>
      </c>
      <c r="IC12" s="9">
        <v>49.542999999999999</v>
      </c>
      <c r="ID12" s="9">
        <v>35.768999999999998</v>
      </c>
      <c r="IE12" s="9">
        <v>100.38200000000001</v>
      </c>
      <c r="IF12" s="9">
        <v>5.41</v>
      </c>
      <c r="IG12" s="9">
        <v>165.03100000000001</v>
      </c>
      <c r="IH12" s="9">
        <v>165.03100000000001</v>
      </c>
      <c r="II12" s="9">
        <v>28.155999999999999</v>
      </c>
      <c r="IJ12" s="9">
        <v>14.872999999999999</v>
      </c>
      <c r="IK12" s="9">
        <v>6.1050000000000004</v>
      </c>
      <c r="IL12" s="9">
        <v>6.9850000000000003</v>
      </c>
      <c r="IM12" s="9">
        <v>10.294</v>
      </c>
      <c r="IN12" s="9">
        <v>2.7959999999999998</v>
      </c>
      <c r="IO12" s="9">
        <v>10.569000000000001</v>
      </c>
      <c r="IP12" s="9">
        <v>2.5219999999999998</v>
      </c>
      <c r="IQ12" s="9">
        <v>0</v>
      </c>
    </row>
    <row r="13" spans="1:251">
      <c r="A13" s="10">
        <v>42767</v>
      </c>
      <c r="B13" s="9">
        <v>40.86</v>
      </c>
      <c r="C13" s="9">
        <v>19.456</v>
      </c>
      <c r="D13" s="9">
        <v>18.286000000000001</v>
      </c>
      <c r="E13" s="9">
        <v>26.323</v>
      </c>
      <c r="F13" s="9">
        <v>11.419</v>
      </c>
      <c r="G13" s="9">
        <v>26.960999999999999</v>
      </c>
      <c r="H13" s="9">
        <v>9.9060000000000006</v>
      </c>
      <c r="I13" s="9">
        <v>0</v>
      </c>
      <c r="J13" s="9">
        <v>12.936</v>
      </c>
      <c r="K13" s="9">
        <v>9.6969999999999992</v>
      </c>
      <c r="L13" s="9">
        <v>15.11</v>
      </c>
      <c r="M13" s="9">
        <v>26.492000000000001</v>
      </c>
      <c r="N13" s="9">
        <v>11.250999999999999</v>
      </c>
      <c r="O13" s="9">
        <v>48.454999999999998</v>
      </c>
      <c r="P13" s="9">
        <v>542.34699999999998</v>
      </c>
      <c r="Q13" s="9">
        <v>421.45100000000002</v>
      </c>
      <c r="R13" s="9">
        <v>398.14400000000001</v>
      </c>
      <c r="S13" s="9">
        <v>10.359</v>
      </c>
      <c r="T13" s="9">
        <v>12.457000000000001</v>
      </c>
      <c r="U13" s="9">
        <v>12.263</v>
      </c>
      <c r="V13" s="9">
        <v>9.9459999999999997</v>
      </c>
      <c r="W13" s="9">
        <v>0</v>
      </c>
      <c r="X13" s="9">
        <v>338.12700000000001</v>
      </c>
      <c r="Y13" s="9">
        <v>26.106999999999999</v>
      </c>
      <c r="Z13" s="9">
        <v>25.709</v>
      </c>
      <c r="AA13" s="9">
        <v>31.507000000000001</v>
      </c>
      <c r="AB13" s="9">
        <v>84.456999999999994</v>
      </c>
      <c r="AC13" s="9">
        <v>336.99400000000003</v>
      </c>
      <c r="AD13" s="9">
        <v>120.896</v>
      </c>
      <c r="AE13" s="9">
        <v>581.28</v>
      </c>
      <c r="AF13" s="9">
        <v>50.381999999999998</v>
      </c>
      <c r="AG13" s="9">
        <v>252.23599999999999</v>
      </c>
      <c r="AH13" s="9">
        <v>252.23599999999999</v>
      </c>
      <c r="AI13" s="9">
        <v>39.576999999999998</v>
      </c>
      <c r="AJ13" s="9">
        <v>20.806999999999999</v>
      </c>
      <c r="AK13" s="9">
        <v>8.9269999999999996</v>
      </c>
      <c r="AL13" s="9">
        <v>9.0549999999999997</v>
      </c>
      <c r="AM13" s="9">
        <v>11.262</v>
      </c>
      <c r="AN13" s="9">
        <v>6.72</v>
      </c>
      <c r="AO13" s="9">
        <v>10.071999999999999</v>
      </c>
      <c r="AP13" s="9">
        <v>4.51</v>
      </c>
      <c r="AQ13" s="9">
        <v>2.9990000000000001</v>
      </c>
      <c r="AR13" s="9">
        <v>7.8620000000000001</v>
      </c>
      <c r="AS13" s="9">
        <v>6.0519999999999996</v>
      </c>
      <c r="AT13" s="9">
        <v>4.0679999999999996</v>
      </c>
      <c r="AU13" s="9">
        <v>12.379</v>
      </c>
      <c r="AV13" s="9">
        <v>5.6029999999999998</v>
      </c>
      <c r="AW13" s="9">
        <v>18.77</v>
      </c>
      <c r="AX13" s="9">
        <v>212.65899999999999</v>
      </c>
      <c r="AY13" s="9">
        <v>160.14099999999999</v>
      </c>
      <c r="AZ13" s="9">
        <v>148.81399999999999</v>
      </c>
      <c r="BA13" s="9">
        <v>5.601</v>
      </c>
      <c r="BB13" s="9">
        <v>5.726</v>
      </c>
      <c r="BC13" s="9">
        <v>3.129</v>
      </c>
      <c r="BD13" s="9">
        <v>5.202</v>
      </c>
      <c r="BE13" s="9">
        <v>1.899</v>
      </c>
      <c r="BF13" s="9">
        <v>135.155</v>
      </c>
      <c r="BG13" s="9">
        <v>6.4039999999999999</v>
      </c>
      <c r="BH13" s="9">
        <v>5.4669999999999996</v>
      </c>
      <c r="BI13" s="9">
        <v>13.115</v>
      </c>
      <c r="BJ13" s="9">
        <v>23.594000000000001</v>
      </c>
      <c r="BK13" s="9">
        <v>136.54599999999999</v>
      </c>
      <c r="BL13" s="9">
        <v>52.518000000000001</v>
      </c>
      <c r="BM13" s="9">
        <v>231.04300000000001</v>
      </c>
      <c r="BN13" s="9">
        <v>21.193000000000001</v>
      </c>
      <c r="BO13" s="9">
        <v>339.91</v>
      </c>
      <c r="BP13" s="9">
        <v>339.91</v>
      </c>
      <c r="BQ13" s="9">
        <v>80.238</v>
      </c>
      <c r="BR13" s="9">
        <v>38.621000000000002</v>
      </c>
      <c r="BS13" s="9">
        <v>19.579000000000001</v>
      </c>
      <c r="BT13" s="9">
        <v>16.526</v>
      </c>
      <c r="BU13" s="9">
        <v>27.815999999999999</v>
      </c>
      <c r="BV13" s="9">
        <v>8.2889999999999997</v>
      </c>
      <c r="BW13" s="9">
        <v>25.463000000000001</v>
      </c>
      <c r="BX13" s="9">
        <v>5.8689999999999998</v>
      </c>
      <c r="BY13" s="9">
        <v>3.11</v>
      </c>
      <c r="BZ13" s="9">
        <v>10.664</v>
      </c>
      <c r="CA13" s="9">
        <v>13.92</v>
      </c>
      <c r="CB13" s="9">
        <v>11.521000000000001</v>
      </c>
      <c r="CC13" s="9">
        <v>16.798999999999999</v>
      </c>
      <c r="CD13" s="9">
        <v>19.306000000000001</v>
      </c>
      <c r="CE13" s="9">
        <v>41.618000000000002</v>
      </c>
      <c r="CF13" s="9">
        <v>259.67200000000003</v>
      </c>
      <c r="CG13" s="9">
        <v>184.017</v>
      </c>
      <c r="CH13" s="9">
        <v>177.364</v>
      </c>
      <c r="CI13" s="9">
        <v>5.4429999999999996</v>
      </c>
      <c r="CJ13" s="9">
        <v>1.21</v>
      </c>
      <c r="CK13" s="9">
        <v>3.6840000000000002</v>
      </c>
      <c r="CL13" s="9">
        <v>1.3069999999999999</v>
      </c>
      <c r="CM13" s="9">
        <v>1.6619999999999999</v>
      </c>
      <c r="CN13" s="9">
        <v>144.68799999999999</v>
      </c>
      <c r="CO13" s="9">
        <v>4.6909999999999998</v>
      </c>
      <c r="CP13" s="9">
        <v>5.1520000000000001</v>
      </c>
      <c r="CQ13" s="9">
        <v>29.484999999999999</v>
      </c>
      <c r="CR13" s="9">
        <v>21.863</v>
      </c>
      <c r="CS13" s="9">
        <v>162.154</v>
      </c>
      <c r="CT13" s="9">
        <v>75.655000000000001</v>
      </c>
      <c r="CU13" s="9">
        <v>298.44499999999999</v>
      </c>
      <c r="CV13" s="9">
        <v>41.465000000000003</v>
      </c>
      <c r="CW13" s="9">
        <v>644.22799999999995</v>
      </c>
      <c r="CX13" s="9">
        <v>644.22799999999995</v>
      </c>
      <c r="CY13" s="9">
        <v>143.18799999999999</v>
      </c>
      <c r="CZ13" s="9">
        <v>57.905999999999999</v>
      </c>
      <c r="DA13" s="9">
        <v>21.695</v>
      </c>
      <c r="DB13" s="9">
        <v>31.86</v>
      </c>
      <c r="DC13" s="9">
        <v>35.119</v>
      </c>
      <c r="DD13" s="9">
        <v>18.436</v>
      </c>
      <c r="DE13" s="9">
        <v>36.527999999999999</v>
      </c>
      <c r="DF13" s="9">
        <v>6.2039999999999997</v>
      </c>
      <c r="DG13" s="9">
        <v>9.9320000000000004</v>
      </c>
      <c r="DH13" s="9">
        <v>15.842000000000001</v>
      </c>
      <c r="DI13" s="9">
        <v>19.698</v>
      </c>
      <c r="DJ13" s="9">
        <v>18.015000000000001</v>
      </c>
      <c r="DK13" s="9">
        <v>34.435000000000002</v>
      </c>
      <c r="DL13" s="9">
        <v>19.12</v>
      </c>
      <c r="DM13" s="9">
        <v>85.281999999999996</v>
      </c>
      <c r="DN13" s="9">
        <v>501.04</v>
      </c>
      <c r="DO13" s="9">
        <v>442.56400000000002</v>
      </c>
      <c r="DP13" s="9">
        <v>424.02600000000001</v>
      </c>
      <c r="DQ13" s="9">
        <v>11.994999999999999</v>
      </c>
      <c r="DR13" s="9">
        <v>6.5430000000000001</v>
      </c>
      <c r="DS13" s="9">
        <v>7.7809999999999997</v>
      </c>
      <c r="DT13" s="9">
        <v>1.611</v>
      </c>
      <c r="DU13" s="9">
        <v>8.1880000000000006</v>
      </c>
      <c r="DV13" s="9">
        <v>350.78100000000001</v>
      </c>
      <c r="DW13" s="9">
        <v>27.082999999999998</v>
      </c>
      <c r="DX13" s="9">
        <v>21.573</v>
      </c>
      <c r="DY13" s="9">
        <v>43.125999999999998</v>
      </c>
      <c r="DZ13" s="9">
        <v>48.636000000000003</v>
      </c>
      <c r="EA13" s="9">
        <v>393.928</v>
      </c>
      <c r="EB13" s="9">
        <v>58.475999999999999</v>
      </c>
      <c r="EC13" s="9">
        <v>557.16899999999998</v>
      </c>
      <c r="ED13" s="9">
        <v>87.058999999999997</v>
      </c>
      <c r="EE13" s="9">
        <v>429.45100000000002</v>
      </c>
      <c r="EF13" s="9">
        <v>429.45100000000002</v>
      </c>
      <c r="EG13" s="9">
        <v>117.363</v>
      </c>
      <c r="EH13" s="9">
        <v>27.616</v>
      </c>
      <c r="EI13" s="9">
        <v>10.802</v>
      </c>
      <c r="EJ13" s="9">
        <v>13.048999999999999</v>
      </c>
      <c r="EK13" s="9">
        <v>16.710999999999999</v>
      </c>
      <c r="EL13" s="9">
        <v>7.14</v>
      </c>
      <c r="EM13" s="9">
        <v>15.615</v>
      </c>
      <c r="EN13" s="9">
        <v>0</v>
      </c>
      <c r="EO13" s="9">
        <v>6.6950000000000003</v>
      </c>
      <c r="EP13" s="9">
        <v>3.5619999999999998</v>
      </c>
      <c r="EQ13" s="9">
        <v>12.842000000000001</v>
      </c>
      <c r="ER13" s="9">
        <v>7.4480000000000004</v>
      </c>
      <c r="ES13" s="9">
        <v>15.884</v>
      </c>
      <c r="ET13" s="9">
        <v>7.9669999999999996</v>
      </c>
      <c r="EU13" s="9">
        <v>89.747</v>
      </c>
      <c r="EV13" s="9">
        <v>312.08800000000002</v>
      </c>
      <c r="EW13" s="9">
        <v>279.66399999999999</v>
      </c>
      <c r="EX13" s="9">
        <v>273.72500000000002</v>
      </c>
      <c r="EY13" s="9">
        <v>3.5470000000000002</v>
      </c>
      <c r="EZ13" s="9">
        <v>2.3929999999999998</v>
      </c>
      <c r="FA13" s="9">
        <v>2.8959999999999999</v>
      </c>
      <c r="FB13" s="9">
        <v>0</v>
      </c>
      <c r="FC13" s="9">
        <v>3.044</v>
      </c>
      <c r="FD13" s="9">
        <v>201.45699999999999</v>
      </c>
      <c r="FE13" s="9">
        <v>16.375</v>
      </c>
      <c r="FF13" s="9">
        <v>21.001000000000001</v>
      </c>
      <c r="FG13" s="9">
        <v>40.832000000000001</v>
      </c>
      <c r="FH13" s="9">
        <v>20.204000000000001</v>
      </c>
      <c r="FI13" s="9">
        <v>259.45999999999998</v>
      </c>
      <c r="FJ13" s="9">
        <v>32.423999999999999</v>
      </c>
      <c r="FK13" s="9">
        <v>342.36500000000001</v>
      </c>
      <c r="FL13" s="9">
        <v>87.085999999999999</v>
      </c>
      <c r="FM13" s="9">
        <v>193.583</v>
      </c>
      <c r="FN13" s="9">
        <v>148.58099999999999</v>
      </c>
      <c r="FO13" s="9">
        <v>45.002000000000002</v>
      </c>
      <c r="FP13" s="9">
        <v>883.61300000000006</v>
      </c>
      <c r="FQ13" s="9">
        <v>821.43299999999999</v>
      </c>
      <c r="FR13" s="9">
        <v>123.331</v>
      </c>
      <c r="FS13" s="9">
        <v>50.374000000000002</v>
      </c>
      <c r="FT13" s="9">
        <v>22.379000000000001</v>
      </c>
      <c r="FU13" s="9">
        <v>23.664000000000001</v>
      </c>
      <c r="FV13" s="9">
        <v>31.163</v>
      </c>
      <c r="FW13" s="9">
        <v>14.879</v>
      </c>
      <c r="FX13" s="9">
        <v>32.19</v>
      </c>
      <c r="FY13" s="9">
        <v>3.7650000000000001</v>
      </c>
      <c r="FZ13" s="9">
        <v>7.4429999999999996</v>
      </c>
      <c r="GA13" s="9">
        <v>11.629</v>
      </c>
      <c r="GB13" s="9">
        <v>15.458</v>
      </c>
      <c r="GC13" s="9">
        <v>18.954999999999998</v>
      </c>
      <c r="GD13" s="9">
        <v>26.847000000000001</v>
      </c>
      <c r="GE13" s="9">
        <v>19.195</v>
      </c>
      <c r="GF13" s="9">
        <v>72.956999999999994</v>
      </c>
      <c r="GG13" s="9">
        <v>698.10199999999998</v>
      </c>
      <c r="GH13" s="9">
        <v>574.58000000000004</v>
      </c>
      <c r="GI13" s="9">
        <v>550.84900000000005</v>
      </c>
      <c r="GJ13" s="9">
        <v>12.196999999999999</v>
      </c>
      <c r="GK13" s="9">
        <v>11.192</v>
      </c>
      <c r="GL13" s="9">
        <v>11.629</v>
      </c>
      <c r="GM13" s="9">
        <v>7.3650000000000002</v>
      </c>
      <c r="GN13" s="9">
        <v>3.8149999999999999</v>
      </c>
      <c r="GO13" s="9">
        <v>436.02</v>
      </c>
      <c r="GP13" s="9">
        <v>33.017000000000003</v>
      </c>
      <c r="GQ13" s="9">
        <v>30.826000000000001</v>
      </c>
      <c r="GR13" s="9">
        <v>74.718000000000004</v>
      </c>
      <c r="GS13" s="9">
        <v>67.974999999999994</v>
      </c>
      <c r="GT13" s="9">
        <v>506.60500000000002</v>
      </c>
      <c r="GU13" s="9">
        <v>123.521</v>
      </c>
      <c r="GV13" s="9">
        <v>62.18</v>
      </c>
      <c r="GW13" s="9">
        <v>796.08500000000004</v>
      </c>
      <c r="GX13" s="9">
        <v>87.528000000000006</v>
      </c>
      <c r="GY13" s="9">
        <v>102.28</v>
      </c>
      <c r="GZ13" s="9">
        <v>102.28</v>
      </c>
      <c r="HA13" s="9">
        <v>11.206</v>
      </c>
      <c r="HB13" s="9">
        <v>5.8019999999999996</v>
      </c>
      <c r="HC13" s="9">
        <v>2.298</v>
      </c>
      <c r="HD13" s="9">
        <v>2.907</v>
      </c>
      <c r="HE13" s="9">
        <v>3.206</v>
      </c>
      <c r="HF13" s="9">
        <v>1.9990000000000001</v>
      </c>
      <c r="HG13" s="9">
        <v>2.7440000000000002</v>
      </c>
      <c r="HH13" s="9">
        <v>1.722</v>
      </c>
      <c r="HI13" s="9">
        <v>0.30599999999999999</v>
      </c>
      <c r="HJ13" s="9">
        <v>0.55100000000000005</v>
      </c>
      <c r="HK13" s="9">
        <v>0.89800000000000002</v>
      </c>
      <c r="HL13" s="9">
        <v>3.7559999999999998</v>
      </c>
      <c r="HM13" s="9">
        <v>4.343</v>
      </c>
      <c r="HN13" s="9">
        <v>0.86199999999999999</v>
      </c>
      <c r="HO13" s="9">
        <v>5.4050000000000002</v>
      </c>
      <c r="HP13" s="9">
        <v>91.073999999999998</v>
      </c>
      <c r="HQ13" s="9">
        <v>57.591000000000001</v>
      </c>
      <c r="HR13" s="9">
        <v>51.146000000000001</v>
      </c>
      <c r="HS13" s="9">
        <v>2.9820000000000002</v>
      </c>
      <c r="HT13" s="9">
        <v>3.464</v>
      </c>
      <c r="HU13" s="9">
        <v>4.0529999999999999</v>
      </c>
      <c r="HV13" s="9">
        <v>2.3929999999999998</v>
      </c>
      <c r="HW13" s="9">
        <v>0</v>
      </c>
      <c r="HX13" s="9">
        <v>46.241</v>
      </c>
      <c r="HY13" s="9">
        <v>3.7309999999999999</v>
      </c>
      <c r="HZ13" s="9">
        <v>1.5209999999999999</v>
      </c>
      <c r="IA13" s="9">
        <v>6.0979999999999999</v>
      </c>
      <c r="IB13" s="9">
        <v>11.349</v>
      </c>
      <c r="IC13" s="9">
        <v>46.241999999999997</v>
      </c>
      <c r="ID13" s="9">
        <v>33.482999999999997</v>
      </c>
      <c r="IE13" s="9">
        <v>97.129000000000005</v>
      </c>
      <c r="IF13" s="9">
        <v>5.1509999999999998</v>
      </c>
      <c r="IG13" s="9">
        <v>170.18299999999999</v>
      </c>
      <c r="IH13" s="9">
        <v>170.18299999999999</v>
      </c>
      <c r="II13" s="9">
        <v>16.41</v>
      </c>
      <c r="IJ13" s="9">
        <v>7.0990000000000002</v>
      </c>
      <c r="IK13" s="9">
        <v>3.617</v>
      </c>
      <c r="IL13" s="9">
        <v>3.4820000000000002</v>
      </c>
      <c r="IM13" s="9">
        <v>5.4130000000000003</v>
      </c>
      <c r="IN13" s="9">
        <v>1.6850000000000001</v>
      </c>
      <c r="IO13" s="9">
        <v>5.3869999999999996</v>
      </c>
      <c r="IP13" s="9">
        <v>1.42</v>
      </c>
      <c r="IQ13" s="9">
        <v>0</v>
      </c>
    </row>
    <row r="14" spans="1:251">
      <c r="A14" s="10">
        <v>43132</v>
      </c>
      <c r="B14" s="9">
        <v>46.817999999999998</v>
      </c>
      <c r="C14" s="9">
        <v>26.606000000000002</v>
      </c>
      <c r="D14" s="9">
        <v>18.731000000000002</v>
      </c>
      <c r="E14" s="9">
        <v>29.314</v>
      </c>
      <c r="F14" s="9">
        <v>16.023</v>
      </c>
      <c r="G14" s="9">
        <v>32.015999999999998</v>
      </c>
      <c r="H14" s="9">
        <v>13.321</v>
      </c>
      <c r="I14" s="9">
        <v>0</v>
      </c>
      <c r="J14" s="9">
        <v>16.047999999999998</v>
      </c>
      <c r="K14" s="9">
        <v>14.6</v>
      </c>
      <c r="L14" s="9">
        <v>14.689</v>
      </c>
      <c r="M14" s="9">
        <v>30.576000000000001</v>
      </c>
      <c r="N14" s="9">
        <v>14.760999999999999</v>
      </c>
      <c r="O14" s="9">
        <v>46.204000000000001</v>
      </c>
      <c r="P14" s="9">
        <v>563.40099999999995</v>
      </c>
      <c r="Q14" s="9">
        <v>437.87700000000001</v>
      </c>
      <c r="R14" s="9">
        <v>416.82900000000001</v>
      </c>
      <c r="S14" s="9">
        <v>11.489000000000001</v>
      </c>
      <c r="T14" s="9">
        <v>9.5589999999999993</v>
      </c>
      <c r="U14" s="9">
        <v>14.095000000000001</v>
      </c>
      <c r="V14" s="9">
        <v>5.7569999999999997</v>
      </c>
      <c r="W14" s="9">
        <v>0</v>
      </c>
      <c r="X14" s="9">
        <v>352.44400000000002</v>
      </c>
      <c r="Y14" s="9">
        <v>27.472999999999999</v>
      </c>
      <c r="Z14" s="9">
        <v>24.074000000000002</v>
      </c>
      <c r="AA14" s="9">
        <v>33.887</v>
      </c>
      <c r="AB14" s="9">
        <v>77.445999999999998</v>
      </c>
      <c r="AC14" s="9">
        <v>360.43200000000002</v>
      </c>
      <c r="AD14" s="9">
        <v>125.524</v>
      </c>
      <c r="AE14" s="9">
        <v>612.37900000000002</v>
      </c>
      <c r="AF14" s="9">
        <v>44.045000000000002</v>
      </c>
      <c r="AG14" s="9">
        <v>289.49400000000003</v>
      </c>
      <c r="AH14" s="9">
        <v>289.49400000000003</v>
      </c>
      <c r="AI14" s="9">
        <v>45.576000000000001</v>
      </c>
      <c r="AJ14" s="9">
        <v>17.181000000000001</v>
      </c>
      <c r="AK14" s="9">
        <v>9.1639999999999997</v>
      </c>
      <c r="AL14" s="9">
        <v>7.3230000000000004</v>
      </c>
      <c r="AM14" s="9">
        <v>11.117000000000001</v>
      </c>
      <c r="AN14" s="9">
        <v>5.37</v>
      </c>
      <c r="AO14" s="9">
        <v>9.2240000000000002</v>
      </c>
      <c r="AP14" s="9">
        <v>6.1420000000000003</v>
      </c>
      <c r="AQ14" s="9">
        <v>1.121</v>
      </c>
      <c r="AR14" s="9">
        <v>5.8949999999999996</v>
      </c>
      <c r="AS14" s="9">
        <v>6.4989999999999997</v>
      </c>
      <c r="AT14" s="9">
        <v>4.093</v>
      </c>
      <c r="AU14" s="9">
        <v>11.077999999999999</v>
      </c>
      <c r="AV14" s="9">
        <v>5.4089999999999998</v>
      </c>
      <c r="AW14" s="9">
        <v>28.395</v>
      </c>
      <c r="AX14" s="9">
        <v>243.91800000000001</v>
      </c>
      <c r="AY14" s="9">
        <v>197.251</v>
      </c>
      <c r="AZ14" s="9">
        <v>177.29</v>
      </c>
      <c r="BA14" s="9">
        <v>10.458</v>
      </c>
      <c r="BB14" s="9">
        <v>9.5030000000000001</v>
      </c>
      <c r="BC14" s="9">
        <v>8.875</v>
      </c>
      <c r="BD14" s="9">
        <v>6.0679999999999996</v>
      </c>
      <c r="BE14" s="9">
        <v>3.99</v>
      </c>
      <c r="BF14" s="9">
        <v>164.28899999999999</v>
      </c>
      <c r="BG14" s="9">
        <v>13.083</v>
      </c>
      <c r="BH14" s="9">
        <v>4.2789999999999999</v>
      </c>
      <c r="BI14" s="9">
        <v>15.599</v>
      </c>
      <c r="BJ14" s="9">
        <v>41.106000000000002</v>
      </c>
      <c r="BK14" s="9">
        <v>156.14500000000001</v>
      </c>
      <c r="BL14" s="9">
        <v>46.667000000000002</v>
      </c>
      <c r="BM14" s="9">
        <v>262.84300000000002</v>
      </c>
      <c r="BN14" s="9">
        <v>26.651</v>
      </c>
      <c r="BO14" s="9">
        <v>364.06799999999998</v>
      </c>
      <c r="BP14" s="9">
        <v>364.06799999999998</v>
      </c>
      <c r="BQ14" s="9">
        <v>72.182000000000002</v>
      </c>
      <c r="BR14" s="9">
        <v>35.781999999999996</v>
      </c>
      <c r="BS14" s="9">
        <v>15.435</v>
      </c>
      <c r="BT14" s="9">
        <v>17.349</v>
      </c>
      <c r="BU14" s="9">
        <v>23.669</v>
      </c>
      <c r="BV14" s="9">
        <v>9.1159999999999997</v>
      </c>
      <c r="BW14" s="9">
        <v>22.158000000000001</v>
      </c>
      <c r="BX14" s="9">
        <v>5.431</v>
      </c>
      <c r="BY14" s="9">
        <v>4.2539999999999996</v>
      </c>
      <c r="BZ14" s="9">
        <v>9.4809999999999999</v>
      </c>
      <c r="CA14" s="9">
        <v>9.343</v>
      </c>
      <c r="CB14" s="9">
        <v>13.96</v>
      </c>
      <c r="CC14" s="9">
        <v>19.651</v>
      </c>
      <c r="CD14" s="9">
        <v>13.132999999999999</v>
      </c>
      <c r="CE14" s="9">
        <v>36.4</v>
      </c>
      <c r="CF14" s="9">
        <v>291.88499999999999</v>
      </c>
      <c r="CG14" s="9">
        <v>211.90600000000001</v>
      </c>
      <c r="CH14" s="9">
        <v>201.703</v>
      </c>
      <c r="CI14" s="9">
        <v>6.8609999999999998</v>
      </c>
      <c r="CJ14" s="9">
        <v>3.3420000000000001</v>
      </c>
      <c r="CK14" s="9">
        <v>5.8570000000000002</v>
      </c>
      <c r="CL14" s="9">
        <v>1.748</v>
      </c>
      <c r="CM14" s="9">
        <v>1.1060000000000001</v>
      </c>
      <c r="CN14" s="9">
        <v>179.16499999999999</v>
      </c>
      <c r="CO14" s="9">
        <v>5.8259999999999996</v>
      </c>
      <c r="CP14" s="9">
        <v>4.2489999999999997</v>
      </c>
      <c r="CQ14" s="9">
        <v>22.667000000000002</v>
      </c>
      <c r="CR14" s="9">
        <v>23.242000000000001</v>
      </c>
      <c r="CS14" s="9">
        <v>188.66399999999999</v>
      </c>
      <c r="CT14" s="9">
        <v>79.978999999999999</v>
      </c>
      <c r="CU14" s="9">
        <v>325.65899999999999</v>
      </c>
      <c r="CV14" s="9">
        <v>38.408999999999999</v>
      </c>
      <c r="CW14" s="9">
        <v>705.29200000000003</v>
      </c>
      <c r="CX14" s="9">
        <v>705.29200000000003</v>
      </c>
      <c r="CY14" s="9">
        <v>154.012</v>
      </c>
      <c r="CZ14" s="9">
        <v>65.388000000000005</v>
      </c>
      <c r="DA14" s="9">
        <v>25.341999999999999</v>
      </c>
      <c r="DB14" s="9">
        <v>32.216999999999999</v>
      </c>
      <c r="DC14" s="9">
        <v>37.094999999999999</v>
      </c>
      <c r="DD14" s="9">
        <v>20.463999999999999</v>
      </c>
      <c r="DE14" s="9">
        <v>36.067999999999998</v>
      </c>
      <c r="DF14" s="9">
        <v>8.2409999999999997</v>
      </c>
      <c r="DG14" s="9">
        <v>11.468</v>
      </c>
      <c r="DH14" s="9">
        <v>13.226000000000001</v>
      </c>
      <c r="DI14" s="9">
        <v>19.622</v>
      </c>
      <c r="DJ14" s="9">
        <v>24.712</v>
      </c>
      <c r="DK14" s="9">
        <v>36.902000000000001</v>
      </c>
      <c r="DL14" s="9">
        <v>20.657</v>
      </c>
      <c r="DM14" s="9">
        <v>88.623000000000005</v>
      </c>
      <c r="DN14" s="9">
        <v>551.28</v>
      </c>
      <c r="DO14" s="9">
        <v>485.94600000000003</v>
      </c>
      <c r="DP14" s="9">
        <v>467.51299999999998</v>
      </c>
      <c r="DQ14" s="9">
        <v>9.548</v>
      </c>
      <c r="DR14" s="9">
        <v>8.3209999999999997</v>
      </c>
      <c r="DS14" s="9">
        <v>8.7159999999999993</v>
      </c>
      <c r="DT14" s="9">
        <v>1.6379999999999999</v>
      </c>
      <c r="DU14" s="9">
        <v>6.6440000000000001</v>
      </c>
      <c r="DV14" s="9">
        <v>382.30799999999999</v>
      </c>
      <c r="DW14" s="9">
        <v>29.341999999999999</v>
      </c>
      <c r="DX14" s="9">
        <v>19.102</v>
      </c>
      <c r="DY14" s="9">
        <v>55.194000000000003</v>
      </c>
      <c r="DZ14" s="9">
        <v>55.948999999999998</v>
      </c>
      <c r="EA14" s="9">
        <v>429.99700000000001</v>
      </c>
      <c r="EB14" s="9">
        <v>65.334999999999994</v>
      </c>
      <c r="EC14" s="9">
        <v>616.37699999999995</v>
      </c>
      <c r="ED14" s="9">
        <v>88.915000000000006</v>
      </c>
      <c r="EE14" s="9">
        <v>442.75200000000001</v>
      </c>
      <c r="EF14" s="9">
        <v>442.75200000000001</v>
      </c>
      <c r="EG14" s="9">
        <v>120.31699999999999</v>
      </c>
      <c r="EH14" s="9">
        <v>32.664999999999999</v>
      </c>
      <c r="EI14" s="9">
        <v>9.6549999999999994</v>
      </c>
      <c r="EJ14" s="9">
        <v>13.404999999999999</v>
      </c>
      <c r="EK14" s="9">
        <v>16.675000000000001</v>
      </c>
      <c r="EL14" s="9">
        <v>6.3849999999999998</v>
      </c>
      <c r="EM14" s="9">
        <v>16.378</v>
      </c>
      <c r="EN14" s="9">
        <v>0</v>
      </c>
      <c r="EO14" s="9">
        <v>5.9930000000000003</v>
      </c>
      <c r="EP14" s="9">
        <v>3.141</v>
      </c>
      <c r="EQ14" s="9">
        <v>10.545999999999999</v>
      </c>
      <c r="ER14" s="9">
        <v>10.029999999999999</v>
      </c>
      <c r="ES14" s="9">
        <v>17.643999999999998</v>
      </c>
      <c r="ET14" s="9">
        <v>6.0720000000000001</v>
      </c>
      <c r="EU14" s="9">
        <v>87.652000000000001</v>
      </c>
      <c r="EV14" s="9">
        <v>322.435</v>
      </c>
      <c r="EW14" s="9">
        <v>279.38200000000001</v>
      </c>
      <c r="EX14" s="9">
        <v>274.50799999999998</v>
      </c>
      <c r="EY14" s="9">
        <v>3.8420000000000001</v>
      </c>
      <c r="EZ14" s="9">
        <v>1.032</v>
      </c>
      <c r="FA14" s="9">
        <v>3.8730000000000002</v>
      </c>
      <c r="FB14" s="9">
        <v>0</v>
      </c>
      <c r="FC14" s="9">
        <v>1.0009999999999999</v>
      </c>
      <c r="FD14" s="9">
        <v>202.917</v>
      </c>
      <c r="FE14" s="9">
        <v>19.190000000000001</v>
      </c>
      <c r="FF14" s="9">
        <v>17.529</v>
      </c>
      <c r="FG14" s="9">
        <v>39.747</v>
      </c>
      <c r="FH14" s="9">
        <v>27.227</v>
      </c>
      <c r="FI14" s="9">
        <v>252.155</v>
      </c>
      <c r="FJ14" s="9">
        <v>43.052999999999997</v>
      </c>
      <c r="FK14" s="9">
        <v>347.685</v>
      </c>
      <c r="FL14" s="9">
        <v>95.067999999999998</v>
      </c>
      <c r="FM14" s="9">
        <v>188.804</v>
      </c>
      <c r="FN14" s="9">
        <v>132.35599999999999</v>
      </c>
      <c r="FO14" s="9">
        <v>56.447000000000003</v>
      </c>
      <c r="FP14" s="9">
        <v>900.20899999999995</v>
      </c>
      <c r="FQ14" s="9">
        <v>844.97299999999996</v>
      </c>
      <c r="FR14" s="9">
        <v>145.05699999999999</v>
      </c>
      <c r="FS14" s="9">
        <v>59.987000000000002</v>
      </c>
      <c r="FT14" s="9">
        <v>22.977</v>
      </c>
      <c r="FU14" s="9">
        <v>30.448</v>
      </c>
      <c r="FV14" s="9">
        <v>36.247</v>
      </c>
      <c r="FW14" s="9">
        <v>17.177</v>
      </c>
      <c r="FX14" s="9">
        <v>33.802</v>
      </c>
      <c r="FY14" s="9">
        <v>10.845000000000001</v>
      </c>
      <c r="FZ14" s="9">
        <v>7.4530000000000003</v>
      </c>
      <c r="GA14" s="9">
        <v>16.599</v>
      </c>
      <c r="GB14" s="9">
        <v>16.899999999999999</v>
      </c>
      <c r="GC14" s="9">
        <v>19.925000000000001</v>
      </c>
      <c r="GD14" s="9">
        <v>34.079000000000001</v>
      </c>
      <c r="GE14" s="9">
        <v>19.346</v>
      </c>
      <c r="GF14" s="9">
        <v>85.07</v>
      </c>
      <c r="GG14" s="9">
        <v>699.91600000000005</v>
      </c>
      <c r="GH14" s="9">
        <v>563.34699999999998</v>
      </c>
      <c r="GI14" s="9">
        <v>539.80100000000004</v>
      </c>
      <c r="GJ14" s="9">
        <v>11.109</v>
      </c>
      <c r="GK14" s="9">
        <v>12.172000000000001</v>
      </c>
      <c r="GL14" s="9">
        <v>12.412000000000001</v>
      </c>
      <c r="GM14" s="9">
        <v>6.5110000000000001</v>
      </c>
      <c r="GN14" s="9">
        <v>3.3149999999999999</v>
      </c>
      <c r="GO14" s="9">
        <v>427.70499999999998</v>
      </c>
      <c r="GP14" s="9">
        <v>26.088999999999999</v>
      </c>
      <c r="GQ14" s="9">
        <v>30.675000000000001</v>
      </c>
      <c r="GR14" s="9">
        <v>78.878</v>
      </c>
      <c r="GS14" s="9">
        <v>66.896000000000001</v>
      </c>
      <c r="GT14" s="9">
        <v>496.45100000000002</v>
      </c>
      <c r="GU14" s="9">
        <v>136.57</v>
      </c>
      <c r="GV14" s="9">
        <v>55.235999999999997</v>
      </c>
      <c r="GW14" s="9">
        <v>802.22699999999998</v>
      </c>
      <c r="GX14" s="9">
        <v>97.981999999999999</v>
      </c>
      <c r="GY14" s="9">
        <v>98.385999999999996</v>
      </c>
      <c r="GZ14" s="9">
        <v>98.385999999999996</v>
      </c>
      <c r="HA14" s="9">
        <v>9.0079999999999991</v>
      </c>
      <c r="HB14" s="9">
        <v>5.6529999999999996</v>
      </c>
      <c r="HC14" s="9">
        <v>3.9430000000000001</v>
      </c>
      <c r="HD14" s="9">
        <v>1.7110000000000001</v>
      </c>
      <c r="HE14" s="9">
        <v>3.1890000000000001</v>
      </c>
      <c r="HF14" s="9">
        <v>2.4649999999999999</v>
      </c>
      <c r="HG14" s="9">
        <v>3.1890000000000001</v>
      </c>
      <c r="HH14" s="9">
        <v>2.4649999999999999</v>
      </c>
      <c r="HI14" s="9">
        <v>0</v>
      </c>
      <c r="HJ14" s="9">
        <v>1.7569999999999999</v>
      </c>
      <c r="HK14" s="9">
        <v>2.569</v>
      </c>
      <c r="HL14" s="9">
        <v>1.327</v>
      </c>
      <c r="HM14" s="9">
        <v>4.2009999999999996</v>
      </c>
      <c r="HN14" s="9">
        <v>1.4530000000000001</v>
      </c>
      <c r="HO14" s="9">
        <v>3.355</v>
      </c>
      <c r="HP14" s="9">
        <v>89.378</v>
      </c>
      <c r="HQ14" s="9">
        <v>48.451999999999998</v>
      </c>
      <c r="HR14" s="9">
        <v>43.441000000000003</v>
      </c>
      <c r="HS14" s="9">
        <v>1.569</v>
      </c>
      <c r="HT14" s="9">
        <v>3.4420000000000002</v>
      </c>
      <c r="HU14" s="9">
        <v>2.3889999999999998</v>
      </c>
      <c r="HV14" s="9">
        <v>2.282</v>
      </c>
      <c r="HW14" s="9">
        <v>0</v>
      </c>
      <c r="HX14" s="9">
        <v>38.439</v>
      </c>
      <c r="HY14" s="9">
        <v>3.6509999999999998</v>
      </c>
      <c r="HZ14" s="9">
        <v>1.111</v>
      </c>
      <c r="IA14" s="9">
        <v>5.2510000000000003</v>
      </c>
      <c r="IB14" s="9">
        <v>8.9770000000000003</v>
      </c>
      <c r="IC14" s="9">
        <v>39.475999999999999</v>
      </c>
      <c r="ID14" s="9">
        <v>40.926000000000002</v>
      </c>
      <c r="IE14" s="9">
        <v>95.36</v>
      </c>
      <c r="IF14" s="9">
        <v>3.0259999999999998</v>
      </c>
      <c r="IG14" s="9">
        <v>183.37700000000001</v>
      </c>
      <c r="IH14" s="9">
        <v>183.37700000000001</v>
      </c>
      <c r="II14" s="9">
        <v>22.798999999999999</v>
      </c>
      <c r="IJ14" s="9">
        <v>13.404</v>
      </c>
      <c r="IK14" s="9">
        <v>6.0750000000000002</v>
      </c>
      <c r="IL14" s="9">
        <v>6.3440000000000003</v>
      </c>
      <c r="IM14" s="9">
        <v>9.1210000000000004</v>
      </c>
      <c r="IN14" s="9">
        <v>3.2989999999999999</v>
      </c>
      <c r="IO14" s="9">
        <v>9.3940000000000001</v>
      </c>
      <c r="IP14" s="9">
        <v>2.4929999999999999</v>
      </c>
      <c r="IQ14" s="9">
        <v>0.28000000000000003</v>
      </c>
    </row>
    <row r="15" spans="1:251">
      <c r="A15" s="10">
        <v>43497</v>
      </c>
      <c r="B15" s="9">
        <v>46.573</v>
      </c>
      <c r="C15" s="9">
        <v>21.911999999999999</v>
      </c>
      <c r="D15" s="9">
        <v>22.381</v>
      </c>
      <c r="E15" s="9">
        <v>31.091000000000001</v>
      </c>
      <c r="F15" s="9">
        <v>13.202</v>
      </c>
      <c r="G15" s="9">
        <v>32.945999999999998</v>
      </c>
      <c r="H15" s="9">
        <v>10.66</v>
      </c>
      <c r="I15" s="9">
        <v>0</v>
      </c>
      <c r="J15" s="9">
        <v>17.753</v>
      </c>
      <c r="K15" s="9">
        <v>11.170999999999999</v>
      </c>
      <c r="L15" s="9">
        <v>15.369</v>
      </c>
      <c r="M15" s="9">
        <v>30.928999999999998</v>
      </c>
      <c r="N15" s="9">
        <v>13.364000000000001</v>
      </c>
      <c r="O15" s="9">
        <v>47.134</v>
      </c>
      <c r="P15" s="9">
        <v>639.47299999999996</v>
      </c>
      <c r="Q15" s="9">
        <v>501.33600000000001</v>
      </c>
      <c r="R15" s="9">
        <v>474.99299999999999</v>
      </c>
      <c r="S15" s="9">
        <v>14.864000000000001</v>
      </c>
      <c r="T15" s="9">
        <v>11.478999999999999</v>
      </c>
      <c r="U15" s="9">
        <v>16.337</v>
      </c>
      <c r="V15" s="9">
        <v>9.4329999999999998</v>
      </c>
      <c r="W15" s="9">
        <v>0</v>
      </c>
      <c r="X15" s="9">
        <v>410.505</v>
      </c>
      <c r="Y15" s="9">
        <v>24.509</v>
      </c>
      <c r="Z15" s="9">
        <v>24.195</v>
      </c>
      <c r="AA15" s="9">
        <v>42.127000000000002</v>
      </c>
      <c r="AB15" s="9">
        <v>96.944999999999993</v>
      </c>
      <c r="AC15" s="9">
        <v>404.39100000000002</v>
      </c>
      <c r="AD15" s="9">
        <v>138.137</v>
      </c>
      <c r="AE15" s="9">
        <v>690.39599999999996</v>
      </c>
      <c r="AF15" s="9">
        <v>42.783000000000001</v>
      </c>
      <c r="AG15" s="9">
        <v>277.185</v>
      </c>
      <c r="AH15" s="9">
        <v>277.185</v>
      </c>
      <c r="AI15" s="9">
        <v>44.435000000000002</v>
      </c>
      <c r="AJ15" s="9">
        <v>21.347999999999999</v>
      </c>
      <c r="AK15" s="9">
        <v>7.5430000000000001</v>
      </c>
      <c r="AL15" s="9">
        <v>12.792</v>
      </c>
      <c r="AM15" s="9">
        <v>9.8260000000000005</v>
      </c>
      <c r="AN15" s="9">
        <v>10.509</v>
      </c>
      <c r="AO15" s="9">
        <v>9.6059999999999999</v>
      </c>
      <c r="AP15" s="9">
        <v>7.2930000000000001</v>
      </c>
      <c r="AQ15" s="9">
        <v>2.8370000000000002</v>
      </c>
      <c r="AR15" s="9">
        <v>3.3479999999999999</v>
      </c>
      <c r="AS15" s="9">
        <v>11.326000000000001</v>
      </c>
      <c r="AT15" s="9">
        <v>5.6609999999999996</v>
      </c>
      <c r="AU15" s="9">
        <v>14.664</v>
      </c>
      <c r="AV15" s="9">
        <v>5.6710000000000003</v>
      </c>
      <c r="AW15" s="9">
        <v>23.087</v>
      </c>
      <c r="AX15" s="9">
        <v>232.75</v>
      </c>
      <c r="AY15" s="9">
        <v>176.60300000000001</v>
      </c>
      <c r="AZ15" s="9">
        <v>163.46</v>
      </c>
      <c r="BA15" s="9">
        <v>5.4480000000000004</v>
      </c>
      <c r="BB15" s="9">
        <v>7.0519999999999996</v>
      </c>
      <c r="BC15" s="9">
        <v>4.2720000000000002</v>
      </c>
      <c r="BD15" s="9">
        <v>5.8689999999999998</v>
      </c>
      <c r="BE15" s="9">
        <v>2.36</v>
      </c>
      <c r="BF15" s="9">
        <v>150.43700000000001</v>
      </c>
      <c r="BG15" s="9">
        <v>2.6970000000000001</v>
      </c>
      <c r="BH15" s="9">
        <v>8.8450000000000006</v>
      </c>
      <c r="BI15" s="9">
        <v>14.624000000000001</v>
      </c>
      <c r="BJ15" s="9">
        <v>38.543999999999997</v>
      </c>
      <c r="BK15" s="9">
        <v>138.059</v>
      </c>
      <c r="BL15" s="9">
        <v>56.148000000000003</v>
      </c>
      <c r="BM15" s="9">
        <v>254.78200000000001</v>
      </c>
      <c r="BN15" s="9">
        <v>22.404</v>
      </c>
      <c r="BO15" s="9">
        <v>366.26900000000001</v>
      </c>
      <c r="BP15" s="9">
        <v>366.26900000000001</v>
      </c>
      <c r="BQ15" s="9">
        <v>67.677000000000007</v>
      </c>
      <c r="BR15" s="9">
        <v>32.210999999999999</v>
      </c>
      <c r="BS15" s="9">
        <v>12.561999999999999</v>
      </c>
      <c r="BT15" s="9">
        <v>16.561</v>
      </c>
      <c r="BU15" s="9">
        <v>23.1</v>
      </c>
      <c r="BV15" s="9">
        <v>6.0229999999999997</v>
      </c>
      <c r="BW15" s="9">
        <v>19.045000000000002</v>
      </c>
      <c r="BX15" s="9">
        <v>5.7089999999999996</v>
      </c>
      <c r="BY15" s="9">
        <v>4.3689999999999998</v>
      </c>
      <c r="BZ15" s="9">
        <v>9.0470000000000006</v>
      </c>
      <c r="CA15" s="9">
        <v>10.023999999999999</v>
      </c>
      <c r="CB15" s="9">
        <v>10.053000000000001</v>
      </c>
      <c r="CC15" s="9">
        <v>18.484000000000002</v>
      </c>
      <c r="CD15" s="9">
        <v>10.638999999999999</v>
      </c>
      <c r="CE15" s="9">
        <v>35.466000000000001</v>
      </c>
      <c r="CF15" s="9">
        <v>298.59199999999998</v>
      </c>
      <c r="CG15" s="9">
        <v>202.999</v>
      </c>
      <c r="CH15" s="9">
        <v>199.51900000000001</v>
      </c>
      <c r="CI15" s="9">
        <v>1.9379999999999999</v>
      </c>
      <c r="CJ15" s="9">
        <v>1.5409999999999999</v>
      </c>
      <c r="CK15" s="9">
        <v>0.51600000000000001</v>
      </c>
      <c r="CL15" s="9">
        <v>1.0409999999999999</v>
      </c>
      <c r="CM15" s="9">
        <v>1.9219999999999999</v>
      </c>
      <c r="CN15" s="9">
        <v>160.52199999999999</v>
      </c>
      <c r="CO15" s="9">
        <v>9.0890000000000004</v>
      </c>
      <c r="CP15" s="9">
        <v>7.4459999999999997</v>
      </c>
      <c r="CQ15" s="9">
        <v>25.940999999999999</v>
      </c>
      <c r="CR15" s="9">
        <v>23.22</v>
      </c>
      <c r="CS15" s="9">
        <v>179.779</v>
      </c>
      <c r="CT15" s="9">
        <v>95.593999999999994</v>
      </c>
      <c r="CU15" s="9">
        <v>328.99799999999999</v>
      </c>
      <c r="CV15" s="9">
        <v>37.271000000000001</v>
      </c>
      <c r="CW15" s="9">
        <v>690.70899999999995</v>
      </c>
      <c r="CX15" s="9">
        <v>690.70899999999995</v>
      </c>
      <c r="CY15" s="9">
        <v>157.42099999999999</v>
      </c>
      <c r="CZ15" s="9">
        <v>65.055999999999997</v>
      </c>
      <c r="DA15" s="9">
        <v>20.248000000000001</v>
      </c>
      <c r="DB15" s="9">
        <v>36.174999999999997</v>
      </c>
      <c r="DC15" s="9">
        <v>34.03</v>
      </c>
      <c r="DD15" s="9">
        <v>22.393000000000001</v>
      </c>
      <c r="DE15" s="9">
        <v>29.207999999999998</v>
      </c>
      <c r="DF15" s="9">
        <v>6.8150000000000004</v>
      </c>
      <c r="DG15" s="9">
        <v>17.236999999999998</v>
      </c>
      <c r="DH15" s="9">
        <v>12.811999999999999</v>
      </c>
      <c r="DI15" s="9">
        <v>18.693000000000001</v>
      </c>
      <c r="DJ15" s="9">
        <v>24.917000000000002</v>
      </c>
      <c r="DK15" s="9">
        <v>31.024999999999999</v>
      </c>
      <c r="DL15" s="9">
        <v>25.398</v>
      </c>
      <c r="DM15" s="9">
        <v>92.364000000000004</v>
      </c>
      <c r="DN15" s="9">
        <v>533.28800000000001</v>
      </c>
      <c r="DO15" s="9">
        <v>468.63400000000001</v>
      </c>
      <c r="DP15" s="9">
        <v>445.07499999999999</v>
      </c>
      <c r="DQ15" s="9">
        <v>13.952</v>
      </c>
      <c r="DR15" s="9">
        <v>9.6069999999999993</v>
      </c>
      <c r="DS15" s="9">
        <v>9.2479999999999993</v>
      </c>
      <c r="DT15" s="9">
        <v>2.3170000000000002</v>
      </c>
      <c r="DU15" s="9">
        <v>11.614000000000001</v>
      </c>
      <c r="DV15" s="9">
        <v>374.73599999999999</v>
      </c>
      <c r="DW15" s="9">
        <v>25.081</v>
      </c>
      <c r="DX15" s="9">
        <v>23.989000000000001</v>
      </c>
      <c r="DY15" s="9">
        <v>44.826999999999998</v>
      </c>
      <c r="DZ15" s="9">
        <v>67.706000000000003</v>
      </c>
      <c r="EA15" s="9">
        <v>400.92700000000002</v>
      </c>
      <c r="EB15" s="9">
        <v>64.653999999999996</v>
      </c>
      <c r="EC15" s="9">
        <v>594.85900000000004</v>
      </c>
      <c r="ED15" s="9">
        <v>95.85</v>
      </c>
      <c r="EE15" s="9">
        <v>410.60300000000001</v>
      </c>
      <c r="EF15" s="9">
        <v>410.60300000000001</v>
      </c>
      <c r="EG15" s="9">
        <v>113.727</v>
      </c>
      <c r="EH15" s="9">
        <v>36.847999999999999</v>
      </c>
      <c r="EI15" s="9">
        <v>15.856</v>
      </c>
      <c r="EJ15" s="9">
        <v>18.885999999999999</v>
      </c>
      <c r="EK15" s="9">
        <v>22.568000000000001</v>
      </c>
      <c r="EL15" s="9">
        <v>12.173999999999999</v>
      </c>
      <c r="EM15" s="9">
        <v>21.327000000000002</v>
      </c>
      <c r="EN15" s="9">
        <v>0</v>
      </c>
      <c r="EO15" s="9">
        <v>12.746</v>
      </c>
      <c r="EP15" s="9">
        <v>5.3339999999999996</v>
      </c>
      <c r="EQ15" s="9">
        <v>17.521999999999998</v>
      </c>
      <c r="ER15" s="9">
        <v>11.885999999999999</v>
      </c>
      <c r="ES15" s="9">
        <v>22.826000000000001</v>
      </c>
      <c r="ET15" s="9">
        <v>11.914999999999999</v>
      </c>
      <c r="EU15" s="9">
        <v>76.879000000000005</v>
      </c>
      <c r="EV15" s="9">
        <v>296.87599999999998</v>
      </c>
      <c r="EW15" s="9">
        <v>272.99400000000003</v>
      </c>
      <c r="EX15" s="9">
        <v>264.041</v>
      </c>
      <c r="EY15" s="9">
        <v>4.1689999999999996</v>
      </c>
      <c r="EZ15" s="9">
        <v>4.7839999999999998</v>
      </c>
      <c r="FA15" s="9">
        <v>4.306</v>
      </c>
      <c r="FB15" s="9">
        <v>0</v>
      </c>
      <c r="FC15" s="9">
        <v>4.0590000000000002</v>
      </c>
      <c r="FD15" s="9">
        <v>196.27600000000001</v>
      </c>
      <c r="FE15" s="9">
        <v>15.398</v>
      </c>
      <c r="FF15" s="9">
        <v>12.061999999999999</v>
      </c>
      <c r="FG15" s="9">
        <v>49.258000000000003</v>
      </c>
      <c r="FH15" s="9">
        <v>24.024000000000001</v>
      </c>
      <c r="FI15" s="9">
        <v>248.97</v>
      </c>
      <c r="FJ15" s="9">
        <v>23.882000000000001</v>
      </c>
      <c r="FK15" s="9">
        <v>336.91699999999997</v>
      </c>
      <c r="FL15" s="9">
        <v>73.686000000000007</v>
      </c>
      <c r="FM15" s="9">
        <v>180.779</v>
      </c>
      <c r="FN15" s="9">
        <v>130.874</v>
      </c>
      <c r="FO15" s="9">
        <v>49.905000000000001</v>
      </c>
      <c r="FP15" s="9">
        <v>900.62800000000004</v>
      </c>
      <c r="FQ15" s="9">
        <v>845.15300000000002</v>
      </c>
      <c r="FR15" s="9">
        <v>140.684</v>
      </c>
      <c r="FS15" s="9">
        <v>55.22</v>
      </c>
      <c r="FT15" s="9">
        <v>24.994</v>
      </c>
      <c r="FU15" s="9">
        <v>24.19</v>
      </c>
      <c r="FV15" s="9">
        <v>35.045999999999999</v>
      </c>
      <c r="FW15" s="9">
        <v>14.09</v>
      </c>
      <c r="FX15" s="9">
        <v>31.789000000000001</v>
      </c>
      <c r="FY15" s="9">
        <v>9.4369999999999994</v>
      </c>
      <c r="FZ15" s="9">
        <v>7.6340000000000003</v>
      </c>
      <c r="GA15" s="9">
        <v>14.987</v>
      </c>
      <c r="GB15" s="9">
        <v>16.420000000000002</v>
      </c>
      <c r="GC15" s="9">
        <v>18.329999999999998</v>
      </c>
      <c r="GD15" s="9">
        <v>33.555</v>
      </c>
      <c r="GE15" s="9">
        <v>16.181999999999999</v>
      </c>
      <c r="GF15" s="9">
        <v>85.463999999999999</v>
      </c>
      <c r="GG15" s="9">
        <v>704.46900000000005</v>
      </c>
      <c r="GH15" s="9">
        <v>575.34299999999996</v>
      </c>
      <c r="GI15" s="9">
        <v>548.76900000000001</v>
      </c>
      <c r="GJ15" s="9">
        <v>13.414</v>
      </c>
      <c r="GK15" s="9">
        <v>13.159000000000001</v>
      </c>
      <c r="GL15" s="9">
        <v>17.012</v>
      </c>
      <c r="GM15" s="9">
        <v>5.306</v>
      </c>
      <c r="GN15" s="9">
        <v>3.6509999999999998</v>
      </c>
      <c r="GO15" s="9">
        <v>434.517</v>
      </c>
      <c r="GP15" s="9">
        <v>32.072000000000003</v>
      </c>
      <c r="GQ15" s="9">
        <v>28.927</v>
      </c>
      <c r="GR15" s="9">
        <v>79.826999999999998</v>
      </c>
      <c r="GS15" s="9">
        <v>75.69</v>
      </c>
      <c r="GT15" s="9">
        <v>499.65300000000002</v>
      </c>
      <c r="GU15" s="9">
        <v>129.126</v>
      </c>
      <c r="GV15" s="9">
        <v>55.475000000000001</v>
      </c>
      <c r="GW15" s="9">
        <v>802.91200000000003</v>
      </c>
      <c r="GX15" s="9">
        <v>97.715000000000003</v>
      </c>
      <c r="GY15" s="9">
        <v>98.762</v>
      </c>
      <c r="GZ15" s="9">
        <v>98.762</v>
      </c>
      <c r="HA15" s="9">
        <v>5.9969999999999999</v>
      </c>
      <c r="HB15" s="9">
        <v>2.9060000000000001</v>
      </c>
      <c r="HC15" s="9">
        <v>1.3660000000000001</v>
      </c>
      <c r="HD15" s="9">
        <v>1.212</v>
      </c>
      <c r="HE15" s="9">
        <v>1.778</v>
      </c>
      <c r="HF15" s="9">
        <v>0.8</v>
      </c>
      <c r="HG15" s="9">
        <v>1.0980000000000001</v>
      </c>
      <c r="HH15" s="9">
        <v>1.198</v>
      </c>
      <c r="HI15" s="9">
        <v>0.28199999999999997</v>
      </c>
      <c r="HJ15" s="9">
        <v>1.155</v>
      </c>
      <c r="HK15" s="9">
        <v>0.874</v>
      </c>
      <c r="HL15" s="9">
        <v>0.54900000000000004</v>
      </c>
      <c r="HM15" s="9">
        <v>2.0449999999999999</v>
      </c>
      <c r="HN15" s="9">
        <v>0.53300000000000003</v>
      </c>
      <c r="HO15" s="9">
        <v>3.0910000000000002</v>
      </c>
      <c r="HP15" s="9">
        <v>92.765000000000001</v>
      </c>
      <c r="HQ15" s="9">
        <v>53.201999999999998</v>
      </c>
      <c r="HR15" s="9">
        <v>47.465000000000003</v>
      </c>
      <c r="HS15" s="9">
        <v>1.5880000000000001</v>
      </c>
      <c r="HT15" s="9">
        <v>4.149</v>
      </c>
      <c r="HU15" s="9">
        <v>2.7949999999999999</v>
      </c>
      <c r="HV15" s="9">
        <v>2.6819999999999999</v>
      </c>
      <c r="HW15" s="9">
        <v>0.25900000000000001</v>
      </c>
      <c r="HX15" s="9">
        <v>42.734999999999999</v>
      </c>
      <c r="HY15" s="9">
        <v>3.008</v>
      </c>
      <c r="HZ15" s="9">
        <v>2.3340000000000001</v>
      </c>
      <c r="IA15" s="9">
        <v>5.125</v>
      </c>
      <c r="IB15" s="9">
        <v>13.138</v>
      </c>
      <c r="IC15" s="9">
        <v>40.063000000000002</v>
      </c>
      <c r="ID15" s="9">
        <v>39.563000000000002</v>
      </c>
      <c r="IE15" s="9">
        <v>95.960999999999999</v>
      </c>
      <c r="IF15" s="9">
        <v>2.8010000000000002</v>
      </c>
      <c r="IG15" s="9">
        <v>171.54300000000001</v>
      </c>
      <c r="IH15" s="9">
        <v>171.54300000000001</v>
      </c>
      <c r="II15" s="9">
        <v>28.097000000000001</v>
      </c>
      <c r="IJ15" s="9">
        <v>13.182</v>
      </c>
      <c r="IK15" s="9">
        <v>7.6669999999999998</v>
      </c>
      <c r="IL15" s="9">
        <v>4.3540000000000001</v>
      </c>
      <c r="IM15" s="9">
        <v>10.015000000000001</v>
      </c>
      <c r="IN15" s="9">
        <v>1.958</v>
      </c>
      <c r="IO15" s="9">
        <v>10.321999999999999</v>
      </c>
      <c r="IP15" s="9">
        <v>1.651</v>
      </c>
      <c r="IQ15" s="9">
        <v>0</v>
      </c>
    </row>
    <row r="16" spans="1:251">
      <c r="A16" s="10">
        <v>43862</v>
      </c>
      <c r="B16" s="9">
        <v>49.334000000000003</v>
      </c>
      <c r="C16" s="9">
        <v>24.699000000000002</v>
      </c>
      <c r="D16" s="9">
        <v>21.925999999999998</v>
      </c>
      <c r="E16" s="9">
        <v>34.811</v>
      </c>
      <c r="F16" s="9">
        <v>11.813000000000001</v>
      </c>
      <c r="G16" s="9">
        <v>36.244999999999997</v>
      </c>
      <c r="H16" s="9">
        <v>9.73</v>
      </c>
      <c r="I16" s="9">
        <v>0</v>
      </c>
      <c r="J16" s="9">
        <v>19.838999999999999</v>
      </c>
      <c r="K16" s="9">
        <v>13.749000000000001</v>
      </c>
      <c r="L16" s="9">
        <v>13.036</v>
      </c>
      <c r="M16" s="9">
        <v>34.311999999999998</v>
      </c>
      <c r="N16" s="9">
        <v>12.313000000000001</v>
      </c>
      <c r="O16" s="9">
        <v>37.962000000000003</v>
      </c>
      <c r="P16" s="9">
        <v>652.15099999999995</v>
      </c>
      <c r="Q16" s="9">
        <v>501.26299999999998</v>
      </c>
      <c r="R16" s="9">
        <v>475.108</v>
      </c>
      <c r="S16" s="9">
        <v>11.670999999999999</v>
      </c>
      <c r="T16" s="9">
        <v>14.484</v>
      </c>
      <c r="U16" s="9">
        <v>16.234000000000002</v>
      </c>
      <c r="V16" s="9">
        <v>9.3390000000000004</v>
      </c>
      <c r="W16" s="9">
        <v>0</v>
      </c>
      <c r="X16" s="9">
        <v>392.81</v>
      </c>
      <c r="Y16" s="9">
        <v>33.049999999999997</v>
      </c>
      <c r="Z16" s="9">
        <v>22.302</v>
      </c>
      <c r="AA16" s="9">
        <v>53.101999999999997</v>
      </c>
      <c r="AB16" s="9">
        <v>101.761</v>
      </c>
      <c r="AC16" s="9">
        <v>399.50200000000001</v>
      </c>
      <c r="AD16" s="9">
        <v>150.88800000000001</v>
      </c>
      <c r="AE16" s="9">
        <v>701.83500000000004</v>
      </c>
      <c r="AF16" s="9">
        <v>37.613</v>
      </c>
      <c r="AG16" s="9">
        <v>304.33</v>
      </c>
      <c r="AH16" s="9">
        <v>304.33</v>
      </c>
      <c r="AI16" s="9">
        <v>42.3</v>
      </c>
      <c r="AJ16" s="9">
        <v>20.745999999999999</v>
      </c>
      <c r="AK16" s="9">
        <v>10.561</v>
      </c>
      <c r="AL16" s="9">
        <v>10.185</v>
      </c>
      <c r="AM16" s="9">
        <v>13.489000000000001</v>
      </c>
      <c r="AN16" s="9">
        <v>7.2569999999999997</v>
      </c>
      <c r="AO16" s="9">
        <v>11.273</v>
      </c>
      <c r="AP16" s="9">
        <v>7.87</v>
      </c>
      <c r="AQ16" s="9">
        <v>1.603</v>
      </c>
      <c r="AR16" s="9">
        <v>6.3330000000000002</v>
      </c>
      <c r="AS16" s="9">
        <v>8.74</v>
      </c>
      <c r="AT16" s="9">
        <v>5.673</v>
      </c>
      <c r="AU16" s="9">
        <v>14.355</v>
      </c>
      <c r="AV16" s="9">
        <v>6.391</v>
      </c>
      <c r="AW16" s="9">
        <v>21.553999999999998</v>
      </c>
      <c r="AX16" s="9">
        <v>262.02999999999997</v>
      </c>
      <c r="AY16" s="9">
        <v>200.893</v>
      </c>
      <c r="AZ16" s="9">
        <v>184.084</v>
      </c>
      <c r="BA16" s="9">
        <v>5.7450000000000001</v>
      </c>
      <c r="BB16" s="9">
        <v>11.063000000000001</v>
      </c>
      <c r="BC16" s="9">
        <v>5.1470000000000002</v>
      </c>
      <c r="BD16" s="9">
        <v>6.3970000000000002</v>
      </c>
      <c r="BE16" s="9">
        <v>4.0359999999999996</v>
      </c>
      <c r="BF16" s="9">
        <v>154.95599999999999</v>
      </c>
      <c r="BG16" s="9">
        <v>9.0839999999999996</v>
      </c>
      <c r="BH16" s="9">
        <v>8.093</v>
      </c>
      <c r="BI16" s="9">
        <v>28.76</v>
      </c>
      <c r="BJ16" s="9">
        <v>40.412999999999997</v>
      </c>
      <c r="BK16" s="9">
        <v>160.47900000000001</v>
      </c>
      <c r="BL16" s="9">
        <v>61.137</v>
      </c>
      <c r="BM16" s="9">
        <v>284.46899999999999</v>
      </c>
      <c r="BN16" s="9">
        <v>19.861000000000001</v>
      </c>
      <c r="BO16" s="9">
        <v>352.613</v>
      </c>
      <c r="BP16" s="9">
        <v>352.613</v>
      </c>
      <c r="BQ16" s="9">
        <v>62.23</v>
      </c>
      <c r="BR16" s="9">
        <v>29.076000000000001</v>
      </c>
      <c r="BS16" s="9">
        <v>12.26</v>
      </c>
      <c r="BT16" s="9">
        <v>14.444000000000001</v>
      </c>
      <c r="BU16" s="9">
        <v>19.558</v>
      </c>
      <c r="BV16" s="9">
        <v>7.1459999999999999</v>
      </c>
      <c r="BW16" s="9">
        <v>16.442</v>
      </c>
      <c r="BX16" s="9">
        <v>4.9349999999999996</v>
      </c>
      <c r="BY16" s="9">
        <v>5.327</v>
      </c>
      <c r="BZ16" s="9">
        <v>9.7059999999999995</v>
      </c>
      <c r="CA16" s="9">
        <v>9.5150000000000006</v>
      </c>
      <c r="CB16" s="9">
        <v>7.4829999999999997</v>
      </c>
      <c r="CC16" s="9">
        <v>17.378</v>
      </c>
      <c r="CD16" s="9">
        <v>9.3260000000000005</v>
      </c>
      <c r="CE16" s="9">
        <v>33.154000000000003</v>
      </c>
      <c r="CF16" s="9">
        <v>290.38400000000001</v>
      </c>
      <c r="CG16" s="9">
        <v>203.06100000000001</v>
      </c>
      <c r="CH16" s="9">
        <v>200.17099999999999</v>
      </c>
      <c r="CI16" s="9">
        <v>1.988</v>
      </c>
      <c r="CJ16" s="9">
        <v>0.90100000000000002</v>
      </c>
      <c r="CK16" s="9">
        <v>1.1719999999999999</v>
      </c>
      <c r="CL16" s="9">
        <v>0.90100000000000002</v>
      </c>
      <c r="CM16" s="9">
        <v>0.81699999999999995</v>
      </c>
      <c r="CN16" s="9">
        <v>156.70400000000001</v>
      </c>
      <c r="CO16" s="9">
        <v>8.5739999999999998</v>
      </c>
      <c r="CP16" s="9">
        <v>10.459</v>
      </c>
      <c r="CQ16" s="9">
        <v>27.324000000000002</v>
      </c>
      <c r="CR16" s="9">
        <v>25.15</v>
      </c>
      <c r="CS16" s="9">
        <v>177.911</v>
      </c>
      <c r="CT16" s="9">
        <v>87.322999999999993</v>
      </c>
      <c r="CU16" s="9">
        <v>318.77800000000002</v>
      </c>
      <c r="CV16" s="9">
        <v>33.835000000000001</v>
      </c>
      <c r="CW16" s="9">
        <v>708.43700000000001</v>
      </c>
      <c r="CX16" s="9">
        <v>708.43700000000001</v>
      </c>
      <c r="CY16" s="9">
        <v>148.53299999999999</v>
      </c>
      <c r="CZ16" s="9">
        <v>66.628</v>
      </c>
      <c r="DA16" s="9">
        <v>24.49</v>
      </c>
      <c r="DB16" s="9">
        <v>35.81</v>
      </c>
      <c r="DC16" s="9">
        <v>36.423999999999999</v>
      </c>
      <c r="DD16" s="9">
        <v>23.876000000000001</v>
      </c>
      <c r="DE16" s="9">
        <v>36.633000000000003</v>
      </c>
      <c r="DF16" s="9">
        <v>8.3710000000000004</v>
      </c>
      <c r="DG16" s="9">
        <v>13.079000000000001</v>
      </c>
      <c r="DH16" s="9">
        <v>16.215</v>
      </c>
      <c r="DI16" s="9">
        <v>22.385000000000002</v>
      </c>
      <c r="DJ16" s="9">
        <v>21.7</v>
      </c>
      <c r="DK16" s="9">
        <v>36.814</v>
      </c>
      <c r="DL16" s="9">
        <v>23.486000000000001</v>
      </c>
      <c r="DM16" s="9">
        <v>81.905000000000001</v>
      </c>
      <c r="DN16" s="9">
        <v>559.90499999999997</v>
      </c>
      <c r="DO16" s="9">
        <v>484.73399999999998</v>
      </c>
      <c r="DP16" s="9">
        <v>468.28699999999998</v>
      </c>
      <c r="DQ16" s="9">
        <v>9.6059999999999999</v>
      </c>
      <c r="DR16" s="9">
        <v>6.8410000000000002</v>
      </c>
      <c r="DS16" s="9">
        <v>8.5350000000000001</v>
      </c>
      <c r="DT16" s="9">
        <v>2.5979999999999999</v>
      </c>
      <c r="DU16" s="9">
        <v>4.8239999999999998</v>
      </c>
      <c r="DV16" s="9">
        <v>374.92899999999997</v>
      </c>
      <c r="DW16" s="9">
        <v>25.283999999999999</v>
      </c>
      <c r="DX16" s="9">
        <v>17.154</v>
      </c>
      <c r="DY16" s="9">
        <v>67.367000000000004</v>
      </c>
      <c r="DZ16" s="9">
        <v>50.325000000000003</v>
      </c>
      <c r="EA16" s="9">
        <v>434.40899999999999</v>
      </c>
      <c r="EB16" s="9">
        <v>75.17</v>
      </c>
      <c r="EC16" s="9">
        <v>625.10599999999999</v>
      </c>
      <c r="ED16" s="9">
        <v>83.331000000000003</v>
      </c>
      <c r="EE16" s="9">
        <v>453.03199999999998</v>
      </c>
      <c r="EF16" s="9">
        <v>453.03199999999998</v>
      </c>
      <c r="EG16" s="9">
        <v>116.747</v>
      </c>
      <c r="EH16" s="9">
        <v>32.651000000000003</v>
      </c>
      <c r="EI16" s="9">
        <v>12.586</v>
      </c>
      <c r="EJ16" s="9">
        <v>17.838000000000001</v>
      </c>
      <c r="EK16" s="9">
        <v>17.251999999999999</v>
      </c>
      <c r="EL16" s="9">
        <v>13.172000000000001</v>
      </c>
      <c r="EM16" s="9">
        <v>18.128</v>
      </c>
      <c r="EN16" s="9">
        <v>0</v>
      </c>
      <c r="EO16" s="9">
        <v>11.532</v>
      </c>
      <c r="EP16" s="9">
        <v>7.1929999999999996</v>
      </c>
      <c r="EQ16" s="9">
        <v>12.53</v>
      </c>
      <c r="ER16" s="9">
        <v>10.701000000000001</v>
      </c>
      <c r="ES16" s="9">
        <v>22.831</v>
      </c>
      <c r="ET16" s="9">
        <v>7.5919999999999996</v>
      </c>
      <c r="EU16" s="9">
        <v>84.096000000000004</v>
      </c>
      <c r="EV16" s="9">
        <v>336.286</v>
      </c>
      <c r="EW16" s="9">
        <v>296.40800000000002</v>
      </c>
      <c r="EX16" s="9">
        <v>292.80900000000003</v>
      </c>
      <c r="EY16" s="9">
        <v>1.65</v>
      </c>
      <c r="EZ16" s="9">
        <v>1.95</v>
      </c>
      <c r="FA16" s="9">
        <v>1.65</v>
      </c>
      <c r="FB16" s="9">
        <v>0</v>
      </c>
      <c r="FC16" s="9">
        <v>1.95</v>
      </c>
      <c r="FD16" s="9">
        <v>199.017</v>
      </c>
      <c r="FE16" s="9">
        <v>14.025</v>
      </c>
      <c r="FF16" s="9">
        <v>22.923999999999999</v>
      </c>
      <c r="FG16" s="9">
        <v>60.442</v>
      </c>
      <c r="FH16" s="9">
        <v>24.024999999999999</v>
      </c>
      <c r="FI16" s="9">
        <v>272.38299999999998</v>
      </c>
      <c r="FJ16" s="9">
        <v>39.877000000000002</v>
      </c>
      <c r="FK16" s="9">
        <v>369.52100000000002</v>
      </c>
      <c r="FL16" s="9">
        <v>83.510999999999996</v>
      </c>
      <c r="FM16" s="9">
        <v>174.00200000000001</v>
      </c>
      <c r="FN16" s="9">
        <v>131.643</v>
      </c>
      <c r="FO16" s="9">
        <v>42.359000000000002</v>
      </c>
      <c r="FP16" s="9">
        <v>918.11800000000005</v>
      </c>
      <c r="FQ16" s="9">
        <v>853.61300000000006</v>
      </c>
      <c r="FR16" s="9">
        <v>152.82599999999999</v>
      </c>
      <c r="FS16" s="9">
        <v>69.093999999999994</v>
      </c>
      <c r="FT16" s="9">
        <v>28.867999999999999</v>
      </c>
      <c r="FU16" s="9">
        <v>32.04</v>
      </c>
      <c r="FV16" s="9">
        <v>41.305</v>
      </c>
      <c r="FW16" s="9">
        <v>19.603000000000002</v>
      </c>
      <c r="FX16" s="9">
        <v>39.646999999999998</v>
      </c>
      <c r="FY16" s="9">
        <v>8.3249999999999993</v>
      </c>
      <c r="FZ16" s="9">
        <v>12.375</v>
      </c>
      <c r="GA16" s="9">
        <v>22.594999999999999</v>
      </c>
      <c r="GB16" s="9">
        <v>21.56</v>
      </c>
      <c r="GC16" s="9">
        <v>16.753</v>
      </c>
      <c r="GD16" s="9">
        <v>40.612000000000002</v>
      </c>
      <c r="GE16" s="9">
        <v>20.295999999999999</v>
      </c>
      <c r="GF16" s="9">
        <v>83.730999999999995</v>
      </c>
      <c r="GG16" s="9">
        <v>700.78800000000001</v>
      </c>
      <c r="GH16" s="9">
        <v>572.49099999999999</v>
      </c>
      <c r="GI16" s="9">
        <v>541.55899999999997</v>
      </c>
      <c r="GJ16" s="9">
        <v>15.414999999999999</v>
      </c>
      <c r="GK16" s="9">
        <v>14.638</v>
      </c>
      <c r="GL16" s="9">
        <v>15.07</v>
      </c>
      <c r="GM16" s="9">
        <v>8.6240000000000006</v>
      </c>
      <c r="GN16" s="9">
        <v>6.032</v>
      </c>
      <c r="GO16" s="9">
        <v>412.25</v>
      </c>
      <c r="GP16" s="9">
        <v>37.481999999999999</v>
      </c>
      <c r="GQ16" s="9">
        <v>28.623999999999999</v>
      </c>
      <c r="GR16" s="9">
        <v>94.135000000000005</v>
      </c>
      <c r="GS16" s="9">
        <v>85.597999999999999</v>
      </c>
      <c r="GT16" s="9">
        <v>486.89299999999997</v>
      </c>
      <c r="GU16" s="9">
        <v>128.29599999999999</v>
      </c>
      <c r="GV16" s="9">
        <v>64.504999999999995</v>
      </c>
      <c r="GW16" s="9">
        <v>815.31700000000001</v>
      </c>
      <c r="GX16" s="9">
        <v>102.801</v>
      </c>
      <c r="GY16" s="9">
        <v>103.057</v>
      </c>
      <c r="GZ16" s="9">
        <v>103.057</v>
      </c>
      <c r="HA16" s="9">
        <v>8.6910000000000007</v>
      </c>
      <c r="HB16" s="9">
        <v>5.5190000000000001</v>
      </c>
      <c r="HC16" s="9">
        <v>2.3010000000000002</v>
      </c>
      <c r="HD16" s="9">
        <v>3.218</v>
      </c>
      <c r="HE16" s="9">
        <v>3.7989999999999999</v>
      </c>
      <c r="HF16" s="9">
        <v>1.72</v>
      </c>
      <c r="HG16" s="9">
        <v>3.85</v>
      </c>
      <c r="HH16" s="9">
        <v>1.1060000000000001</v>
      </c>
      <c r="HI16" s="9">
        <v>0.56299999999999994</v>
      </c>
      <c r="HJ16" s="9">
        <v>1.87</v>
      </c>
      <c r="HK16" s="9">
        <v>1.4750000000000001</v>
      </c>
      <c r="HL16" s="9">
        <v>2.1739999999999999</v>
      </c>
      <c r="HM16" s="9">
        <v>3.6640000000000001</v>
      </c>
      <c r="HN16" s="9">
        <v>1.855</v>
      </c>
      <c r="HO16" s="9">
        <v>3.1720000000000002</v>
      </c>
      <c r="HP16" s="9">
        <v>94.367000000000004</v>
      </c>
      <c r="HQ16" s="9">
        <v>56.536000000000001</v>
      </c>
      <c r="HR16" s="9">
        <v>49.948999999999998</v>
      </c>
      <c r="HS16" s="9">
        <v>2.67</v>
      </c>
      <c r="HT16" s="9">
        <v>3.9180000000000001</v>
      </c>
      <c r="HU16" s="9">
        <v>3.0059999999999998</v>
      </c>
      <c r="HV16" s="9">
        <v>3.2909999999999999</v>
      </c>
      <c r="HW16" s="9">
        <v>0.28999999999999998</v>
      </c>
      <c r="HX16" s="9">
        <v>43.106000000000002</v>
      </c>
      <c r="HY16" s="9">
        <v>3.49</v>
      </c>
      <c r="HZ16" s="9">
        <v>1.746</v>
      </c>
      <c r="IA16" s="9">
        <v>8.1950000000000003</v>
      </c>
      <c r="IB16" s="9">
        <v>13.101000000000001</v>
      </c>
      <c r="IC16" s="9">
        <v>43.435000000000002</v>
      </c>
      <c r="ID16" s="9">
        <v>37.83</v>
      </c>
      <c r="IE16" s="9">
        <v>99.885999999999996</v>
      </c>
      <c r="IF16" s="9">
        <v>3.1720000000000002</v>
      </c>
      <c r="IG16" s="9">
        <v>177.61600000000001</v>
      </c>
      <c r="IH16" s="9">
        <v>177.61600000000001</v>
      </c>
      <c r="II16" s="9">
        <v>23.834</v>
      </c>
      <c r="IJ16" s="9">
        <v>11.029</v>
      </c>
      <c r="IK16" s="9">
        <v>5.6520000000000001</v>
      </c>
      <c r="IL16" s="9">
        <v>4.3079999999999998</v>
      </c>
      <c r="IM16" s="9">
        <v>6.8280000000000003</v>
      </c>
      <c r="IN16" s="9">
        <v>3.1309999999999998</v>
      </c>
      <c r="IO16" s="9">
        <v>7.6589999999999998</v>
      </c>
      <c r="IP16" s="9">
        <v>2.3010000000000002</v>
      </c>
      <c r="IQ16" s="9">
        <v>0</v>
      </c>
    </row>
    <row r="17" spans="1:251">
      <c r="A17" s="10">
        <v>44228</v>
      </c>
      <c r="B17" s="9">
        <v>49.1</v>
      </c>
      <c r="C17" s="9">
        <v>21.29</v>
      </c>
      <c r="D17" s="9">
        <v>22.317</v>
      </c>
      <c r="E17" s="9">
        <v>33.423999999999999</v>
      </c>
      <c r="F17" s="9">
        <v>10.183</v>
      </c>
      <c r="G17" s="9">
        <v>36.716000000000001</v>
      </c>
      <c r="H17" s="9">
        <v>6.891</v>
      </c>
      <c r="I17" s="9">
        <v>0</v>
      </c>
      <c r="J17" s="9">
        <v>16.666</v>
      </c>
      <c r="K17" s="9">
        <v>13.266999999999999</v>
      </c>
      <c r="L17" s="9">
        <v>13.675000000000001</v>
      </c>
      <c r="M17" s="9">
        <v>33.137</v>
      </c>
      <c r="N17" s="9">
        <v>10.47</v>
      </c>
      <c r="O17" s="9">
        <v>49.723999999999997</v>
      </c>
      <c r="P17" s="9">
        <v>662.99599999999998</v>
      </c>
      <c r="Q17" s="9">
        <v>517.65499999999997</v>
      </c>
      <c r="R17" s="9">
        <v>487.67</v>
      </c>
      <c r="S17" s="9">
        <v>19.353999999999999</v>
      </c>
      <c r="T17" s="9">
        <v>10.632</v>
      </c>
      <c r="U17" s="9">
        <v>21.63</v>
      </c>
      <c r="V17" s="9">
        <v>8.3550000000000004</v>
      </c>
      <c r="W17" s="9">
        <v>0</v>
      </c>
      <c r="X17" s="9">
        <v>389.56</v>
      </c>
      <c r="Y17" s="9">
        <v>37.808999999999997</v>
      </c>
      <c r="Z17" s="9">
        <v>32.643999999999998</v>
      </c>
      <c r="AA17" s="9">
        <v>57.643000000000001</v>
      </c>
      <c r="AB17" s="9">
        <v>106.21299999999999</v>
      </c>
      <c r="AC17" s="9">
        <v>411.44200000000001</v>
      </c>
      <c r="AD17" s="9">
        <v>145.34100000000001</v>
      </c>
      <c r="AE17" s="9">
        <v>709.40800000000002</v>
      </c>
      <c r="AF17" s="9">
        <v>52.411999999999999</v>
      </c>
      <c r="AG17" s="9">
        <v>319.68700000000001</v>
      </c>
      <c r="AH17" s="9">
        <v>319.68700000000001</v>
      </c>
      <c r="AI17" s="9">
        <v>47.465000000000003</v>
      </c>
      <c r="AJ17" s="9">
        <v>20.254000000000001</v>
      </c>
      <c r="AK17" s="9">
        <v>9.0419999999999998</v>
      </c>
      <c r="AL17" s="9">
        <v>10.548</v>
      </c>
      <c r="AM17" s="9">
        <v>11.919</v>
      </c>
      <c r="AN17" s="9">
        <v>7.6710000000000003</v>
      </c>
      <c r="AO17" s="9">
        <v>9.8629999999999995</v>
      </c>
      <c r="AP17" s="9">
        <v>6.9829999999999997</v>
      </c>
      <c r="AQ17" s="9">
        <v>2.7450000000000001</v>
      </c>
      <c r="AR17" s="9">
        <v>3.9260000000000002</v>
      </c>
      <c r="AS17" s="9">
        <v>9.4789999999999992</v>
      </c>
      <c r="AT17" s="9">
        <v>6.1849999999999996</v>
      </c>
      <c r="AU17" s="9">
        <v>13.907999999999999</v>
      </c>
      <c r="AV17" s="9">
        <v>5.6820000000000004</v>
      </c>
      <c r="AW17" s="9">
        <v>27.212</v>
      </c>
      <c r="AX17" s="9">
        <v>272.22199999999998</v>
      </c>
      <c r="AY17" s="9">
        <v>196.79900000000001</v>
      </c>
      <c r="AZ17" s="9">
        <v>184.20400000000001</v>
      </c>
      <c r="BA17" s="9">
        <v>4.1639999999999997</v>
      </c>
      <c r="BB17" s="9">
        <v>7.8070000000000004</v>
      </c>
      <c r="BC17" s="9">
        <v>3.2519999999999998</v>
      </c>
      <c r="BD17" s="9">
        <v>5.7160000000000002</v>
      </c>
      <c r="BE17" s="9">
        <v>3.004</v>
      </c>
      <c r="BF17" s="9">
        <v>149.71100000000001</v>
      </c>
      <c r="BG17" s="9">
        <v>16.381</v>
      </c>
      <c r="BH17" s="9">
        <v>7.1210000000000004</v>
      </c>
      <c r="BI17" s="9">
        <v>23.585999999999999</v>
      </c>
      <c r="BJ17" s="9">
        <v>34.563000000000002</v>
      </c>
      <c r="BK17" s="9">
        <v>162.23699999999999</v>
      </c>
      <c r="BL17" s="9">
        <v>75.421999999999997</v>
      </c>
      <c r="BM17" s="9">
        <v>292.30399999999997</v>
      </c>
      <c r="BN17" s="9">
        <v>27.382999999999999</v>
      </c>
      <c r="BO17" s="9">
        <v>414.02800000000002</v>
      </c>
      <c r="BP17" s="9">
        <v>414.02800000000002</v>
      </c>
      <c r="BQ17" s="9">
        <v>73.971999999999994</v>
      </c>
      <c r="BR17" s="9">
        <v>38.124000000000002</v>
      </c>
      <c r="BS17" s="9">
        <v>18.332999999999998</v>
      </c>
      <c r="BT17" s="9">
        <v>17.908000000000001</v>
      </c>
      <c r="BU17" s="9">
        <v>26.437000000000001</v>
      </c>
      <c r="BV17" s="9">
        <v>9.8040000000000003</v>
      </c>
      <c r="BW17" s="9">
        <v>25.888999999999999</v>
      </c>
      <c r="BX17" s="9">
        <v>7.7050000000000001</v>
      </c>
      <c r="BY17" s="9">
        <v>2.6480000000000001</v>
      </c>
      <c r="BZ17" s="9">
        <v>11.348000000000001</v>
      </c>
      <c r="CA17" s="9">
        <v>12.994999999999999</v>
      </c>
      <c r="CB17" s="9">
        <v>11.898999999999999</v>
      </c>
      <c r="CC17" s="9">
        <v>23.495999999999999</v>
      </c>
      <c r="CD17" s="9">
        <v>12.746</v>
      </c>
      <c r="CE17" s="9">
        <v>35.847999999999999</v>
      </c>
      <c r="CF17" s="9">
        <v>340.05500000000001</v>
      </c>
      <c r="CG17" s="9">
        <v>236.178</v>
      </c>
      <c r="CH17" s="9">
        <v>229.559</v>
      </c>
      <c r="CI17" s="9">
        <v>4.0640000000000001</v>
      </c>
      <c r="CJ17" s="9">
        <v>2.5539999999999998</v>
      </c>
      <c r="CK17" s="9">
        <v>4.7430000000000003</v>
      </c>
      <c r="CL17" s="9">
        <v>0</v>
      </c>
      <c r="CM17" s="9">
        <v>1.8759999999999999</v>
      </c>
      <c r="CN17" s="9">
        <v>179.20599999999999</v>
      </c>
      <c r="CO17" s="9">
        <v>10.481999999999999</v>
      </c>
      <c r="CP17" s="9">
        <v>15.862</v>
      </c>
      <c r="CQ17" s="9">
        <v>30.626999999999999</v>
      </c>
      <c r="CR17" s="9">
        <v>25.050999999999998</v>
      </c>
      <c r="CS17" s="9">
        <v>211.12700000000001</v>
      </c>
      <c r="CT17" s="9">
        <v>103.878</v>
      </c>
      <c r="CU17" s="9">
        <v>382.18200000000002</v>
      </c>
      <c r="CV17" s="9">
        <v>31.844999999999999</v>
      </c>
      <c r="CW17" s="9">
        <v>657.49</v>
      </c>
      <c r="CX17" s="9">
        <v>657.49</v>
      </c>
      <c r="CY17" s="9">
        <v>146.386</v>
      </c>
      <c r="CZ17" s="9">
        <v>60.195999999999998</v>
      </c>
      <c r="DA17" s="9">
        <v>19.975000000000001</v>
      </c>
      <c r="DB17" s="9">
        <v>35.051000000000002</v>
      </c>
      <c r="DC17" s="9">
        <v>31.558</v>
      </c>
      <c r="DD17" s="9">
        <v>23.469000000000001</v>
      </c>
      <c r="DE17" s="9">
        <v>35.308</v>
      </c>
      <c r="DF17" s="9">
        <v>8.3079999999999998</v>
      </c>
      <c r="DG17" s="9">
        <v>10.268000000000001</v>
      </c>
      <c r="DH17" s="9">
        <v>15.117000000000001</v>
      </c>
      <c r="DI17" s="9">
        <v>23.96</v>
      </c>
      <c r="DJ17" s="9">
        <v>15.949</v>
      </c>
      <c r="DK17" s="9">
        <v>34.454000000000001</v>
      </c>
      <c r="DL17" s="9">
        <v>20.571999999999999</v>
      </c>
      <c r="DM17" s="9">
        <v>86.19</v>
      </c>
      <c r="DN17" s="9">
        <v>511.10399999999998</v>
      </c>
      <c r="DO17" s="9">
        <v>455.44900000000001</v>
      </c>
      <c r="DP17" s="9">
        <v>432.88200000000001</v>
      </c>
      <c r="DQ17" s="9">
        <v>12.095000000000001</v>
      </c>
      <c r="DR17" s="9">
        <v>9.9420000000000002</v>
      </c>
      <c r="DS17" s="9">
        <v>13.448</v>
      </c>
      <c r="DT17" s="9">
        <v>2.57</v>
      </c>
      <c r="DU17" s="9">
        <v>6.0190000000000001</v>
      </c>
      <c r="DV17" s="9">
        <v>334.47</v>
      </c>
      <c r="DW17" s="9">
        <v>32.945999999999998</v>
      </c>
      <c r="DX17" s="9">
        <v>24.876999999999999</v>
      </c>
      <c r="DY17" s="9">
        <v>63.155999999999999</v>
      </c>
      <c r="DZ17" s="9">
        <v>57.137</v>
      </c>
      <c r="EA17" s="9">
        <v>398.31200000000001</v>
      </c>
      <c r="EB17" s="9">
        <v>55.655000000000001</v>
      </c>
      <c r="EC17" s="9">
        <v>572.78599999999994</v>
      </c>
      <c r="ED17" s="9">
        <v>84.703999999999994</v>
      </c>
      <c r="EE17" s="9">
        <v>433.601</v>
      </c>
      <c r="EF17" s="9">
        <v>433.601</v>
      </c>
      <c r="EG17" s="9">
        <v>121.739</v>
      </c>
      <c r="EH17" s="9">
        <v>35.189</v>
      </c>
      <c r="EI17" s="9">
        <v>13.066000000000001</v>
      </c>
      <c r="EJ17" s="9">
        <v>16.462</v>
      </c>
      <c r="EK17" s="9">
        <v>16.283000000000001</v>
      </c>
      <c r="EL17" s="9">
        <v>12.169</v>
      </c>
      <c r="EM17" s="9">
        <v>20.695</v>
      </c>
      <c r="EN17" s="9">
        <v>0</v>
      </c>
      <c r="EO17" s="9">
        <v>7.3730000000000002</v>
      </c>
      <c r="EP17" s="9">
        <v>9.516</v>
      </c>
      <c r="EQ17" s="9">
        <v>10.757999999999999</v>
      </c>
      <c r="ER17" s="9">
        <v>9.2550000000000008</v>
      </c>
      <c r="ES17" s="9">
        <v>19.353000000000002</v>
      </c>
      <c r="ET17" s="9">
        <v>10.175000000000001</v>
      </c>
      <c r="EU17" s="9">
        <v>86.55</v>
      </c>
      <c r="EV17" s="9">
        <v>311.86200000000002</v>
      </c>
      <c r="EW17" s="9">
        <v>275.89</v>
      </c>
      <c r="EX17" s="9">
        <v>265.11099999999999</v>
      </c>
      <c r="EY17" s="9">
        <v>6.0970000000000004</v>
      </c>
      <c r="EZ17" s="9">
        <v>4.6820000000000004</v>
      </c>
      <c r="FA17" s="9">
        <v>4.4649999999999999</v>
      </c>
      <c r="FB17" s="9">
        <v>0</v>
      </c>
      <c r="FC17" s="9">
        <v>6.3140000000000001</v>
      </c>
      <c r="FD17" s="9">
        <v>181.976</v>
      </c>
      <c r="FE17" s="9">
        <v>11.705</v>
      </c>
      <c r="FF17" s="9">
        <v>23.757000000000001</v>
      </c>
      <c r="FG17" s="9">
        <v>58.451000000000001</v>
      </c>
      <c r="FH17" s="9">
        <v>23.187000000000001</v>
      </c>
      <c r="FI17" s="9">
        <v>252.702</v>
      </c>
      <c r="FJ17" s="9">
        <v>35.972000000000001</v>
      </c>
      <c r="FK17" s="9">
        <v>341.81900000000002</v>
      </c>
      <c r="FL17" s="9">
        <v>91.781000000000006</v>
      </c>
      <c r="FM17" s="9">
        <v>160.874</v>
      </c>
      <c r="FN17" s="9">
        <v>122.72499999999999</v>
      </c>
      <c r="FO17" s="9">
        <v>38.149000000000001</v>
      </c>
      <c r="FP17" s="9">
        <v>898.13699999999994</v>
      </c>
      <c r="FQ17" s="9">
        <v>847.99599999999998</v>
      </c>
      <c r="FR17" s="9">
        <v>126.298</v>
      </c>
      <c r="FS17" s="9">
        <v>58.177</v>
      </c>
      <c r="FT17" s="9">
        <v>23.379000000000001</v>
      </c>
      <c r="FU17" s="9">
        <v>26.547999999999998</v>
      </c>
      <c r="FV17" s="9">
        <v>35.387999999999998</v>
      </c>
      <c r="FW17" s="9">
        <v>14.321999999999999</v>
      </c>
      <c r="FX17" s="9">
        <v>37.701000000000001</v>
      </c>
      <c r="FY17" s="9">
        <v>6.2930000000000001</v>
      </c>
      <c r="FZ17" s="9">
        <v>4.7510000000000003</v>
      </c>
      <c r="GA17" s="9">
        <v>14.206</v>
      </c>
      <c r="GB17" s="9">
        <v>21.661000000000001</v>
      </c>
      <c r="GC17" s="9">
        <v>14.332000000000001</v>
      </c>
      <c r="GD17" s="9">
        <v>32.707000000000001</v>
      </c>
      <c r="GE17" s="9">
        <v>17.492999999999999</v>
      </c>
      <c r="GF17" s="9">
        <v>68.120999999999995</v>
      </c>
      <c r="GG17" s="9">
        <v>721.69899999999996</v>
      </c>
      <c r="GH17" s="9">
        <v>599.91200000000003</v>
      </c>
      <c r="GI17" s="9">
        <v>566.42100000000005</v>
      </c>
      <c r="GJ17" s="9">
        <v>19.757000000000001</v>
      </c>
      <c r="GK17" s="9">
        <v>13.476000000000001</v>
      </c>
      <c r="GL17" s="9">
        <v>16.98</v>
      </c>
      <c r="GM17" s="9">
        <v>8.7010000000000005</v>
      </c>
      <c r="GN17" s="9">
        <v>6.55</v>
      </c>
      <c r="GO17" s="9">
        <v>435.11700000000002</v>
      </c>
      <c r="GP17" s="9">
        <v>38.393999999999998</v>
      </c>
      <c r="GQ17" s="9">
        <v>39.107999999999997</v>
      </c>
      <c r="GR17" s="9">
        <v>87.293000000000006</v>
      </c>
      <c r="GS17" s="9">
        <v>83.852999999999994</v>
      </c>
      <c r="GT17" s="9">
        <v>516.05999999999995</v>
      </c>
      <c r="GU17" s="9">
        <v>121.786</v>
      </c>
      <c r="GV17" s="9">
        <v>50.140999999999998</v>
      </c>
      <c r="GW17" s="9">
        <v>816.5</v>
      </c>
      <c r="GX17" s="9">
        <v>81.637</v>
      </c>
      <c r="GY17" s="9">
        <v>106.553</v>
      </c>
      <c r="GZ17" s="9">
        <v>106.553</v>
      </c>
      <c r="HA17" s="9">
        <v>11.035</v>
      </c>
      <c r="HB17" s="9">
        <v>4.8659999999999997</v>
      </c>
      <c r="HC17" s="9">
        <v>1.544</v>
      </c>
      <c r="HD17" s="9">
        <v>2.7639999999999998</v>
      </c>
      <c r="HE17" s="9">
        <v>2.9990000000000001</v>
      </c>
      <c r="HF17" s="9">
        <v>1.3089999999999999</v>
      </c>
      <c r="HG17" s="9">
        <v>3.6789999999999998</v>
      </c>
      <c r="HH17" s="9">
        <v>0.629</v>
      </c>
      <c r="HI17" s="9">
        <v>0</v>
      </c>
      <c r="HJ17" s="9">
        <v>1.1419999999999999</v>
      </c>
      <c r="HK17" s="9">
        <v>1.64</v>
      </c>
      <c r="HL17" s="9">
        <v>1.7989999999999999</v>
      </c>
      <c r="HM17" s="9">
        <v>4.0940000000000003</v>
      </c>
      <c r="HN17" s="9">
        <v>0.48699999999999999</v>
      </c>
      <c r="HO17" s="9">
        <v>6.1689999999999996</v>
      </c>
      <c r="HP17" s="9">
        <v>95.518000000000001</v>
      </c>
      <c r="HQ17" s="9">
        <v>65.831999999999994</v>
      </c>
      <c r="HR17" s="9">
        <v>60.234000000000002</v>
      </c>
      <c r="HS17" s="9">
        <v>2.6070000000000002</v>
      </c>
      <c r="HT17" s="9">
        <v>2.9910000000000001</v>
      </c>
      <c r="HU17" s="9">
        <v>1.92</v>
      </c>
      <c r="HV17" s="9">
        <v>2.9910000000000001</v>
      </c>
      <c r="HW17" s="9">
        <v>0.68799999999999994</v>
      </c>
      <c r="HX17" s="9">
        <v>49.59</v>
      </c>
      <c r="HY17" s="9">
        <v>4.4550000000000001</v>
      </c>
      <c r="HZ17" s="9">
        <v>3.7280000000000002</v>
      </c>
      <c r="IA17" s="9">
        <v>8.06</v>
      </c>
      <c r="IB17" s="9">
        <v>13.769</v>
      </c>
      <c r="IC17" s="9">
        <v>52.063000000000002</v>
      </c>
      <c r="ID17" s="9">
        <v>29.684999999999999</v>
      </c>
      <c r="IE17" s="9">
        <v>100.369</v>
      </c>
      <c r="IF17" s="9">
        <v>6.1829999999999998</v>
      </c>
      <c r="IG17" s="9">
        <v>202.81100000000001</v>
      </c>
      <c r="IH17" s="9">
        <v>202.81100000000001</v>
      </c>
      <c r="II17" s="9">
        <v>24.271999999999998</v>
      </c>
      <c r="IJ17" s="9">
        <v>10.195</v>
      </c>
      <c r="IK17" s="9">
        <v>6.1079999999999997</v>
      </c>
      <c r="IL17" s="9">
        <v>3.5630000000000002</v>
      </c>
      <c r="IM17" s="9">
        <v>7.952</v>
      </c>
      <c r="IN17" s="9">
        <v>1.72</v>
      </c>
      <c r="IO17" s="9">
        <v>8.1630000000000003</v>
      </c>
      <c r="IP17" s="9">
        <v>1.508</v>
      </c>
      <c r="IQ17" s="9">
        <v>0</v>
      </c>
    </row>
    <row r="18" spans="1:251">
      <c r="A18" s="10">
        <v>44593</v>
      </c>
      <c r="B18" s="9">
        <v>59.991</v>
      </c>
      <c r="C18" s="9">
        <v>28.559000000000001</v>
      </c>
      <c r="D18" s="9">
        <v>27.443000000000001</v>
      </c>
      <c r="E18" s="9">
        <v>43.374000000000002</v>
      </c>
      <c r="F18" s="9">
        <v>12.627000000000001</v>
      </c>
      <c r="G18" s="9">
        <v>44.837000000000003</v>
      </c>
      <c r="H18" s="9">
        <v>10.715</v>
      </c>
      <c r="I18" s="9">
        <v>0</v>
      </c>
      <c r="J18" s="9">
        <v>20.542000000000002</v>
      </c>
      <c r="K18" s="9">
        <v>18.501999999999999</v>
      </c>
      <c r="L18" s="9">
        <v>16.957999999999998</v>
      </c>
      <c r="M18" s="9">
        <v>39.435000000000002</v>
      </c>
      <c r="N18" s="9">
        <v>16.567</v>
      </c>
      <c r="O18" s="9">
        <v>63.225000000000001</v>
      </c>
      <c r="P18" s="9">
        <v>718.92200000000003</v>
      </c>
      <c r="Q18" s="9">
        <v>585.351</v>
      </c>
      <c r="R18" s="9">
        <v>544.24699999999996</v>
      </c>
      <c r="S18" s="9">
        <v>24.007000000000001</v>
      </c>
      <c r="T18" s="9">
        <v>16.440999999999999</v>
      </c>
      <c r="U18" s="9">
        <v>29.058</v>
      </c>
      <c r="V18" s="9">
        <v>11.388999999999999</v>
      </c>
      <c r="W18" s="9">
        <v>0</v>
      </c>
      <c r="X18" s="9">
        <v>450.774</v>
      </c>
      <c r="Y18" s="9">
        <v>43.307000000000002</v>
      </c>
      <c r="Z18" s="9">
        <v>26.879000000000001</v>
      </c>
      <c r="AA18" s="9">
        <v>64.39</v>
      </c>
      <c r="AB18" s="9">
        <v>133.26599999999999</v>
      </c>
      <c r="AC18" s="9">
        <v>452.08499999999998</v>
      </c>
      <c r="AD18" s="9">
        <v>133.571</v>
      </c>
      <c r="AE18" s="9">
        <v>780.46900000000005</v>
      </c>
      <c r="AF18" s="9">
        <v>61.67</v>
      </c>
      <c r="AG18" s="9">
        <v>341.34899999999999</v>
      </c>
      <c r="AH18" s="9">
        <v>341.34899999999999</v>
      </c>
      <c r="AI18" s="9">
        <v>59.125999999999998</v>
      </c>
      <c r="AJ18" s="9">
        <v>28.370999999999999</v>
      </c>
      <c r="AK18" s="9">
        <v>13.352</v>
      </c>
      <c r="AL18" s="9">
        <v>14.367000000000001</v>
      </c>
      <c r="AM18" s="9">
        <v>18.614000000000001</v>
      </c>
      <c r="AN18" s="9">
        <v>9.1059999999999999</v>
      </c>
      <c r="AO18" s="9">
        <v>14.8</v>
      </c>
      <c r="AP18" s="9">
        <v>8.7669999999999995</v>
      </c>
      <c r="AQ18" s="9">
        <v>4.1520000000000001</v>
      </c>
      <c r="AR18" s="9">
        <v>14.335000000000001</v>
      </c>
      <c r="AS18" s="9">
        <v>7.0960000000000001</v>
      </c>
      <c r="AT18" s="9">
        <v>6.2880000000000003</v>
      </c>
      <c r="AU18" s="9">
        <v>23.015999999999998</v>
      </c>
      <c r="AV18" s="9">
        <v>4.7030000000000003</v>
      </c>
      <c r="AW18" s="9">
        <v>30.754999999999999</v>
      </c>
      <c r="AX18" s="9">
        <v>282.22300000000001</v>
      </c>
      <c r="AY18" s="9">
        <v>229.21899999999999</v>
      </c>
      <c r="AZ18" s="9">
        <v>214.13</v>
      </c>
      <c r="BA18" s="9">
        <v>9.2620000000000005</v>
      </c>
      <c r="BB18" s="9">
        <v>4.3099999999999996</v>
      </c>
      <c r="BC18" s="9">
        <v>5.2679999999999998</v>
      </c>
      <c r="BD18" s="9">
        <v>3.1909999999999998</v>
      </c>
      <c r="BE18" s="9">
        <v>4.4820000000000002</v>
      </c>
      <c r="BF18" s="9">
        <v>182.07499999999999</v>
      </c>
      <c r="BG18" s="9">
        <v>11.291</v>
      </c>
      <c r="BH18" s="9">
        <v>7.8019999999999996</v>
      </c>
      <c r="BI18" s="9">
        <v>28.05</v>
      </c>
      <c r="BJ18" s="9">
        <v>43.387999999999998</v>
      </c>
      <c r="BK18" s="9">
        <v>185.83</v>
      </c>
      <c r="BL18" s="9">
        <v>53.003999999999998</v>
      </c>
      <c r="BM18" s="9">
        <v>310.47699999999998</v>
      </c>
      <c r="BN18" s="9">
        <v>30.872</v>
      </c>
      <c r="BO18" s="9">
        <v>425.88400000000001</v>
      </c>
      <c r="BP18" s="9">
        <v>425.88400000000001</v>
      </c>
      <c r="BQ18" s="9">
        <v>89.92</v>
      </c>
      <c r="BR18" s="9">
        <v>42.646999999999998</v>
      </c>
      <c r="BS18" s="9">
        <v>19.917000000000002</v>
      </c>
      <c r="BT18" s="9">
        <v>15.22</v>
      </c>
      <c r="BU18" s="9">
        <v>23.68</v>
      </c>
      <c r="BV18" s="9">
        <v>11.457000000000001</v>
      </c>
      <c r="BW18" s="9">
        <v>21.423999999999999</v>
      </c>
      <c r="BX18" s="9">
        <v>8.6259999999999994</v>
      </c>
      <c r="BY18" s="9">
        <v>5.0869999999999997</v>
      </c>
      <c r="BZ18" s="9">
        <v>14.347</v>
      </c>
      <c r="CA18" s="9">
        <v>13.032</v>
      </c>
      <c r="CB18" s="9">
        <v>7.758</v>
      </c>
      <c r="CC18" s="9">
        <v>20.041</v>
      </c>
      <c r="CD18" s="9">
        <v>15.096</v>
      </c>
      <c r="CE18" s="9">
        <v>47.273000000000003</v>
      </c>
      <c r="CF18" s="9">
        <v>335.964</v>
      </c>
      <c r="CG18" s="9">
        <v>228.46100000000001</v>
      </c>
      <c r="CH18" s="9">
        <v>215.59399999999999</v>
      </c>
      <c r="CI18" s="9">
        <v>8.4130000000000003</v>
      </c>
      <c r="CJ18" s="9">
        <v>4.4530000000000003</v>
      </c>
      <c r="CK18" s="9">
        <v>7.2530000000000001</v>
      </c>
      <c r="CL18" s="9">
        <v>4.1719999999999997</v>
      </c>
      <c r="CM18" s="9">
        <v>1.44</v>
      </c>
      <c r="CN18" s="9">
        <v>185.21700000000001</v>
      </c>
      <c r="CO18" s="9">
        <v>7.6210000000000004</v>
      </c>
      <c r="CP18" s="9">
        <v>5.9409999999999998</v>
      </c>
      <c r="CQ18" s="9">
        <v>29.681000000000001</v>
      </c>
      <c r="CR18" s="9">
        <v>34.808</v>
      </c>
      <c r="CS18" s="9">
        <v>193.65299999999999</v>
      </c>
      <c r="CT18" s="9">
        <v>107.503</v>
      </c>
      <c r="CU18" s="9">
        <v>373.13099999999997</v>
      </c>
      <c r="CV18" s="9">
        <v>52.752000000000002</v>
      </c>
      <c r="CW18" s="9">
        <v>648.48900000000003</v>
      </c>
      <c r="CX18" s="9">
        <v>648.48900000000003</v>
      </c>
      <c r="CY18" s="9">
        <v>178.43899999999999</v>
      </c>
      <c r="CZ18" s="9">
        <v>87.539000000000001</v>
      </c>
      <c r="DA18" s="9">
        <v>28.556999999999999</v>
      </c>
      <c r="DB18" s="9">
        <v>54.22</v>
      </c>
      <c r="DC18" s="9">
        <v>44.218000000000004</v>
      </c>
      <c r="DD18" s="9">
        <v>38.56</v>
      </c>
      <c r="DE18" s="9">
        <v>55.046999999999997</v>
      </c>
      <c r="DF18" s="9">
        <v>13.691000000000001</v>
      </c>
      <c r="DG18" s="9">
        <v>12.291</v>
      </c>
      <c r="DH18" s="9">
        <v>17.632000000000001</v>
      </c>
      <c r="DI18" s="9">
        <v>35.506</v>
      </c>
      <c r="DJ18" s="9">
        <v>29.64</v>
      </c>
      <c r="DK18" s="9">
        <v>55.637999999999998</v>
      </c>
      <c r="DL18" s="9">
        <v>27.14</v>
      </c>
      <c r="DM18" s="9">
        <v>90.9</v>
      </c>
      <c r="DN18" s="9">
        <v>470.05</v>
      </c>
      <c r="DO18" s="9">
        <v>421.21899999999999</v>
      </c>
      <c r="DP18" s="9">
        <v>401.274</v>
      </c>
      <c r="DQ18" s="9">
        <v>11.28</v>
      </c>
      <c r="DR18" s="9">
        <v>7.28</v>
      </c>
      <c r="DS18" s="9">
        <v>11.56</v>
      </c>
      <c r="DT18" s="9">
        <v>1.179</v>
      </c>
      <c r="DU18" s="9">
        <v>4.375</v>
      </c>
      <c r="DV18" s="9">
        <v>314.90499999999997</v>
      </c>
      <c r="DW18" s="9">
        <v>28.896000000000001</v>
      </c>
      <c r="DX18" s="9">
        <v>22.378</v>
      </c>
      <c r="DY18" s="9">
        <v>55.039000000000001</v>
      </c>
      <c r="DZ18" s="9">
        <v>59.517000000000003</v>
      </c>
      <c r="EA18" s="9">
        <v>361.70100000000002</v>
      </c>
      <c r="EB18" s="9">
        <v>48.832000000000001</v>
      </c>
      <c r="EC18" s="9">
        <v>560.03</v>
      </c>
      <c r="ED18" s="9">
        <v>88.459000000000003</v>
      </c>
      <c r="EE18" s="9">
        <v>429.27100000000002</v>
      </c>
      <c r="EF18" s="9">
        <v>429.27100000000002</v>
      </c>
      <c r="EG18" s="9">
        <v>143.48099999999999</v>
      </c>
      <c r="EH18" s="9">
        <v>41.185000000000002</v>
      </c>
      <c r="EI18" s="9">
        <v>8.9909999999999997</v>
      </c>
      <c r="EJ18" s="9">
        <v>26.59</v>
      </c>
      <c r="EK18" s="9">
        <v>17.637</v>
      </c>
      <c r="EL18" s="9">
        <v>17.943000000000001</v>
      </c>
      <c r="EM18" s="9">
        <v>20.611999999999998</v>
      </c>
      <c r="EN18" s="9">
        <v>0</v>
      </c>
      <c r="EO18" s="9">
        <v>13.711</v>
      </c>
      <c r="EP18" s="9">
        <v>7.9080000000000004</v>
      </c>
      <c r="EQ18" s="9">
        <v>11.815</v>
      </c>
      <c r="ER18" s="9">
        <v>15.856999999999999</v>
      </c>
      <c r="ES18" s="9">
        <v>21.594000000000001</v>
      </c>
      <c r="ET18" s="9">
        <v>13.986000000000001</v>
      </c>
      <c r="EU18" s="9">
        <v>102.29600000000001</v>
      </c>
      <c r="EV18" s="9">
        <v>285.79000000000002</v>
      </c>
      <c r="EW18" s="9">
        <v>254.57900000000001</v>
      </c>
      <c r="EX18" s="9">
        <v>246.15600000000001</v>
      </c>
      <c r="EY18" s="9">
        <v>5.3410000000000002</v>
      </c>
      <c r="EZ18" s="9">
        <v>3.0819999999999999</v>
      </c>
      <c r="FA18" s="9">
        <v>5.1680000000000001</v>
      </c>
      <c r="FB18" s="9">
        <v>0</v>
      </c>
      <c r="FC18" s="9">
        <v>3.2549999999999999</v>
      </c>
      <c r="FD18" s="9">
        <v>170.05199999999999</v>
      </c>
      <c r="FE18" s="9">
        <v>19.050999999999998</v>
      </c>
      <c r="FF18" s="9">
        <v>15.925000000000001</v>
      </c>
      <c r="FG18" s="9">
        <v>49.551000000000002</v>
      </c>
      <c r="FH18" s="9">
        <v>27.402000000000001</v>
      </c>
      <c r="FI18" s="9">
        <v>227.17699999999999</v>
      </c>
      <c r="FJ18" s="9">
        <v>31.210999999999999</v>
      </c>
      <c r="FK18" s="9">
        <v>324.76100000000002</v>
      </c>
      <c r="FL18" s="9">
        <v>104.511</v>
      </c>
      <c r="FM18" s="9">
        <v>148.68600000000001</v>
      </c>
      <c r="FN18" s="9">
        <v>107.792</v>
      </c>
      <c r="FO18" s="9">
        <v>40.893999999999998</v>
      </c>
      <c r="FP18" s="9">
        <v>943.63599999999997</v>
      </c>
      <c r="FQ18" s="9">
        <v>880.24900000000002</v>
      </c>
      <c r="FR18" s="9">
        <v>178.518</v>
      </c>
      <c r="FS18" s="9">
        <v>75.89</v>
      </c>
      <c r="FT18" s="9">
        <v>30.782</v>
      </c>
      <c r="FU18" s="9">
        <v>39.207000000000001</v>
      </c>
      <c r="FV18" s="9">
        <v>47.103000000000002</v>
      </c>
      <c r="FW18" s="9">
        <v>22.885999999999999</v>
      </c>
      <c r="FX18" s="9">
        <v>52.167999999999999</v>
      </c>
      <c r="FY18" s="9">
        <v>10.369</v>
      </c>
      <c r="FZ18" s="9">
        <v>6.5709999999999997</v>
      </c>
      <c r="GA18" s="9">
        <v>20.716999999999999</v>
      </c>
      <c r="GB18" s="9">
        <v>28.745000000000001</v>
      </c>
      <c r="GC18" s="9">
        <v>20.527999999999999</v>
      </c>
      <c r="GD18" s="9">
        <v>46.472000000000001</v>
      </c>
      <c r="GE18" s="9">
        <v>23.516999999999999</v>
      </c>
      <c r="GF18" s="9">
        <v>102.628</v>
      </c>
      <c r="GG18" s="9">
        <v>701.73099999999999</v>
      </c>
      <c r="GH18" s="9">
        <v>573.38900000000001</v>
      </c>
      <c r="GI18" s="9">
        <v>540.38199999999995</v>
      </c>
      <c r="GJ18" s="9">
        <v>16.137</v>
      </c>
      <c r="GK18" s="9">
        <v>16.587</v>
      </c>
      <c r="GL18" s="9">
        <v>16.922999999999998</v>
      </c>
      <c r="GM18" s="9">
        <v>10.297000000000001</v>
      </c>
      <c r="GN18" s="9">
        <v>4.867</v>
      </c>
      <c r="GO18" s="9">
        <v>410.988</v>
      </c>
      <c r="GP18" s="9">
        <v>42.09</v>
      </c>
      <c r="GQ18" s="9">
        <v>34.162999999999997</v>
      </c>
      <c r="GR18" s="9">
        <v>86.147999999999996</v>
      </c>
      <c r="GS18" s="9">
        <v>100.93600000000001</v>
      </c>
      <c r="GT18" s="9">
        <v>472.452</v>
      </c>
      <c r="GU18" s="9">
        <v>128.34200000000001</v>
      </c>
      <c r="GV18" s="9">
        <v>63.387</v>
      </c>
      <c r="GW18" s="9">
        <v>827.24699999999996</v>
      </c>
      <c r="GX18" s="9">
        <v>116.389</v>
      </c>
      <c r="GY18" s="9">
        <v>105.75700000000001</v>
      </c>
      <c r="GZ18" s="9">
        <v>105.75700000000001</v>
      </c>
      <c r="HA18" s="9">
        <v>12.348000000000001</v>
      </c>
      <c r="HB18" s="9">
        <v>7.7640000000000002</v>
      </c>
      <c r="HC18" s="9">
        <v>2.153</v>
      </c>
      <c r="HD18" s="9">
        <v>5.6120000000000001</v>
      </c>
      <c r="HE18" s="9">
        <v>4.4379999999999997</v>
      </c>
      <c r="HF18" s="9">
        <v>3.3260000000000001</v>
      </c>
      <c r="HG18" s="9">
        <v>5.6120000000000001</v>
      </c>
      <c r="HH18" s="9">
        <v>1.4219999999999999</v>
      </c>
      <c r="HI18" s="9">
        <v>0.73</v>
      </c>
      <c r="HJ18" s="9">
        <v>4.4359999999999999</v>
      </c>
      <c r="HK18" s="9">
        <v>1.73</v>
      </c>
      <c r="HL18" s="9">
        <v>1.5980000000000001</v>
      </c>
      <c r="HM18" s="9">
        <v>5.601</v>
      </c>
      <c r="HN18" s="9">
        <v>2.1629999999999998</v>
      </c>
      <c r="HO18" s="9">
        <v>4.5839999999999996</v>
      </c>
      <c r="HP18" s="9">
        <v>93.409000000000006</v>
      </c>
      <c r="HQ18" s="9">
        <v>59.741</v>
      </c>
      <c r="HR18" s="9">
        <v>52.207999999999998</v>
      </c>
      <c r="HS18" s="9">
        <v>3.1669999999999998</v>
      </c>
      <c r="HT18" s="9">
        <v>4.3659999999999997</v>
      </c>
      <c r="HU18" s="9">
        <v>3.7320000000000002</v>
      </c>
      <c r="HV18" s="9">
        <v>3.4180000000000001</v>
      </c>
      <c r="HW18" s="9">
        <v>0.38300000000000001</v>
      </c>
      <c r="HX18" s="9">
        <v>47.944000000000003</v>
      </c>
      <c r="HY18" s="9">
        <v>4.2530000000000001</v>
      </c>
      <c r="HZ18" s="9">
        <v>1.1759999999999999</v>
      </c>
      <c r="IA18" s="9">
        <v>6.3680000000000003</v>
      </c>
      <c r="IB18" s="9">
        <v>15.497</v>
      </c>
      <c r="IC18" s="9">
        <v>44.244</v>
      </c>
      <c r="ID18" s="9">
        <v>33.667999999999999</v>
      </c>
      <c r="IE18" s="9">
        <v>101.732</v>
      </c>
      <c r="IF18" s="9">
        <v>4.0250000000000004</v>
      </c>
      <c r="IG18" s="9">
        <v>206.727</v>
      </c>
      <c r="IH18" s="9">
        <v>206.727</v>
      </c>
      <c r="II18" s="9">
        <v>34.075000000000003</v>
      </c>
      <c r="IJ18" s="9">
        <v>15.231</v>
      </c>
      <c r="IK18" s="9">
        <v>7.2770000000000001</v>
      </c>
      <c r="IL18" s="9">
        <v>7.4859999999999998</v>
      </c>
      <c r="IM18" s="9">
        <v>10.936</v>
      </c>
      <c r="IN18" s="9">
        <v>3.827</v>
      </c>
      <c r="IO18" s="9">
        <v>12.141999999999999</v>
      </c>
      <c r="IP18" s="9">
        <v>2.621</v>
      </c>
      <c r="IQ18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5.0789999999999997</v>
      </c>
      <c r="C11" s="9">
        <v>2.8260000000000001</v>
      </c>
      <c r="D11" s="9">
        <v>3.6059999999999999</v>
      </c>
      <c r="E11" s="9">
        <v>8.6969999999999992</v>
      </c>
      <c r="F11" s="9">
        <v>2.8149999999999999</v>
      </c>
      <c r="G11" s="9">
        <v>14.581</v>
      </c>
      <c r="H11" s="9">
        <v>141.15600000000001</v>
      </c>
      <c r="I11" s="9">
        <v>117.32</v>
      </c>
      <c r="J11" s="9">
        <v>113.57</v>
      </c>
      <c r="K11" s="9">
        <v>2.653</v>
      </c>
      <c r="L11" s="9">
        <v>1.097</v>
      </c>
      <c r="M11" s="9">
        <v>2.6230000000000002</v>
      </c>
      <c r="N11" s="9">
        <v>0.86899999999999999</v>
      </c>
      <c r="O11" s="9">
        <v>0</v>
      </c>
      <c r="P11" s="9">
        <v>94.489000000000004</v>
      </c>
      <c r="Q11" s="9">
        <v>9.0749999999999993</v>
      </c>
      <c r="R11" s="9">
        <v>6.7789999999999999</v>
      </c>
      <c r="S11" s="9">
        <v>6.976</v>
      </c>
      <c r="T11" s="9">
        <v>20.198</v>
      </c>
      <c r="U11" s="9">
        <v>97.122</v>
      </c>
      <c r="V11" s="9">
        <v>23.835999999999999</v>
      </c>
      <c r="W11" s="9">
        <v>155.465</v>
      </c>
      <c r="X11" s="9">
        <v>12.349</v>
      </c>
      <c r="Y11" s="9">
        <v>110.73399999999999</v>
      </c>
      <c r="Z11" s="9">
        <v>110.73399999999999</v>
      </c>
      <c r="AA11" s="9">
        <v>19.210999999999999</v>
      </c>
      <c r="AB11" s="9">
        <v>6.5620000000000003</v>
      </c>
      <c r="AC11" s="9">
        <v>2.0630000000000002</v>
      </c>
      <c r="AD11" s="9">
        <v>3.7349999999999999</v>
      </c>
      <c r="AE11" s="9">
        <v>4.2990000000000004</v>
      </c>
      <c r="AF11" s="9">
        <v>1.5</v>
      </c>
      <c r="AG11" s="9">
        <v>4.0030000000000001</v>
      </c>
      <c r="AH11" s="9">
        <v>1.2350000000000001</v>
      </c>
      <c r="AI11" s="9">
        <v>0</v>
      </c>
      <c r="AJ11" s="9">
        <v>1.4810000000000001</v>
      </c>
      <c r="AK11" s="9">
        <v>3.0670000000000002</v>
      </c>
      <c r="AL11" s="9">
        <v>1.25</v>
      </c>
      <c r="AM11" s="9">
        <v>4.3019999999999996</v>
      </c>
      <c r="AN11" s="9">
        <v>1.496</v>
      </c>
      <c r="AO11" s="9">
        <v>12.648999999999999</v>
      </c>
      <c r="AP11" s="9">
        <v>91.522999999999996</v>
      </c>
      <c r="AQ11" s="9">
        <v>67.552999999999997</v>
      </c>
      <c r="AR11" s="9">
        <v>65.421000000000006</v>
      </c>
      <c r="AS11" s="9">
        <v>1.6060000000000001</v>
      </c>
      <c r="AT11" s="9">
        <v>0.52700000000000002</v>
      </c>
      <c r="AU11" s="9">
        <v>1.0409999999999999</v>
      </c>
      <c r="AV11" s="9">
        <v>0.84799999999999998</v>
      </c>
      <c r="AW11" s="9">
        <v>0.24399999999999999</v>
      </c>
      <c r="AX11" s="9">
        <v>51.914999999999999</v>
      </c>
      <c r="AY11" s="9">
        <v>3.3149999999999999</v>
      </c>
      <c r="AZ11" s="9">
        <v>4.3040000000000003</v>
      </c>
      <c r="BA11" s="9">
        <v>8.0190000000000001</v>
      </c>
      <c r="BB11" s="9">
        <v>9.7479999999999993</v>
      </c>
      <c r="BC11" s="9">
        <v>57.805</v>
      </c>
      <c r="BD11" s="9">
        <v>23.97</v>
      </c>
      <c r="BE11" s="9">
        <v>98.656000000000006</v>
      </c>
      <c r="BF11" s="9">
        <v>12.077999999999999</v>
      </c>
      <c r="BG11" s="9">
        <v>88.108000000000004</v>
      </c>
      <c r="BH11" s="9">
        <v>88.108000000000004</v>
      </c>
      <c r="BI11" s="9">
        <v>16.881</v>
      </c>
      <c r="BJ11" s="9">
        <v>4.7850000000000001</v>
      </c>
      <c r="BK11" s="9">
        <v>1.605</v>
      </c>
      <c r="BL11" s="9">
        <v>1.7130000000000001</v>
      </c>
      <c r="BM11" s="9">
        <v>1.7829999999999999</v>
      </c>
      <c r="BN11" s="9">
        <v>1.5349999999999999</v>
      </c>
      <c r="BO11" s="9">
        <v>1.802</v>
      </c>
      <c r="BP11" s="9">
        <v>0.6</v>
      </c>
      <c r="BQ11" s="9">
        <v>0.91700000000000004</v>
      </c>
      <c r="BR11" s="9">
        <v>0.54700000000000004</v>
      </c>
      <c r="BS11" s="9">
        <v>0.57399999999999995</v>
      </c>
      <c r="BT11" s="9">
        <v>2.1970000000000001</v>
      </c>
      <c r="BU11" s="9">
        <v>2.4140000000000001</v>
      </c>
      <c r="BV11" s="9">
        <v>0.90400000000000003</v>
      </c>
      <c r="BW11" s="9">
        <v>12.096</v>
      </c>
      <c r="BX11" s="9">
        <v>71.227000000000004</v>
      </c>
      <c r="BY11" s="9">
        <v>65.710999999999999</v>
      </c>
      <c r="BZ11" s="9">
        <v>63.707000000000001</v>
      </c>
      <c r="CA11" s="9">
        <v>0.91500000000000004</v>
      </c>
      <c r="CB11" s="9">
        <v>1.0880000000000001</v>
      </c>
      <c r="CC11" s="9">
        <v>0.51800000000000002</v>
      </c>
      <c r="CD11" s="9">
        <v>0.27500000000000002</v>
      </c>
      <c r="CE11" s="9">
        <v>0.99299999999999999</v>
      </c>
      <c r="CF11" s="9">
        <v>44.109000000000002</v>
      </c>
      <c r="CG11" s="9">
        <v>6.6779999999999999</v>
      </c>
      <c r="CH11" s="9">
        <v>5.9160000000000004</v>
      </c>
      <c r="CI11" s="9">
        <v>9.0079999999999991</v>
      </c>
      <c r="CJ11" s="9">
        <v>8.4770000000000003</v>
      </c>
      <c r="CK11" s="9">
        <v>57.234000000000002</v>
      </c>
      <c r="CL11" s="9">
        <v>5.516</v>
      </c>
      <c r="CM11" s="9">
        <v>76.456000000000003</v>
      </c>
      <c r="CN11" s="9">
        <v>11.651999999999999</v>
      </c>
      <c r="CO11" s="9">
        <v>114.94199999999999</v>
      </c>
      <c r="CP11" s="9">
        <v>114.94199999999999</v>
      </c>
      <c r="CQ11" s="9">
        <v>17.056000000000001</v>
      </c>
      <c r="CR11" s="9">
        <v>7.6509999999999998</v>
      </c>
      <c r="CS11" s="9">
        <v>1.849</v>
      </c>
      <c r="CT11" s="9">
        <v>5.157</v>
      </c>
      <c r="CU11" s="9">
        <v>3.6259999999999999</v>
      </c>
      <c r="CV11" s="9">
        <v>3.379</v>
      </c>
      <c r="CW11" s="9">
        <v>3.423</v>
      </c>
      <c r="CX11" s="9">
        <v>1.0049999999999999</v>
      </c>
      <c r="CY11" s="9">
        <v>2.27</v>
      </c>
      <c r="CZ11" s="9">
        <v>2.504</v>
      </c>
      <c r="DA11" s="9">
        <v>1.843</v>
      </c>
      <c r="DB11" s="9">
        <v>2.6589999999999998</v>
      </c>
      <c r="DC11" s="9">
        <v>4.9809999999999999</v>
      </c>
      <c r="DD11" s="9">
        <v>2.0249999999999999</v>
      </c>
      <c r="DE11" s="9">
        <v>9.4049999999999994</v>
      </c>
      <c r="DF11" s="9">
        <v>97.885999999999996</v>
      </c>
      <c r="DG11" s="9">
        <v>84.442999999999998</v>
      </c>
      <c r="DH11" s="9">
        <v>79.409000000000006</v>
      </c>
      <c r="DI11" s="9">
        <v>1.7569999999999999</v>
      </c>
      <c r="DJ11" s="9">
        <v>3.2759999999999998</v>
      </c>
      <c r="DK11" s="9">
        <v>1.5169999999999999</v>
      </c>
      <c r="DL11" s="9">
        <v>0.77400000000000002</v>
      </c>
      <c r="DM11" s="9">
        <v>2.1669999999999998</v>
      </c>
      <c r="DN11" s="9">
        <v>70.77</v>
      </c>
      <c r="DO11" s="9">
        <v>4.8460000000000001</v>
      </c>
      <c r="DP11" s="9">
        <v>3.8279999999999998</v>
      </c>
      <c r="DQ11" s="9">
        <v>4.9989999999999997</v>
      </c>
      <c r="DR11" s="9">
        <v>15.199</v>
      </c>
      <c r="DS11" s="9">
        <v>69.242999999999995</v>
      </c>
      <c r="DT11" s="9">
        <v>13.444000000000001</v>
      </c>
      <c r="DU11" s="9">
        <v>106.098</v>
      </c>
      <c r="DV11" s="9">
        <v>8.8439999999999994</v>
      </c>
      <c r="DW11" s="9">
        <v>72.257000000000005</v>
      </c>
      <c r="DX11" s="9">
        <v>72.257000000000005</v>
      </c>
      <c r="DY11" s="9">
        <v>14.513</v>
      </c>
      <c r="DZ11" s="9">
        <v>5.5819999999999999</v>
      </c>
      <c r="EA11" s="9">
        <v>1.7549999999999999</v>
      </c>
      <c r="EB11" s="9">
        <v>3.1629999999999998</v>
      </c>
      <c r="EC11" s="9">
        <v>2.7290000000000001</v>
      </c>
      <c r="ED11" s="9">
        <v>2.1890000000000001</v>
      </c>
      <c r="EE11" s="9">
        <v>2.9</v>
      </c>
      <c r="EF11" s="9">
        <v>0.26800000000000002</v>
      </c>
      <c r="EG11" s="9">
        <v>1.4390000000000001</v>
      </c>
      <c r="EH11" s="9">
        <v>0.88600000000000001</v>
      </c>
      <c r="EI11" s="9">
        <v>2.5579999999999998</v>
      </c>
      <c r="EJ11" s="9">
        <v>1.474</v>
      </c>
      <c r="EK11" s="9">
        <v>1.282</v>
      </c>
      <c r="EL11" s="9">
        <v>3.6360000000000001</v>
      </c>
      <c r="EM11" s="9">
        <v>8.9309999999999992</v>
      </c>
      <c r="EN11" s="9">
        <v>57.744999999999997</v>
      </c>
      <c r="EO11" s="9">
        <v>51.594999999999999</v>
      </c>
      <c r="EP11" s="9">
        <v>50.116</v>
      </c>
      <c r="EQ11" s="9">
        <v>0.85599999999999998</v>
      </c>
      <c r="ER11" s="9">
        <v>0.623</v>
      </c>
      <c r="ES11" s="9">
        <v>0.58899999999999997</v>
      </c>
      <c r="ET11" s="9">
        <v>0</v>
      </c>
      <c r="EU11" s="9">
        <v>0.59499999999999997</v>
      </c>
      <c r="EV11" s="9">
        <v>36.146000000000001</v>
      </c>
      <c r="EW11" s="9">
        <v>3.1110000000000002</v>
      </c>
      <c r="EX11" s="9">
        <v>3.1640000000000001</v>
      </c>
      <c r="EY11" s="9">
        <v>9.173</v>
      </c>
      <c r="EZ11" s="9">
        <v>4.9619999999999997</v>
      </c>
      <c r="FA11" s="9">
        <v>46.631999999999998</v>
      </c>
      <c r="FB11" s="9">
        <v>6.15</v>
      </c>
      <c r="FC11" s="9">
        <v>63.359000000000002</v>
      </c>
      <c r="FD11" s="9">
        <v>8.8989999999999991</v>
      </c>
      <c r="FE11" s="9">
        <v>55.137</v>
      </c>
      <c r="FF11" s="9">
        <v>55.137</v>
      </c>
      <c r="FG11" s="9">
        <v>7.9039999999999999</v>
      </c>
      <c r="FH11" s="9">
        <v>3.2</v>
      </c>
      <c r="FI11" s="9">
        <v>2.0950000000000002</v>
      </c>
      <c r="FJ11" s="9">
        <v>1.105</v>
      </c>
      <c r="FK11" s="9">
        <v>2.069</v>
      </c>
      <c r="FL11" s="9">
        <v>1.131</v>
      </c>
      <c r="FM11" s="9">
        <v>2.069</v>
      </c>
      <c r="FN11" s="9">
        <v>0</v>
      </c>
      <c r="FO11" s="9">
        <v>0.84599999999999997</v>
      </c>
      <c r="FP11" s="9">
        <v>1.2629999999999999</v>
      </c>
      <c r="FQ11" s="9">
        <v>1.3779999999999999</v>
      </c>
      <c r="FR11" s="9">
        <v>0.55900000000000005</v>
      </c>
      <c r="FS11" s="9">
        <v>1.496</v>
      </c>
      <c r="FT11" s="9">
        <v>1.704</v>
      </c>
      <c r="FU11" s="9">
        <v>4.7039999999999997</v>
      </c>
      <c r="FV11" s="9">
        <v>47.232999999999997</v>
      </c>
      <c r="FW11" s="9">
        <v>41.527000000000001</v>
      </c>
      <c r="FX11" s="9">
        <v>39.576999999999998</v>
      </c>
      <c r="FY11" s="9">
        <v>0.54400000000000004</v>
      </c>
      <c r="FZ11" s="9">
        <v>1.4059999999999999</v>
      </c>
      <c r="GA11" s="9">
        <v>0.78600000000000003</v>
      </c>
      <c r="GB11" s="9">
        <v>0.439</v>
      </c>
      <c r="GC11" s="9">
        <v>0.72499999999999998</v>
      </c>
      <c r="GD11" s="9">
        <v>33.090000000000003</v>
      </c>
      <c r="GE11" s="9">
        <v>0.77600000000000002</v>
      </c>
      <c r="GF11" s="9">
        <v>2.6139999999999999</v>
      </c>
      <c r="GG11" s="9">
        <v>5.0469999999999997</v>
      </c>
      <c r="GH11" s="9">
        <v>5.0410000000000004</v>
      </c>
      <c r="GI11" s="9">
        <v>36.485999999999997</v>
      </c>
      <c r="GJ11" s="9">
        <v>5.7060000000000004</v>
      </c>
      <c r="GK11" s="9">
        <v>50.433999999999997</v>
      </c>
      <c r="GL11" s="9">
        <v>4.7039999999999997</v>
      </c>
      <c r="GM11" s="9">
        <v>77.38</v>
      </c>
      <c r="GN11" s="9">
        <v>77.38</v>
      </c>
      <c r="GO11" s="9">
        <v>18.405000000000001</v>
      </c>
      <c r="GP11" s="9">
        <v>6.7359999999999998</v>
      </c>
      <c r="GQ11" s="9">
        <v>2.56</v>
      </c>
      <c r="GR11" s="9">
        <v>3.2040000000000002</v>
      </c>
      <c r="GS11" s="9">
        <v>4.3890000000000002</v>
      </c>
      <c r="GT11" s="9">
        <v>1.375</v>
      </c>
      <c r="GU11" s="9">
        <v>4.3650000000000002</v>
      </c>
      <c r="GV11" s="9">
        <v>0.224</v>
      </c>
      <c r="GW11" s="9">
        <v>0.88</v>
      </c>
      <c r="GX11" s="9">
        <v>0.67700000000000005</v>
      </c>
      <c r="GY11" s="9">
        <v>3.706</v>
      </c>
      <c r="GZ11" s="9">
        <v>1.3819999999999999</v>
      </c>
      <c r="HA11" s="9">
        <v>2.8260000000000001</v>
      </c>
      <c r="HB11" s="9">
        <v>2.9380000000000002</v>
      </c>
      <c r="HC11" s="9">
        <v>11.669</v>
      </c>
      <c r="HD11" s="9">
        <v>58.975999999999999</v>
      </c>
      <c r="HE11" s="9">
        <v>49.057000000000002</v>
      </c>
      <c r="HF11" s="9">
        <v>47.137999999999998</v>
      </c>
      <c r="HG11" s="9">
        <v>0.98599999999999999</v>
      </c>
      <c r="HH11" s="9">
        <v>0.93300000000000005</v>
      </c>
      <c r="HI11" s="9">
        <v>0.98599999999999999</v>
      </c>
      <c r="HJ11" s="9">
        <v>0</v>
      </c>
      <c r="HK11" s="9">
        <v>0.623</v>
      </c>
      <c r="HL11" s="9">
        <v>37.030999999999999</v>
      </c>
      <c r="HM11" s="9">
        <v>1.903</v>
      </c>
      <c r="HN11" s="9">
        <v>2.6560000000000001</v>
      </c>
      <c r="HO11" s="9">
        <v>7.4669999999999996</v>
      </c>
      <c r="HP11" s="9">
        <v>4.6360000000000001</v>
      </c>
      <c r="HQ11" s="9">
        <v>44.420999999999999</v>
      </c>
      <c r="HR11" s="9">
        <v>9.9179999999999993</v>
      </c>
      <c r="HS11" s="9">
        <v>66.025000000000006</v>
      </c>
      <c r="HT11" s="9">
        <v>11.355</v>
      </c>
      <c r="HU11" s="9">
        <v>237.12100000000001</v>
      </c>
      <c r="HV11" s="9">
        <v>237.12100000000001</v>
      </c>
      <c r="HW11" s="9">
        <v>31.376999999999999</v>
      </c>
      <c r="HX11" s="9">
        <v>14.744999999999999</v>
      </c>
      <c r="HY11" s="9">
        <v>6.3840000000000003</v>
      </c>
      <c r="HZ11" s="9">
        <v>7.7949999999999999</v>
      </c>
      <c r="IA11" s="9">
        <v>9.1300000000000008</v>
      </c>
      <c r="IB11" s="9">
        <v>5.0490000000000004</v>
      </c>
      <c r="IC11" s="9">
        <v>10.571</v>
      </c>
      <c r="ID11" s="9">
        <v>3.6080000000000001</v>
      </c>
      <c r="IE11" s="9">
        <v>0</v>
      </c>
      <c r="IF11" s="9">
        <v>6.1779999999999999</v>
      </c>
      <c r="IG11" s="9">
        <v>3.6059999999999999</v>
      </c>
      <c r="IH11" s="9">
        <v>4.3949999999999996</v>
      </c>
      <c r="II11" s="9">
        <v>10.032</v>
      </c>
      <c r="IJ11" s="9">
        <v>4.1479999999999997</v>
      </c>
      <c r="IK11" s="9">
        <v>16.632000000000001</v>
      </c>
      <c r="IL11" s="9">
        <v>205.744</v>
      </c>
      <c r="IM11" s="9">
        <v>149.79</v>
      </c>
      <c r="IN11" s="9">
        <v>141.61099999999999</v>
      </c>
      <c r="IO11" s="9">
        <v>4.5049999999999999</v>
      </c>
      <c r="IP11" s="9">
        <v>3.6739999999999999</v>
      </c>
      <c r="IQ11" s="9">
        <v>6.0579999999999998</v>
      </c>
    </row>
    <row r="12" spans="1:251">
      <c r="A12" s="10">
        <v>42401</v>
      </c>
      <c r="B12" s="9">
        <v>5.2569999999999997</v>
      </c>
      <c r="C12" s="9">
        <v>4.8579999999999997</v>
      </c>
      <c r="D12" s="9">
        <v>2.9750000000000001</v>
      </c>
      <c r="E12" s="9">
        <v>8.5830000000000002</v>
      </c>
      <c r="F12" s="9">
        <v>4.508</v>
      </c>
      <c r="G12" s="9">
        <v>13.282999999999999</v>
      </c>
      <c r="H12" s="9">
        <v>136.874</v>
      </c>
      <c r="I12" s="9">
        <v>115.79600000000001</v>
      </c>
      <c r="J12" s="9">
        <v>108.932</v>
      </c>
      <c r="K12" s="9">
        <v>5.2069999999999999</v>
      </c>
      <c r="L12" s="9">
        <v>1.6559999999999999</v>
      </c>
      <c r="M12" s="9">
        <v>5.6890000000000001</v>
      </c>
      <c r="N12" s="9">
        <v>1.1739999999999999</v>
      </c>
      <c r="O12" s="9">
        <v>0</v>
      </c>
      <c r="P12" s="9">
        <v>94.963999999999999</v>
      </c>
      <c r="Q12" s="9">
        <v>6.89</v>
      </c>
      <c r="R12" s="9">
        <v>5.48</v>
      </c>
      <c r="S12" s="9">
        <v>8.4619999999999997</v>
      </c>
      <c r="T12" s="9">
        <v>22.81</v>
      </c>
      <c r="U12" s="9">
        <v>92.986000000000004</v>
      </c>
      <c r="V12" s="9">
        <v>21.079000000000001</v>
      </c>
      <c r="W12" s="9">
        <v>152.26400000000001</v>
      </c>
      <c r="X12" s="9">
        <v>12.766999999999999</v>
      </c>
      <c r="Y12" s="9">
        <v>116.845</v>
      </c>
      <c r="Z12" s="9">
        <v>116.845</v>
      </c>
      <c r="AA12" s="9">
        <v>17.015000000000001</v>
      </c>
      <c r="AB12" s="9">
        <v>8.0359999999999996</v>
      </c>
      <c r="AC12" s="9">
        <v>2.8969999999999998</v>
      </c>
      <c r="AD12" s="9">
        <v>4.88</v>
      </c>
      <c r="AE12" s="9">
        <v>4.4000000000000004</v>
      </c>
      <c r="AF12" s="9">
        <v>3.3780000000000001</v>
      </c>
      <c r="AG12" s="9">
        <v>3.9649999999999999</v>
      </c>
      <c r="AH12" s="9">
        <v>2.2170000000000001</v>
      </c>
      <c r="AI12" s="9">
        <v>1.595</v>
      </c>
      <c r="AJ12" s="9">
        <v>2.5760000000000001</v>
      </c>
      <c r="AK12" s="9">
        <v>2.6429999999999998</v>
      </c>
      <c r="AL12" s="9">
        <v>2.5579999999999998</v>
      </c>
      <c r="AM12" s="9">
        <v>4.1070000000000002</v>
      </c>
      <c r="AN12" s="9">
        <v>3.6709999999999998</v>
      </c>
      <c r="AO12" s="9">
        <v>8.9789999999999992</v>
      </c>
      <c r="AP12" s="9">
        <v>99.83</v>
      </c>
      <c r="AQ12" s="9">
        <v>70.781999999999996</v>
      </c>
      <c r="AR12" s="9">
        <v>69.281999999999996</v>
      </c>
      <c r="AS12" s="9">
        <v>0.63400000000000001</v>
      </c>
      <c r="AT12" s="9">
        <v>0.86599999999999999</v>
      </c>
      <c r="AU12" s="9">
        <v>0.29799999999999999</v>
      </c>
      <c r="AV12" s="9">
        <v>0.33700000000000002</v>
      </c>
      <c r="AW12" s="9">
        <v>0.60099999999999998</v>
      </c>
      <c r="AX12" s="9">
        <v>60.003</v>
      </c>
      <c r="AY12" s="9">
        <v>1.296</v>
      </c>
      <c r="AZ12" s="9">
        <v>2.2709999999999999</v>
      </c>
      <c r="BA12" s="9">
        <v>7.2119999999999997</v>
      </c>
      <c r="BB12" s="9">
        <v>8.8550000000000004</v>
      </c>
      <c r="BC12" s="9">
        <v>61.927</v>
      </c>
      <c r="BD12" s="9">
        <v>29.047999999999998</v>
      </c>
      <c r="BE12" s="9">
        <v>107.893</v>
      </c>
      <c r="BF12" s="9">
        <v>8.9529999999999994</v>
      </c>
      <c r="BG12" s="9">
        <v>92.682000000000002</v>
      </c>
      <c r="BH12" s="9">
        <v>92.682000000000002</v>
      </c>
      <c r="BI12" s="9">
        <v>20.228999999999999</v>
      </c>
      <c r="BJ12" s="9">
        <v>6.9539999999999997</v>
      </c>
      <c r="BK12" s="9">
        <v>2.6949999999999998</v>
      </c>
      <c r="BL12" s="9">
        <v>3.5680000000000001</v>
      </c>
      <c r="BM12" s="9">
        <v>3.7850000000000001</v>
      </c>
      <c r="BN12" s="9">
        <v>2.4780000000000002</v>
      </c>
      <c r="BO12" s="9">
        <v>3.26</v>
      </c>
      <c r="BP12" s="9">
        <v>0.57399999999999995</v>
      </c>
      <c r="BQ12" s="9">
        <v>2.4300000000000002</v>
      </c>
      <c r="BR12" s="9">
        <v>1.0449999999999999</v>
      </c>
      <c r="BS12" s="9">
        <v>2.8690000000000002</v>
      </c>
      <c r="BT12" s="9">
        <v>2.35</v>
      </c>
      <c r="BU12" s="9">
        <v>5.3810000000000002</v>
      </c>
      <c r="BV12" s="9">
        <v>0.88200000000000001</v>
      </c>
      <c r="BW12" s="9">
        <v>13.275</v>
      </c>
      <c r="BX12" s="9">
        <v>72.453000000000003</v>
      </c>
      <c r="BY12" s="9">
        <v>66.915999999999997</v>
      </c>
      <c r="BZ12" s="9">
        <v>64.055000000000007</v>
      </c>
      <c r="CA12" s="9">
        <v>1.333</v>
      </c>
      <c r="CB12" s="9">
        <v>1.528</v>
      </c>
      <c r="CC12" s="9">
        <v>0.53300000000000003</v>
      </c>
      <c r="CD12" s="9">
        <v>0.88600000000000001</v>
      </c>
      <c r="CE12" s="9">
        <v>1.4419999999999999</v>
      </c>
      <c r="CF12" s="9">
        <v>44.597000000000001</v>
      </c>
      <c r="CG12" s="9">
        <v>5.0129999999999999</v>
      </c>
      <c r="CH12" s="9">
        <v>6.0940000000000003</v>
      </c>
      <c r="CI12" s="9">
        <v>11.211</v>
      </c>
      <c r="CJ12" s="9">
        <v>7.907</v>
      </c>
      <c r="CK12" s="9">
        <v>59.008000000000003</v>
      </c>
      <c r="CL12" s="9">
        <v>5.5369999999999999</v>
      </c>
      <c r="CM12" s="9">
        <v>79.076999999999998</v>
      </c>
      <c r="CN12" s="9">
        <v>13.605</v>
      </c>
      <c r="CO12" s="9">
        <v>109.59</v>
      </c>
      <c r="CP12" s="9">
        <v>109.59</v>
      </c>
      <c r="CQ12" s="9">
        <v>13.375999999999999</v>
      </c>
      <c r="CR12" s="9">
        <v>7.8170000000000002</v>
      </c>
      <c r="CS12" s="9">
        <v>1.89</v>
      </c>
      <c r="CT12" s="9">
        <v>5.9269999999999996</v>
      </c>
      <c r="CU12" s="9">
        <v>5.9050000000000002</v>
      </c>
      <c r="CV12" s="9">
        <v>1.911</v>
      </c>
      <c r="CW12" s="9">
        <v>4.9379999999999997</v>
      </c>
      <c r="CX12" s="9">
        <v>0.51700000000000002</v>
      </c>
      <c r="CY12" s="9">
        <v>2.008</v>
      </c>
      <c r="CZ12" s="9">
        <v>2.0179999999999998</v>
      </c>
      <c r="DA12" s="9">
        <v>2.0259999999999998</v>
      </c>
      <c r="DB12" s="9">
        <v>3.7719999999999998</v>
      </c>
      <c r="DC12" s="9">
        <v>5.5919999999999996</v>
      </c>
      <c r="DD12" s="9">
        <v>2.2250000000000001</v>
      </c>
      <c r="DE12" s="9">
        <v>5.56</v>
      </c>
      <c r="DF12" s="9">
        <v>96.213999999999999</v>
      </c>
      <c r="DG12" s="9">
        <v>83.322999999999993</v>
      </c>
      <c r="DH12" s="9">
        <v>80.807000000000002</v>
      </c>
      <c r="DI12" s="9">
        <v>1.738</v>
      </c>
      <c r="DJ12" s="9">
        <v>0.77800000000000002</v>
      </c>
      <c r="DK12" s="9">
        <v>1.0029999999999999</v>
      </c>
      <c r="DL12" s="9">
        <v>0.76400000000000001</v>
      </c>
      <c r="DM12" s="9">
        <v>0.49199999999999999</v>
      </c>
      <c r="DN12" s="9">
        <v>66.34</v>
      </c>
      <c r="DO12" s="9">
        <v>6.5609999999999999</v>
      </c>
      <c r="DP12" s="9">
        <v>4.5090000000000003</v>
      </c>
      <c r="DQ12" s="9">
        <v>5.9130000000000003</v>
      </c>
      <c r="DR12" s="9">
        <v>8.4809999999999999</v>
      </c>
      <c r="DS12" s="9">
        <v>74.843000000000004</v>
      </c>
      <c r="DT12" s="9">
        <v>12.891</v>
      </c>
      <c r="DU12" s="9">
        <v>104.664</v>
      </c>
      <c r="DV12" s="9">
        <v>4.9260000000000002</v>
      </c>
      <c r="DW12" s="9">
        <v>78.662000000000006</v>
      </c>
      <c r="DX12" s="9">
        <v>78.662000000000006</v>
      </c>
      <c r="DY12" s="9">
        <v>15.247999999999999</v>
      </c>
      <c r="DZ12" s="9">
        <v>5.3520000000000003</v>
      </c>
      <c r="EA12" s="9">
        <v>2.448</v>
      </c>
      <c r="EB12" s="9">
        <v>2.5680000000000001</v>
      </c>
      <c r="EC12" s="9">
        <v>2.952</v>
      </c>
      <c r="ED12" s="9">
        <v>2.0640000000000001</v>
      </c>
      <c r="EE12" s="9">
        <v>2.3929999999999998</v>
      </c>
      <c r="EF12" s="9">
        <v>0.83099999999999996</v>
      </c>
      <c r="EG12" s="9">
        <v>1.792</v>
      </c>
      <c r="EH12" s="9">
        <v>0.65400000000000003</v>
      </c>
      <c r="EI12" s="9">
        <v>2.98</v>
      </c>
      <c r="EJ12" s="9">
        <v>1.3819999999999999</v>
      </c>
      <c r="EK12" s="9">
        <v>1.673</v>
      </c>
      <c r="EL12" s="9">
        <v>3.3420000000000001</v>
      </c>
      <c r="EM12" s="9">
        <v>9.8960000000000008</v>
      </c>
      <c r="EN12" s="9">
        <v>63.414000000000001</v>
      </c>
      <c r="EO12" s="9">
        <v>59.061</v>
      </c>
      <c r="EP12" s="9">
        <v>55.588999999999999</v>
      </c>
      <c r="EQ12" s="9">
        <v>1.421</v>
      </c>
      <c r="ER12" s="9">
        <v>2.0510000000000002</v>
      </c>
      <c r="ES12" s="9">
        <v>0.95199999999999996</v>
      </c>
      <c r="ET12" s="9">
        <v>0.73399999999999999</v>
      </c>
      <c r="EU12" s="9">
        <v>1.7849999999999999</v>
      </c>
      <c r="EV12" s="9">
        <v>41.024000000000001</v>
      </c>
      <c r="EW12" s="9">
        <v>4.8730000000000002</v>
      </c>
      <c r="EX12" s="9">
        <v>4.1639999999999997</v>
      </c>
      <c r="EY12" s="9">
        <v>9</v>
      </c>
      <c r="EZ12" s="9">
        <v>7.53</v>
      </c>
      <c r="FA12" s="9">
        <v>51.531999999999996</v>
      </c>
      <c r="FB12" s="9">
        <v>4.3529999999999998</v>
      </c>
      <c r="FC12" s="9">
        <v>69.23</v>
      </c>
      <c r="FD12" s="9">
        <v>9.4320000000000004</v>
      </c>
      <c r="FE12" s="9">
        <v>46.106999999999999</v>
      </c>
      <c r="FF12" s="9">
        <v>46.106999999999999</v>
      </c>
      <c r="FG12" s="9">
        <v>8.6069999999999993</v>
      </c>
      <c r="FH12" s="9">
        <v>4.306</v>
      </c>
      <c r="FI12" s="9">
        <v>1.829</v>
      </c>
      <c r="FJ12" s="9">
        <v>1.8680000000000001</v>
      </c>
      <c r="FK12" s="9">
        <v>2.89</v>
      </c>
      <c r="FL12" s="9">
        <v>0.80700000000000005</v>
      </c>
      <c r="FM12" s="9">
        <v>2.89</v>
      </c>
      <c r="FN12" s="9">
        <v>0.47299999999999998</v>
      </c>
      <c r="FO12" s="9">
        <v>0.33400000000000002</v>
      </c>
      <c r="FP12" s="9">
        <v>1.097</v>
      </c>
      <c r="FQ12" s="9">
        <v>1.429</v>
      </c>
      <c r="FR12" s="9">
        <v>1.171</v>
      </c>
      <c r="FS12" s="9">
        <v>1.4810000000000001</v>
      </c>
      <c r="FT12" s="9">
        <v>2.2160000000000002</v>
      </c>
      <c r="FU12" s="9">
        <v>4.3019999999999996</v>
      </c>
      <c r="FV12" s="9">
        <v>37.5</v>
      </c>
      <c r="FW12" s="9">
        <v>31.227</v>
      </c>
      <c r="FX12" s="9">
        <v>30.27</v>
      </c>
      <c r="FY12" s="9">
        <v>0.27200000000000002</v>
      </c>
      <c r="FZ12" s="9">
        <v>0.68600000000000005</v>
      </c>
      <c r="GA12" s="9">
        <v>0.27200000000000002</v>
      </c>
      <c r="GB12" s="9">
        <v>0</v>
      </c>
      <c r="GC12" s="9">
        <v>0.34899999999999998</v>
      </c>
      <c r="GD12" s="9">
        <v>22.106000000000002</v>
      </c>
      <c r="GE12" s="9">
        <v>1.306</v>
      </c>
      <c r="GF12" s="9">
        <v>1.1930000000000001</v>
      </c>
      <c r="GG12" s="9">
        <v>6.6210000000000004</v>
      </c>
      <c r="GH12" s="9">
        <v>3.157</v>
      </c>
      <c r="GI12" s="9">
        <v>28.07</v>
      </c>
      <c r="GJ12" s="9">
        <v>6.2729999999999997</v>
      </c>
      <c r="GK12" s="9">
        <v>41.537999999999997</v>
      </c>
      <c r="GL12" s="9">
        <v>4.569</v>
      </c>
      <c r="GM12" s="9">
        <v>90.061999999999998</v>
      </c>
      <c r="GN12" s="9">
        <v>90.061999999999998</v>
      </c>
      <c r="GO12" s="9">
        <v>24.036000000000001</v>
      </c>
      <c r="GP12" s="9">
        <v>6.91</v>
      </c>
      <c r="GQ12" s="9">
        <v>2.0550000000000002</v>
      </c>
      <c r="GR12" s="9">
        <v>3.0760000000000001</v>
      </c>
      <c r="GS12" s="9">
        <v>2.0099999999999998</v>
      </c>
      <c r="GT12" s="9">
        <v>3.121</v>
      </c>
      <c r="GU12" s="9">
        <v>2.9540000000000002</v>
      </c>
      <c r="GV12" s="9">
        <v>0</v>
      </c>
      <c r="GW12" s="9">
        <v>1.645</v>
      </c>
      <c r="GX12" s="9">
        <v>1.119</v>
      </c>
      <c r="GY12" s="9">
        <v>1.4810000000000001</v>
      </c>
      <c r="GZ12" s="9">
        <v>2.5299999999999998</v>
      </c>
      <c r="HA12" s="9">
        <v>2.3210000000000002</v>
      </c>
      <c r="HB12" s="9">
        <v>2.81</v>
      </c>
      <c r="HC12" s="9">
        <v>17.126000000000001</v>
      </c>
      <c r="HD12" s="9">
        <v>66.025999999999996</v>
      </c>
      <c r="HE12" s="9">
        <v>56.883000000000003</v>
      </c>
      <c r="HF12" s="9">
        <v>55.478000000000002</v>
      </c>
      <c r="HG12" s="9">
        <v>0.52900000000000003</v>
      </c>
      <c r="HH12" s="9">
        <v>0.876</v>
      </c>
      <c r="HI12" s="9">
        <v>0.52900000000000003</v>
      </c>
      <c r="HJ12" s="9">
        <v>0</v>
      </c>
      <c r="HK12" s="9">
        <v>0.876</v>
      </c>
      <c r="HL12" s="9">
        <v>37.445</v>
      </c>
      <c r="HM12" s="9">
        <v>2.202</v>
      </c>
      <c r="HN12" s="9">
        <v>3.7610000000000001</v>
      </c>
      <c r="HO12" s="9">
        <v>13.474</v>
      </c>
      <c r="HP12" s="9">
        <v>5.2110000000000003</v>
      </c>
      <c r="HQ12" s="9">
        <v>51.671999999999997</v>
      </c>
      <c r="HR12" s="9">
        <v>9.1430000000000007</v>
      </c>
      <c r="HS12" s="9">
        <v>72.873000000000005</v>
      </c>
      <c r="HT12" s="9">
        <v>17.189</v>
      </c>
      <c r="HU12" s="9">
        <v>227.309</v>
      </c>
      <c r="HV12" s="9">
        <v>227.309</v>
      </c>
      <c r="HW12" s="9">
        <v>34.298000000000002</v>
      </c>
      <c r="HX12" s="9">
        <v>17.565000000000001</v>
      </c>
      <c r="HY12" s="9">
        <v>7.5750000000000002</v>
      </c>
      <c r="HZ12" s="9">
        <v>8.2070000000000007</v>
      </c>
      <c r="IA12" s="9">
        <v>10.884</v>
      </c>
      <c r="IB12" s="9">
        <v>4.8979999999999997</v>
      </c>
      <c r="IC12" s="9">
        <v>11.166</v>
      </c>
      <c r="ID12" s="9">
        <v>4.6159999999999997</v>
      </c>
      <c r="IE12" s="9">
        <v>0</v>
      </c>
      <c r="IF12" s="9">
        <v>6.7389999999999999</v>
      </c>
      <c r="IG12" s="9">
        <v>5.1710000000000003</v>
      </c>
      <c r="IH12" s="9">
        <v>3.8730000000000002</v>
      </c>
      <c r="II12" s="9">
        <v>10.333</v>
      </c>
      <c r="IJ12" s="9">
        <v>5.45</v>
      </c>
      <c r="IK12" s="9">
        <v>16.733000000000001</v>
      </c>
      <c r="IL12" s="9">
        <v>193.011</v>
      </c>
      <c r="IM12" s="9">
        <v>151.422</v>
      </c>
      <c r="IN12" s="9">
        <v>140.99199999999999</v>
      </c>
      <c r="IO12" s="9">
        <v>6.9740000000000002</v>
      </c>
      <c r="IP12" s="9">
        <v>3.456</v>
      </c>
      <c r="IQ12" s="9">
        <v>7.774</v>
      </c>
    </row>
    <row r="13" spans="1:251">
      <c r="A13" s="10">
        <v>42767</v>
      </c>
      <c r="B13" s="9">
        <v>1.669</v>
      </c>
      <c r="C13" s="9">
        <v>2.7610000000000001</v>
      </c>
      <c r="D13" s="9">
        <v>2.669</v>
      </c>
      <c r="E13" s="9">
        <v>4.5140000000000002</v>
      </c>
      <c r="F13" s="9">
        <v>2.5840000000000001</v>
      </c>
      <c r="G13" s="9">
        <v>9.3109999999999999</v>
      </c>
      <c r="H13" s="9">
        <v>153.773</v>
      </c>
      <c r="I13" s="9">
        <v>131.732</v>
      </c>
      <c r="J13" s="9">
        <v>125.789</v>
      </c>
      <c r="K13" s="9">
        <v>2.573</v>
      </c>
      <c r="L13" s="9">
        <v>3.37</v>
      </c>
      <c r="M13" s="9">
        <v>2.827</v>
      </c>
      <c r="N13" s="9">
        <v>2.819</v>
      </c>
      <c r="O13" s="9">
        <v>0</v>
      </c>
      <c r="P13" s="9">
        <v>105.648</v>
      </c>
      <c r="Q13" s="9">
        <v>7.343</v>
      </c>
      <c r="R13" s="9">
        <v>7.5519999999999996</v>
      </c>
      <c r="S13" s="9">
        <v>11.188000000000001</v>
      </c>
      <c r="T13" s="9">
        <v>17.815000000000001</v>
      </c>
      <c r="U13" s="9">
        <v>113.917</v>
      </c>
      <c r="V13" s="9">
        <v>22.041</v>
      </c>
      <c r="W13" s="9">
        <v>161.97200000000001</v>
      </c>
      <c r="X13" s="9">
        <v>8.2110000000000003</v>
      </c>
      <c r="Y13" s="9">
        <v>112.25</v>
      </c>
      <c r="Z13" s="9">
        <v>112.25</v>
      </c>
      <c r="AA13" s="9">
        <v>17.576000000000001</v>
      </c>
      <c r="AB13" s="9">
        <v>7.6870000000000003</v>
      </c>
      <c r="AC13" s="9">
        <v>5.3449999999999998</v>
      </c>
      <c r="AD13" s="9">
        <v>1.766</v>
      </c>
      <c r="AE13" s="9">
        <v>6.0129999999999999</v>
      </c>
      <c r="AF13" s="9">
        <v>1.0980000000000001</v>
      </c>
      <c r="AG13" s="9">
        <v>5.7210000000000001</v>
      </c>
      <c r="AH13" s="9">
        <v>0</v>
      </c>
      <c r="AI13" s="9">
        <v>0.67200000000000004</v>
      </c>
      <c r="AJ13" s="9">
        <v>0.92900000000000005</v>
      </c>
      <c r="AK13" s="9">
        <v>3.145</v>
      </c>
      <c r="AL13" s="9">
        <v>3.0369999999999999</v>
      </c>
      <c r="AM13" s="9">
        <v>3.4060000000000001</v>
      </c>
      <c r="AN13" s="9">
        <v>3.7050000000000001</v>
      </c>
      <c r="AO13" s="9">
        <v>9.89</v>
      </c>
      <c r="AP13" s="9">
        <v>94.674000000000007</v>
      </c>
      <c r="AQ13" s="9">
        <v>69.239000000000004</v>
      </c>
      <c r="AR13" s="9">
        <v>66.835999999999999</v>
      </c>
      <c r="AS13" s="9">
        <v>0.89100000000000001</v>
      </c>
      <c r="AT13" s="9">
        <v>1.512</v>
      </c>
      <c r="AU13" s="9">
        <v>0.622</v>
      </c>
      <c r="AV13" s="9">
        <v>1.1579999999999999</v>
      </c>
      <c r="AW13" s="9">
        <v>0.623</v>
      </c>
      <c r="AX13" s="9">
        <v>56.15</v>
      </c>
      <c r="AY13" s="9">
        <v>3.5649999999999999</v>
      </c>
      <c r="AZ13" s="9">
        <v>1.4490000000000001</v>
      </c>
      <c r="BA13" s="9">
        <v>8.0749999999999993</v>
      </c>
      <c r="BB13" s="9">
        <v>6.5860000000000003</v>
      </c>
      <c r="BC13" s="9">
        <v>62.652999999999999</v>
      </c>
      <c r="BD13" s="9">
        <v>25.434000000000001</v>
      </c>
      <c r="BE13" s="9">
        <v>102.553</v>
      </c>
      <c r="BF13" s="9">
        <v>9.6969999999999992</v>
      </c>
      <c r="BG13" s="9">
        <v>101.188</v>
      </c>
      <c r="BH13" s="9">
        <v>101.188</v>
      </c>
      <c r="BI13" s="9">
        <v>17.079000000000001</v>
      </c>
      <c r="BJ13" s="9">
        <v>6.02</v>
      </c>
      <c r="BK13" s="9">
        <v>3.6379999999999999</v>
      </c>
      <c r="BL13" s="9">
        <v>2.1269999999999998</v>
      </c>
      <c r="BM13" s="9">
        <v>4.5460000000000003</v>
      </c>
      <c r="BN13" s="9">
        <v>1.22</v>
      </c>
      <c r="BO13" s="9">
        <v>3.645</v>
      </c>
      <c r="BP13" s="9">
        <v>0.29899999999999999</v>
      </c>
      <c r="BQ13" s="9">
        <v>1.395</v>
      </c>
      <c r="BR13" s="9">
        <v>0.80500000000000005</v>
      </c>
      <c r="BS13" s="9">
        <v>2.915</v>
      </c>
      <c r="BT13" s="9">
        <v>2.0449999999999999</v>
      </c>
      <c r="BU13" s="9">
        <v>4.1180000000000003</v>
      </c>
      <c r="BV13" s="9">
        <v>1.6479999999999999</v>
      </c>
      <c r="BW13" s="9">
        <v>11.058999999999999</v>
      </c>
      <c r="BX13" s="9">
        <v>84.11</v>
      </c>
      <c r="BY13" s="9">
        <v>79.760999999999996</v>
      </c>
      <c r="BZ13" s="9">
        <v>77.77</v>
      </c>
      <c r="CA13" s="9">
        <v>1.2509999999999999</v>
      </c>
      <c r="CB13" s="9">
        <v>0.74</v>
      </c>
      <c r="CC13" s="9">
        <v>0.98699999999999999</v>
      </c>
      <c r="CD13" s="9">
        <v>0.45100000000000001</v>
      </c>
      <c r="CE13" s="9">
        <v>0.55400000000000005</v>
      </c>
      <c r="CF13" s="9">
        <v>53.319000000000003</v>
      </c>
      <c r="CG13" s="9">
        <v>5.4290000000000003</v>
      </c>
      <c r="CH13" s="9">
        <v>7.7229999999999999</v>
      </c>
      <c r="CI13" s="9">
        <v>13.289</v>
      </c>
      <c r="CJ13" s="9">
        <v>9.5150000000000006</v>
      </c>
      <c r="CK13" s="9">
        <v>70.245999999999995</v>
      </c>
      <c r="CL13" s="9">
        <v>4.3490000000000002</v>
      </c>
      <c r="CM13" s="9">
        <v>91.081999999999994</v>
      </c>
      <c r="CN13" s="9">
        <v>10.106</v>
      </c>
      <c r="CO13" s="9">
        <v>112.035</v>
      </c>
      <c r="CP13" s="9">
        <v>112.035</v>
      </c>
      <c r="CQ13" s="9">
        <v>17.440000000000001</v>
      </c>
      <c r="CR13" s="9">
        <v>6.8920000000000003</v>
      </c>
      <c r="CS13" s="9">
        <v>1.8640000000000001</v>
      </c>
      <c r="CT13" s="9">
        <v>4.4800000000000004</v>
      </c>
      <c r="CU13" s="9">
        <v>3.4409999999999998</v>
      </c>
      <c r="CV13" s="9">
        <v>2.903</v>
      </c>
      <c r="CW13" s="9">
        <v>3.7069999999999999</v>
      </c>
      <c r="CX13" s="9">
        <v>0</v>
      </c>
      <c r="CY13" s="9">
        <v>2.3929999999999998</v>
      </c>
      <c r="CZ13" s="9">
        <v>2.1320000000000001</v>
      </c>
      <c r="DA13" s="9">
        <v>1.2569999999999999</v>
      </c>
      <c r="DB13" s="9">
        <v>2.956</v>
      </c>
      <c r="DC13" s="9">
        <v>3.5649999999999999</v>
      </c>
      <c r="DD13" s="9">
        <v>2.7789999999999999</v>
      </c>
      <c r="DE13" s="9">
        <v>10.548</v>
      </c>
      <c r="DF13" s="9">
        <v>94.593999999999994</v>
      </c>
      <c r="DG13" s="9">
        <v>80.456999999999994</v>
      </c>
      <c r="DH13" s="9">
        <v>77.448999999999998</v>
      </c>
      <c r="DI13" s="9">
        <v>2.1640000000000001</v>
      </c>
      <c r="DJ13" s="9">
        <v>0.84399999999999997</v>
      </c>
      <c r="DK13" s="9">
        <v>1.6379999999999999</v>
      </c>
      <c r="DL13" s="9">
        <v>0.29199999999999998</v>
      </c>
      <c r="DM13" s="9">
        <v>1.079</v>
      </c>
      <c r="DN13" s="9">
        <v>64.197000000000003</v>
      </c>
      <c r="DO13" s="9">
        <v>5.6890000000000001</v>
      </c>
      <c r="DP13" s="9">
        <v>3.702</v>
      </c>
      <c r="DQ13" s="9">
        <v>6.8680000000000003</v>
      </c>
      <c r="DR13" s="9">
        <v>9.9580000000000002</v>
      </c>
      <c r="DS13" s="9">
        <v>70.498999999999995</v>
      </c>
      <c r="DT13" s="9">
        <v>14.138</v>
      </c>
      <c r="DU13" s="9">
        <v>101.568</v>
      </c>
      <c r="DV13" s="9">
        <v>10.467000000000001</v>
      </c>
      <c r="DW13" s="9">
        <v>76.492000000000004</v>
      </c>
      <c r="DX13" s="9">
        <v>76.492000000000004</v>
      </c>
      <c r="DY13" s="9">
        <v>13.778</v>
      </c>
      <c r="DZ13" s="9">
        <v>4.38</v>
      </c>
      <c r="EA13" s="9">
        <v>0.86699999999999999</v>
      </c>
      <c r="EB13" s="9">
        <v>2.96</v>
      </c>
      <c r="EC13" s="9">
        <v>3.077</v>
      </c>
      <c r="ED13" s="9">
        <v>0.75</v>
      </c>
      <c r="EE13" s="9">
        <v>3.242</v>
      </c>
      <c r="EF13" s="9">
        <v>0</v>
      </c>
      <c r="EG13" s="9">
        <v>0.58499999999999996</v>
      </c>
      <c r="EH13" s="9">
        <v>1.339</v>
      </c>
      <c r="EI13" s="9">
        <v>0.85899999999999999</v>
      </c>
      <c r="EJ13" s="9">
        <v>1.629</v>
      </c>
      <c r="EK13" s="9">
        <v>3.234</v>
      </c>
      <c r="EL13" s="9">
        <v>0.59399999999999997</v>
      </c>
      <c r="EM13" s="9">
        <v>9.3979999999999997</v>
      </c>
      <c r="EN13" s="9">
        <v>62.713999999999999</v>
      </c>
      <c r="EO13" s="9">
        <v>58.350999999999999</v>
      </c>
      <c r="EP13" s="9">
        <v>56.593000000000004</v>
      </c>
      <c r="EQ13" s="9">
        <v>1.133</v>
      </c>
      <c r="ER13" s="9">
        <v>0.28299999999999997</v>
      </c>
      <c r="ES13" s="9">
        <v>0.58399999999999996</v>
      </c>
      <c r="ET13" s="9">
        <v>0.252</v>
      </c>
      <c r="EU13" s="9">
        <v>0.57999999999999996</v>
      </c>
      <c r="EV13" s="9">
        <v>37.843000000000004</v>
      </c>
      <c r="EW13" s="9">
        <v>4.2969999999999997</v>
      </c>
      <c r="EX13" s="9">
        <v>4.1180000000000003</v>
      </c>
      <c r="EY13" s="9">
        <v>12.093</v>
      </c>
      <c r="EZ13" s="9">
        <v>4.9740000000000002</v>
      </c>
      <c r="FA13" s="9">
        <v>53.375999999999998</v>
      </c>
      <c r="FB13" s="9">
        <v>4.3630000000000004</v>
      </c>
      <c r="FC13" s="9">
        <v>67.558999999999997</v>
      </c>
      <c r="FD13" s="9">
        <v>8.9329999999999998</v>
      </c>
      <c r="FE13" s="9">
        <v>50.588999999999999</v>
      </c>
      <c r="FF13" s="9">
        <v>50.588999999999999</v>
      </c>
      <c r="FG13" s="9">
        <v>9.2789999999999999</v>
      </c>
      <c r="FH13" s="9">
        <v>4.4290000000000003</v>
      </c>
      <c r="FI13" s="9">
        <v>1.52</v>
      </c>
      <c r="FJ13" s="9">
        <v>2.9089999999999998</v>
      </c>
      <c r="FK13" s="9">
        <v>3.0409999999999999</v>
      </c>
      <c r="FL13" s="9">
        <v>1.389</v>
      </c>
      <c r="FM13" s="9">
        <v>3.0409999999999999</v>
      </c>
      <c r="FN13" s="9">
        <v>0.32500000000000001</v>
      </c>
      <c r="FO13" s="9">
        <v>0.82699999999999996</v>
      </c>
      <c r="FP13" s="9">
        <v>0.59199999999999997</v>
      </c>
      <c r="FQ13" s="9">
        <v>1.5109999999999999</v>
      </c>
      <c r="FR13" s="9">
        <v>2.3260000000000001</v>
      </c>
      <c r="FS13" s="9">
        <v>1.3979999999999999</v>
      </c>
      <c r="FT13" s="9">
        <v>3.0310000000000001</v>
      </c>
      <c r="FU13" s="9">
        <v>4.8499999999999996</v>
      </c>
      <c r="FV13" s="9">
        <v>41.31</v>
      </c>
      <c r="FW13" s="9">
        <v>35.899000000000001</v>
      </c>
      <c r="FX13" s="9">
        <v>34.707000000000001</v>
      </c>
      <c r="FY13" s="9">
        <v>0.86899999999999999</v>
      </c>
      <c r="FZ13" s="9">
        <v>0.32400000000000001</v>
      </c>
      <c r="GA13" s="9">
        <v>0.58599999999999997</v>
      </c>
      <c r="GB13" s="9">
        <v>0</v>
      </c>
      <c r="GC13" s="9">
        <v>0.32400000000000001</v>
      </c>
      <c r="GD13" s="9">
        <v>28.843</v>
      </c>
      <c r="GE13" s="9">
        <v>0.84499999999999997</v>
      </c>
      <c r="GF13" s="9">
        <v>0.93500000000000005</v>
      </c>
      <c r="GG13" s="9">
        <v>5.2770000000000001</v>
      </c>
      <c r="GH13" s="9">
        <v>2.42</v>
      </c>
      <c r="GI13" s="9">
        <v>33.479999999999997</v>
      </c>
      <c r="GJ13" s="9">
        <v>5.41</v>
      </c>
      <c r="GK13" s="9">
        <v>45.738999999999997</v>
      </c>
      <c r="GL13" s="9">
        <v>4.8499999999999996</v>
      </c>
      <c r="GM13" s="9">
        <v>96.417000000000002</v>
      </c>
      <c r="GN13" s="9">
        <v>96.417000000000002</v>
      </c>
      <c r="GO13" s="9">
        <v>20.562999999999999</v>
      </c>
      <c r="GP13" s="9">
        <v>8.0670000000000002</v>
      </c>
      <c r="GQ13" s="9">
        <v>3.2309999999999999</v>
      </c>
      <c r="GR13" s="9">
        <v>3.0310000000000001</v>
      </c>
      <c r="GS13" s="9">
        <v>2.4260000000000002</v>
      </c>
      <c r="GT13" s="9">
        <v>3.835</v>
      </c>
      <c r="GU13" s="9">
        <v>4.7039999999999997</v>
      </c>
      <c r="GV13" s="9">
        <v>0</v>
      </c>
      <c r="GW13" s="9">
        <v>1.2649999999999999</v>
      </c>
      <c r="GX13" s="9">
        <v>3.6120000000000001</v>
      </c>
      <c r="GY13" s="9">
        <v>2.1120000000000001</v>
      </c>
      <c r="GZ13" s="9">
        <v>0.53700000000000003</v>
      </c>
      <c r="HA13" s="9">
        <v>2.27</v>
      </c>
      <c r="HB13" s="9">
        <v>3.992</v>
      </c>
      <c r="HC13" s="9">
        <v>12.497</v>
      </c>
      <c r="HD13" s="9">
        <v>75.852999999999994</v>
      </c>
      <c r="HE13" s="9">
        <v>61.55</v>
      </c>
      <c r="HF13" s="9">
        <v>60.561</v>
      </c>
      <c r="HG13" s="9">
        <v>0.33400000000000002</v>
      </c>
      <c r="HH13" s="9">
        <v>0.65500000000000003</v>
      </c>
      <c r="HI13" s="9">
        <v>0.33400000000000002</v>
      </c>
      <c r="HJ13" s="9">
        <v>0</v>
      </c>
      <c r="HK13" s="9">
        <v>0.65500000000000003</v>
      </c>
      <c r="HL13" s="9">
        <v>43.777999999999999</v>
      </c>
      <c r="HM13" s="9">
        <v>2.117</v>
      </c>
      <c r="HN13" s="9">
        <v>3.8260000000000001</v>
      </c>
      <c r="HO13" s="9">
        <v>11.83</v>
      </c>
      <c r="HP13" s="9">
        <v>5.3570000000000002</v>
      </c>
      <c r="HQ13" s="9">
        <v>56.192999999999998</v>
      </c>
      <c r="HR13" s="9">
        <v>14.303000000000001</v>
      </c>
      <c r="HS13" s="9">
        <v>82.628</v>
      </c>
      <c r="HT13" s="9">
        <v>13.789</v>
      </c>
      <c r="HU13" s="9">
        <v>231.42099999999999</v>
      </c>
      <c r="HV13" s="9">
        <v>231.42099999999999</v>
      </c>
      <c r="HW13" s="9">
        <v>21.622</v>
      </c>
      <c r="HX13" s="9">
        <v>9.6509999999999998</v>
      </c>
      <c r="HY13" s="9">
        <v>3.3719999999999999</v>
      </c>
      <c r="HZ13" s="9">
        <v>5.6820000000000004</v>
      </c>
      <c r="IA13" s="9">
        <v>5.98</v>
      </c>
      <c r="IB13" s="9">
        <v>3.0750000000000002</v>
      </c>
      <c r="IC13" s="9">
        <v>6.23</v>
      </c>
      <c r="ID13" s="9">
        <v>2.532</v>
      </c>
      <c r="IE13" s="9">
        <v>0</v>
      </c>
      <c r="IF13" s="9">
        <v>1.8779999999999999</v>
      </c>
      <c r="IG13" s="9">
        <v>3.0579999999999998</v>
      </c>
      <c r="IH13" s="9">
        <v>4.1189999999999998</v>
      </c>
      <c r="II13" s="9">
        <v>6.173</v>
      </c>
      <c r="IJ13" s="9">
        <v>2.8809999999999998</v>
      </c>
      <c r="IK13" s="9">
        <v>11.971</v>
      </c>
      <c r="IL13" s="9">
        <v>209.798</v>
      </c>
      <c r="IM13" s="9">
        <v>169.744</v>
      </c>
      <c r="IN13" s="9">
        <v>159.82599999999999</v>
      </c>
      <c r="IO13" s="9">
        <v>4.4020000000000001</v>
      </c>
      <c r="IP13" s="9">
        <v>5.516</v>
      </c>
      <c r="IQ13" s="9">
        <v>5.76</v>
      </c>
    </row>
    <row r="14" spans="1:251">
      <c r="A14" s="10">
        <v>43132</v>
      </c>
      <c r="B14" s="9">
        <v>4.859</v>
      </c>
      <c r="C14" s="9">
        <v>1.931</v>
      </c>
      <c r="D14" s="9">
        <v>5.63</v>
      </c>
      <c r="E14" s="9">
        <v>10.167999999999999</v>
      </c>
      <c r="F14" s="9">
        <v>2.2519999999999998</v>
      </c>
      <c r="G14" s="9">
        <v>9.3940000000000001</v>
      </c>
      <c r="H14" s="9">
        <v>160.578</v>
      </c>
      <c r="I14" s="9">
        <v>138.191</v>
      </c>
      <c r="J14" s="9">
        <v>133.876</v>
      </c>
      <c r="K14" s="9">
        <v>1.59</v>
      </c>
      <c r="L14" s="9">
        <v>2.7250000000000001</v>
      </c>
      <c r="M14" s="9">
        <v>2.1549999999999998</v>
      </c>
      <c r="N14" s="9">
        <v>2.16</v>
      </c>
      <c r="O14" s="9">
        <v>0</v>
      </c>
      <c r="P14" s="9">
        <v>112.895</v>
      </c>
      <c r="Q14" s="9">
        <v>5.1619999999999999</v>
      </c>
      <c r="R14" s="9">
        <v>6.5739999999999998</v>
      </c>
      <c r="S14" s="9">
        <v>13.56</v>
      </c>
      <c r="T14" s="9">
        <v>18.122</v>
      </c>
      <c r="U14" s="9">
        <v>120.069</v>
      </c>
      <c r="V14" s="9">
        <v>22.388000000000002</v>
      </c>
      <c r="W14" s="9">
        <v>174.77099999999999</v>
      </c>
      <c r="X14" s="9">
        <v>8.6059999999999999</v>
      </c>
      <c r="Y14" s="9">
        <v>116.66</v>
      </c>
      <c r="Z14" s="9">
        <v>116.66</v>
      </c>
      <c r="AA14" s="9">
        <v>20.47</v>
      </c>
      <c r="AB14" s="9">
        <v>9.6460000000000008</v>
      </c>
      <c r="AC14" s="9">
        <v>5.03</v>
      </c>
      <c r="AD14" s="9">
        <v>3.63</v>
      </c>
      <c r="AE14" s="9">
        <v>5.7539999999999996</v>
      </c>
      <c r="AF14" s="9">
        <v>2.907</v>
      </c>
      <c r="AG14" s="9">
        <v>5.4710000000000001</v>
      </c>
      <c r="AH14" s="9">
        <v>2.5459999999999998</v>
      </c>
      <c r="AI14" s="9">
        <v>0.313</v>
      </c>
      <c r="AJ14" s="9">
        <v>2.3119999999999998</v>
      </c>
      <c r="AK14" s="9">
        <v>3.4790000000000001</v>
      </c>
      <c r="AL14" s="9">
        <v>2.8690000000000002</v>
      </c>
      <c r="AM14" s="9">
        <v>2.0680000000000001</v>
      </c>
      <c r="AN14" s="9">
        <v>6.593</v>
      </c>
      <c r="AO14" s="9">
        <v>10.824</v>
      </c>
      <c r="AP14" s="9">
        <v>96.19</v>
      </c>
      <c r="AQ14" s="9">
        <v>65.069999999999993</v>
      </c>
      <c r="AR14" s="9">
        <v>62.97</v>
      </c>
      <c r="AS14" s="9">
        <v>1.349</v>
      </c>
      <c r="AT14" s="9">
        <v>0.751</v>
      </c>
      <c r="AU14" s="9">
        <v>1.349</v>
      </c>
      <c r="AV14" s="9">
        <v>0.22800000000000001</v>
      </c>
      <c r="AW14" s="9">
        <v>0.52300000000000002</v>
      </c>
      <c r="AX14" s="9">
        <v>48.613999999999997</v>
      </c>
      <c r="AY14" s="9">
        <v>1.9119999999999999</v>
      </c>
      <c r="AZ14" s="9">
        <v>3.282</v>
      </c>
      <c r="BA14" s="9">
        <v>11.262</v>
      </c>
      <c r="BB14" s="9">
        <v>6.452</v>
      </c>
      <c r="BC14" s="9">
        <v>58.618000000000002</v>
      </c>
      <c r="BD14" s="9">
        <v>31.12</v>
      </c>
      <c r="BE14" s="9">
        <v>106.005</v>
      </c>
      <c r="BF14" s="9">
        <v>10.654999999999999</v>
      </c>
      <c r="BG14" s="9">
        <v>106.20099999999999</v>
      </c>
      <c r="BH14" s="9">
        <v>106.20099999999999</v>
      </c>
      <c r="BI14" s="9">
        <v>21.423999999999999</v>
      </c>
      <c r="BJ14" s="9">
        <v>8.1340000000000003</v>
      </c>
      <c r="BK14" s="9">
        <v>1.659</v>
      </c>
      <c r="BL14" s="9">
        <v>5.1840000000000002</v>
      </c>
      <c r="BM14" s="9">
        <v>4.6379999999999999</v>
      </c>
      <c r="BN14" s="9">
        <v>2.2050000000000001</v>
      </c>
      <c r="BO14" s="9">
        <v>2.6840000000000002</v>
      </c>
      <c r="BP14" s="9">
        <v>1.93</v>
      </c>
      <c r="BQ14" s="9">
        <v>2.2280000000000002</v>
      </c>
      <c r="BR14" s="9">
        <v>1.1040000000000001</v>
      </c>
      <c r="BS14" s="9">
        <v>4.2830000000000004</v>
      </c>
      <c r="BT14" s="9">
        <v>1.4550000000000001</v>
      </c>
      <c r="BU14" s="9">
        <v>3.3380000000000001</v>
      </c>
      <c r="BV14" s="9">
        <v>3.504</v>
      </c>
      <c r="BW14" s="9">
        <v>13.29</v>
      </c>
      <c r="BX14" s="9">
        <v>84.777000000000001</v>
      </c>
      <c r="BY14" s="9">
        <v>78.468999999999994</v>
      </c>
      <c r="BZ14" s="9">
        <v>75.222999999999999</v>
      </c>
      <c r="CA14" s="9">
        <v>2.9420000000000002</v>
      </c>
      <c r="CB14" s="9">
        <v>0.30399999999999999</v>
      </c>
      <c r="CC14" s="9">
        <v>1.47</v>
      </c>
      <c r="CD14" s="9">
        <v>1.0720000000000001</v>
      </c>
      <c r="CE14" s="9">
        <v>0</v>
      </c>
      <c r="CF14" s="9">
        <v>55.774000000000001</v>
      </c>
      <c r="CG14" s="9">
        <v>4.843</v>
      </c>
      <c r="CH14" s="9">
        <v>7.0439999999999996</v>
      </c>
      <c r="CI14" s="9">
        <v>10.808</v>
      </c>
      <c r="CJ14" s="9">
        <v>8.6460000000000008</v>
      </c>
      <c r="CK14" s="9">
        <v>69.822999999999993</v>
      </c>
      <c r="CL14" s="9">
        <v>6.3079999999999998</v>
      </c>
      <c r="CM14" s="9">
        <v>92.775000000000006</v>
      </c>
      <c r="CN14" s="9">
        <v>13.427</v>
      </c>
      <c r="CO14" s="9">
        <v>118.095</v>
      </c>
      <c r="CP14" s="9">
        <v>118.095</v>
      </c>
      <c r="CQ14" s="9">
        <v>20.812999999999999</v>
      </c>
      <c r="CR14" s="9">
        <v>8.5020000000000007</v>
      </c>
      <c r="CS14" s="9">
        <v>2.133</v>
      </c>
      <c r="CT14" s="9">
        <v>4.3879999999999999</v>
      </c>
      <c r="CU14" s="9">
        <v>4.5460000000000003</v>
      </c>
      <c r="CV14" s="9">
        <v>1.9750000000000001</v>
      </c>
      <c r="CW14" s="9">
        <v>3.5569999999999999</v>
      </c>
      <c r="CX14" s="9">
        <v>0.55900000000000005</v>
      </c>
      <c r="CY14" s="9">
        <v>2.4049999999999998</v>
      </c>
      <c r="CZ14" s="9">
        <v>1.6459999999999999</v>
      </c>
      <c r="DA14" s="9">
        <v>1.1160000000000001</v>
      </c>
      <c r="DB14" s="9">
        <v>3.7589999999999999</v>
      </c>
      <c r="DC14" s="9">
        <v>4.9720000000000004</v>
      </c>
      <c r="DD14" s="9">
        <v>1.5489999999999999</v>
      </c>
      <c r="DE14" s="9">
        <v>12.311</v>
      </c>
      <c r="DF14" s="9">
        <v>97.281999999999996</v>
      </c>
      <c r="DG14" s="9">
        <v>84.275000000000006</v>
      </c>
      <c r="DH14" s="9">
        <v>79.412999999999997</v>
      </c>
      <c r="DI14" s="9">
        <v>1.823</v>
      </c>
      <c r="DJ14" s="9">
        <v>2.774</v>
      </c>
      <c r="DK14" s="9">
        <v>2.3450000000000002</v>
      </c>
      <c r="DL14" s="9">
        <v>0.76900000000000002</v>
      </c>
      <c r="DM14" s="9">
        <v>1.484</v>
      </c>
      <c r="DN14" s="9">
        <v>69.843999999999994</v>
      </c>
      <c r="DO14" s="9">
        <v>3.9119999999999999</v>
      </c>
      <c r="DP14" s="9">
        <v>3.7639999999999998</v>
      </c>
      <c r="DQ14" s="9">
        <v>6.7539999999999996</v>
      </c>
      <c r="DR14" s="9">
        <v>11.426</v>
      </c>
      <c r="DS14" s="9">
        <v>72.849000000000004</v>
      </c>
      <c r="DT14" s="9">
        <v>13.007999999999999</v>
      </c>
      <c r="DU14" s="9">
        <v>104.643</v>
      </c>
      <c r="DV14" s="9">
        <v>13.452</v>
      </c>
      <c r="DW14" s="9">
        <v>70.22</v>
      </c>
      <c r="DX14" s="9">
        <v>70.22</v>
      </c>
      <c r="DY14" s="9">
        <v>15.945</v>
      </c>
      <c r="DZ14" s="9">
        <v>5.6260000000000003</v>
      </c>
      <c r="EA14" s="9">
        <v>1.429</v>
      </c>
      <c r="EB14" s="9">
        <v>3.7360000000000002</v>
      </c>
      <c r="EC14" s="9">
        <v>3.3959999999999999</v>
      </c>
      <c r="ED14" s="9">
        <v>1.77</v>
      </c>
      <c r="EE14" s="9">
        <v>3.2890000000000001</v>
      </c>
      <c r="EF14" s="9">
        <v>0.33300000000000002</v>
      </c>
      <c r="EG14" s="9">
        <v>1.1439999999999999</v>
      </c>
      <c r="EH14" s="9">
        <v>1.712</v>
      </c>
      <c r="EI14" s="9">
        <v>2.2829999999999999</v>
      </c>
      <c r="EJ14" s="9">
        <v>1.171</v>
      </c>
      <c r="EK14" s="9">
        <v>3.6259999999999999</v>
      </c>
      <c r="EL14" s="9">
        <v>1.54</v>
      </c>
      <c r="EM14" s="9">
        <v>10.319000000000001</v>
      </c>
      <c r="EN14" s="9">
        <v>54.274999999999999</v>
      </c>
      <c r="EO14" s="9">
        <v>50.308</v>
      </c>
      <c r="EP14" s="9">
        <v>48.914000000000001</v>
      </c>
      <c r="EQ14" s="9">
        <v>0.52500000000000002</v>
      </c>
      <c r="ER14" s="9">
        <v>0.86799999999999999</v>
      </c>
      <c r="ES14" s="9">
        <v>1.393</v>
      </c>
      <c r="ET14" s="9">
        <v>0</v>
      </c>
      <c r="EU14" s="9">
        <v>0</v>
      </c>
      <c r="EV14" s="9">
        <v>32.963999999999999</v>
      </c>
      <c r="EW14" s="9">
        <v>2.9620000000000002</v>
      </c>
      <c r="EX14" s="9">
        <v>4.6929999999999996</v>
      </c>
      <c r="EY14" s="9">
        <v>9.6880000000000006</v>
      </c>
      <c r="EZ14" s="9">
        <v>5.2110000000000003</v>
      </c>
      <c r="FA14" s="9">
        <v>45.097000000000001</v>
      </c>
      <c r="FB14" s="9">
        <v>3.968</v>
      </c>
      <c r="FC14" s="9">
        <v>60.353999999999999</v>
      </c>
      <c r="FD14" s="9">
        <v>9.8659999999999997</v>
      </c>
      <c r="FE14" s="9">
        <v>49.218000000000004</v>
      </c>
      <c r="FF14" s="9">
        <v>49.218000000000004</v>
      </c>
      <c r="FG14" s="9">
        <v>10.090999999999999</v>
      </c>
      <c r="FH14" s="9">
        <v>4.0010000000000003</v>
      </c>
      <c r="FI14" s="9">
        <v>0.59499999999999997</v>
      </c>
      <c r="FJ14" s="9">
        <v>3.4049999999999998</v>
      </c>
      <c r="FK14" s="9">
        <v>2.246</v>
      </c>
      <c r="FL14" s="9">
        <v>1.7549999999999999</v>
      </c>
      <c r="FM14" s="9">
        <v>2.9159999999999999</v>
      </c>
      <c r="FN14" s="9">
        <v>0.51900000000000002</v>
      </c>
      <c r="FO14" s="9">
        <v>0.56599999999999995</v>
      </c>
      <c r="FP14" s="9">
        <v>1.786</v>
      </c>
      <c r="FQ14" s="9">
        <v>0.35299999999999998</v>
      </c>
      <c r="FR14" s="9">
        <v>1.8620000000000001</v>
      </c>
      <c r="FS14" s="9">
        <v>2.1230000000000002</v>
      </c>
      <c r="FT14" s="9">
        <v>1.877</v>
      </c>
      <c r="FU14" s="9">
        <v>6.09</v>
      </c>
      <c r="FV14" s="9">
        <v>39.127000000000002</v>
      </c>
      <c r="FW14" s="9">
        <v>33.103999999999999</v>
      </c>
      <c r="FX14" s="9">
        <v>32.362000000000002</v>
      </c>
      <c r="FY14" s="9">
        <v>0.74199999999999999</v>
      </c>
      <c r="FZ14" s="9">
        <v>0</v>
      </c>
      <c r="GA14" s="9">
        <v>0.74199999999999999</v>
      </c>
      <c r="GB14" s="9">
        <v>0</v>
      </c>
      <c r="GC14" s="9">
        <v>0</v>
      </c>
      <c r="GD14" s="9">
        <v>24.707000000000001</v>
      </c>
      <c r="GE14" s="9">
        <v>0.90200000000000002</v>
      </c>
      <c r="GF14" s="9">
        <v>1.32</v>
      </c>
      <c r="GG14" s="9">
        <v>6.1749999999999998</v>
      </c>
      <c r="GH14" s="9">
        <v>2.669</v>
      </c>
      <c r="GI14" s="9">
        <v>30.434999999999999</v>
      </c>
      <c r="GJ14" s="9">
        <v>6.0229999999999997</v>
      </c>
      <c r="GK14" s="9">
        <v>43.128</v>
      </c>
      <c r="GL14" s="9">
        <v>6.09</v>
      </c>
      <c r="GM14" s="9">
        <v>102.815</v>
      </c>
      <c r="GN14" s="9">
        <v>102.815</v>
      </c>
      <c r="GO14" s="9">
        <v>24.507999999999999</v>
      </c>
      <c r="GP14" s="9">
        <v>5.0209999999999999</v>
      </c>
      <c r="GQ14" s="9">
        <v>2.1120000000000001</v>
      </c>
      <c r="GR14" s="9">
        <v>2.0499999999999998</v>
      </c>
      <c r="GS14" s="9">
        <v>3.359</v>
      </c>
      <c r="GT14" s="9">
        <v>0.80300000000000005</v>
      </c>
      <c r="GU14" s="9">
        <v>3.3029999999999999</v>
      </c>
      <c r="GV14" s="9">
        <v>0</v>
      </c>
      <c r="GW14" s="9">
        <v>0.51600000000000001</v>
      </c>
      <c r="GX14" s="9">
        <v>1.423</v>
      </c>
      <c r="GY14" s="9">
        <v>0.88600000000000001</v>
      </c>
      <c r="GZ14" s="9">
        <v>1.8520000000000001</v>
      </c>
      <c r="HA14" s="9">
        <v>3.5830000000000002</v>
      </c>
      <c r="HB14" s="9">
        <v>0.57899999999999996</v>
      </c>
      <c r="HC14" s="9">
        <v>19.486999999999998</v>
      </c>
      <c r="HD14" s="9">
        <v>78.307000000000002</v>
      </c>
      <c r="HE14" s="9">
        <v>65.478999999999999</v>
      </c>
      <c r="HF14" s="9">
        <v>63.601999999999997</v>
      </c>
      <c r="HG14" s="9">
        <v>0.56799999999999995</v>
      </c>
      <c r="HH14" s="9">
        <v>1.3089999999999999</v>
      </c>
      <c r="HI14" s="9">
        <v>0.56799999999999995</v>
      </c>
      <c r="HJ14" s="9">
        <v>0</v>
      </c>
      <c r="HK14" s="9">
        <v>1.3089999999999999</v>
      </c>
      <c r="HL14" s="9">
        <v>44.466999999999999</v>
      </c>
      <c r="HM14" s="9">
        <v>2.7450000000000001</v>
      </c>
      <c r="HN14" s="9">
        <v>2.887</v>
      </c>
      <c r="HO14" s="9">
        <v>15.38</v>
      </c>
      <c r="HP14" s="9">
        <v>5.3940000000000001</v>
      </c>
      <c r="HQ14" s="9">
        <v>60.085000000000001</v>
      </c>
      <c r="HR14" s="9">
        <v>12.829000000000001</v>
      </c>
      <c r="HS14" s="9">
        <v>83.103999999999999</v>
      </c>
      <c r="HT14" s="9">
        <v>19.710999999999999</v>
      </c>
      <c r="HU14" s="9">
        <v>247.15199999999999</v>
      </c>
      <c r="HV14" s="9">
        <v>247.15199999999999</v>
      </c>
      <c r="HW14" s="9">
        <v>27.66</v>
      </c>
      <c r="HX14" s="9">
        <v>16.815000000000001</v>
      </c>
      <c r="HY14" s="9">
        <v>8.5909999999999993</v>
      </c>
      <c r="HZ14" s="9">
        <v>7.2389999999999999</v>
      </c>
      <c r="IA14" s="9">
        <v>10.941000000000001</v>
      </c>
      <c r="IB14" s="9">
        <v>4.8890000000000002</v>
      </c>
      <c r="IC14" s="9">
        <v>11.214</v>
      </c>
      <c r="ID14" s="9">
        <v>4.3630000000000004</v>
      </c>
      <c r="IE14" s="9">
        <v>0</v>
      </c>
      <c r="IF14" s="9">
        <v>5.5279999999999996</v>
      </c>
      <c r="IG14" s="9">
        <v>3.6629999999999998</v>
      </c>
      <c r="IH14" s="9">
        <v>6.6390000000000002</v>
      </c>
      <c r="II14" s="9">
        <v>12.962</v>
      </c>
      <c r="IJ14" s="9">
        <v>2.8679999999999999</v>
      </c>
      <c r="IK14" s="9">
        <v>10.845000000000001</v>
      </c>
      <c r="IL14" s="9">
        <v>219.49199999999999</v>
      </c>
      <c r="IM14" s="9">
        <v>169.43899999999999</v>
      </c>
      <c r="IN14" s="9">
        <v>162.22499999999999</v>
      </c>
      <c r="IO14" s="9">
        <v>2.82</v>
      </c>
      <c r="IP14" s="9">
        <v>4.3949999999999996</v>
      </c>
      <c r="IQ14" s="9">
        <v>4.5439999999999996</v>
      </c>
    </row>
    <row r="15" spans="1:251">
      <c r="A15" s="10">
        <v>43497</v>
      </c>
      <c r="B15" s="9">
        <v>5.0880000000000001</v>
      </c>
      <c r="C15" s="9">
        <v>3.9849999999999999</v>
      </c>
      <c r="D15" s="9">
        <v>3.2349999999999999</v>
      </c>
      <c r="E15" s="9">
        <v>9.8140000000000001</v>
      </c>
      <c r="F15" s="9">
        <v>2.4929999999999999</v>
      </c>
      <c r="G15" s="9">
        <v>14.914999999999999</v>
      </c>
      <c r="H15" s="9">
        <v>143.446</v>
      </c>
      <c r="I15" s="9">
        <v>122.004</v>
      </c>
      <c r="J15" s="9">
        <v>117.354</v>
      </c>
      <c r="K15" s="9">
        <v>2.7360000000000002</v>
      </c>
      <c r="L15" s="9">
        <v>1.913</v>
      </c>
      <c r="M15" s="9">
        <v>3.0150000000000001</v>
      </c>
      <c r="N15" s="9">
        <v>1.373</v>
      </c>
      <c r="O15" s="9">
        <v>0.26200000000000001</v>
      </c>
      <c r="P15" s="9">
        <v>95.46</v>
      </c>
      <c r="Q15" s="9">
        <v>7.6070000000000002</v>
      </c>
      <c r="R15" s="9">
        <v>6.3410000000000002</v>
      </c>
      <c r="S15" s="9">
        <v>12.595000000000001</v>
      </c>
      <c r="T15" s="9">
        <v>19.553000000000001</v>
      </c>
      <c r="U15" s="9">
        <v>102.45099999999999</v>
      </c>
      <c r="V15" s="9">
        <v>21.442</v>
      </c>
      <c r="W15" s="9">
        <v>157.66900000000001</v>
      </c>
      <c r="X15" s="9">
        <v>13.874000000000001</v>
      </c>
      <c r="Y15" s="9">
        <v>123.137</v>
      </c>
      <c r="Z15" s="9">
        <v>123.137</v>
      </c>
      <c r="AA15" s="9">
        <v>18.681999999999999</v>
      </c>
      <c r="AB15" s="9">
        <v>10.581</v>
      </c>
      <c r="AC15" s="9">
        <v>6.34</v>
      </c>
      <c r="AD15" s="9">
        <v>4.03</v>
      </c>
      <c r="AE15" s="9">
        <v>8.1999999999999993</v>
      </c>
      <c r="AF15" s="9">
        <v>2.17</v>
      </c>
      <c r="AG15" s="9">
        <v>7.2409999999999997</v>
      </c>
      <c r="AH15" s="9">
        <v>2.524</v>
      </c>
      <c r="AI15" s="9">
        <v>0.60499999999999998</v>
      </c>
      <c r="AJ15" s="9">
        <v>2.8690000000000002</v>
      </c>
      <c r="AK15" s="9">
        <v>3.7080000000000002</v>
      </c>
      <c r="AL15" s="9">
        <v>3.7930000000000001</v>
      </c>
      <c r="AM15" s="9">
        <v>4.984</v>
      </c>
      <c r="AN15" s="9">
        <v>5.3860000000000001</v>
      </c>
      <c r="AO15" s="9">
        <v>8.1010000000000009</v>
      </c>
      <c r="AP15" s="9">
        <v>104.455</v>
      </c>
      <c r="AQ15" s="9">
        <v>77.271000000000001</v>
      </c>
      <c r="AR15" s="9">
        <v>74.989999999999995</v>
      </c>
      <c r="AS15" s="9">
        <v>1.333</v>
      </c>
      <c r="AT15" s="9">
        <v>0.94799999999999995</v>
      </c>
      <c r="AU15" s="9">
        <v>1.333</v>
      </c>
      <c r="AV15" s="9">
        <v>0</v>
      </c>
      <c r="AW15" s="9">
        <v>0.54900000000000004</v>
      </c>
      <c r="AX15" s="9">
        <v>60.902000000000001</v>
      </c>
      <c r="AY15" s="9">
        <v>2.6739999999999999</v>
      </c>
      <c r="AZ15" s="9">
        <v>3.2570000000000001</v>
      </c>
      <c r="BA15" s="9">
        <v>10.438000000000001</v>
      </c>
      <c r="BB15" s="9">
        <v>9.6449999999999996</v>
      </c>
      <c r="BC15" s="9">
        <v>67.626000000000005</v>
      </c>
      <c r="BD15" s="9">
        <v>27.184000000000001</v>
      </c>
      <c r="BE15" s="9">
        <v>115.65900000000001</v>
      </c>
      <c r="BF15" s="9">
        <v>7.4779999999999998</v>
      </c>
      <c r="BG15" s="9">
        <v>99.424999999999997</v>
      </c>
      <c r="BH15" s="9">
        <v>99.424999999999997</v>
      </c>
      <c r="BI15" s="9">
        <v>21.507999999999999</v>
      </c>
      <c r="BJ15" s="9">
        <v>6.0720000000000001</v>
      </c>
      <c r="BK15" s="9">
        <v>2.9260000000000002</v>
      </c>
      <c r="BL15" s="9">
        <v>2.4540000000000002</v>
      </c>
      <c r="BM15" s="9">
        <v>3.2909999999999999</v>
      </c>
      <c r="BN15" s="9">
        <v>2.09</v>
      </c>
      <c r="BO15" s="9">
        <v>3.23</v>
      </c>
      <c r="BP15" s="9">
        <v>1.3069999999999999</v>
      </c>
      <c r="BQ15" s="9">
        <v>0.84299999999999997</v>
      </c>
      <c r="BR15" s="9">
        <v>0</v>
      </c>
      <c r="BS15" s="9">
        <v>1.9550000000000001</v>
      </c>
      <c r="BT15" s="9">
        <v>3.4249999999999998</v>
      </c>
      <c r="BU15" s="9">
        <v>3.0030000000000001</v>
      </c>
      <c r="BV15" s="9">
        <v>2.3780000000000001</v>
      </c>
      <c r="BW15" s="9">
        <v>15.436</v>
      </c>
      <c r="BX15" s="9">
        <v>77.917000000000002</v>
      </c>
      <c r="BY15" s="9">
        <v>71.492000000000004</v>
      </c>
      <c r="BZ15" s="9">
        <v>69.231999999999999</v>
      </c>
      <c r="CA15" s="9">
        <v>1.67</v>
      </c>
      <c r="CB15" s="9">
        <v>0.59</v>
      </c>
      <c r="CC15" s="9">
        <v>1.159</v>
      </c>
      <c r="CD15" s="9">
        <v>0.56799999999999995</v>
      </c>
      <c r="CE15" s="9">
        <v>0.53300000000000003</v>
      </c>
      <c r="CF15" s="9">
        <v>47.82</v>
      </c>
      <c r="CG15" s="9">
        <v>3.569</v>
      </c>
      <c r="CH15" s="9">
        <v>5.7670000000000003</v>
      </c>
      <c r="CI15" s="9">
        <v>14.336</v>
      </c>
      <c r="CJ15" s="9">
        <v>5.8220000000000001</v>
      </c>
      <c r="CK15" s="9">
        <v>65.67</v>
      </c>
      <c r="CL15" s="9">
        <v>6.4249999999999998</v>
      </c>
      <c r="CM15" s="9">
        <v>85.792000000000002</v>
      </c>
      <c r="CN15" s="9">
        <v>13.634</v>
      </c>
      <c r="CO15" s="9">
        <v>110.608</v>
      </c>
      <c r="CP15" s="9">
        <v>110.608</v>
      </c>
      <c r="CQ15" s="9">
        <v>16.141999999999999</v>
      </c>
      <c r="CR15" s="9">
        <v>8.5429999999999993</v>
      </c>
      <c r="CS15" s="9">
        <v>2.1269999999999998</v>
      </c>
      <c r="CT15" s="9">
        <v>4.8920000000000003</v>
      </c>
      <c r="CU15" s="9">
        <v>5.0350000000000001</v>
      </c>
      <c r="CV15" s="9">
        <v>1.984</v>
      </c>
      <c r="CW15" s="9">
        <v>2.923</v>
      </c>
      <c r="CX15" s="9">
        <v>0.85399999999999998</v>
      </c>
      <c r="CY15" s="9">
        <v>3.242</v>
      </c>
      <c r="CZ15" s="9">
        <v>3.82</v>
      </c>
      <c r="DA15" s="9">
        <v>0.69</v>
      </c>
      <c r="DB15" s="9">
        <v>2.508</v>
      </c>
      <c r="DC15" s="9">
        <v>6.4779999999999998</v>
      </c>
      <c r="DD15" s="9">
        <v>0.54100000000000004</v>
      </c>
      <c r="DE15" s="9">
        <v>7.5990000000000002</v>
      </c>
      <c r="DF15" s="9">
        <v>94.465999999999994</v>
      </c>
      <c r="DG15" s="9">
        <v>81.653000000000006</v>
      </c>
      <c r="DH15" s="9">
        <v>76.965999999999994</v>
      </c>
      <c r="DI15" s="9">
        <v>2.6829999999999998</v>
      </c>
      <c r="DJ15" s="9">
        <v>2.004</v>
      </c>
      <c r="DK15" s="9">
        <v>3.4529999999999998</v>
      </c>
      <c r="DL15" s="9">
        <v>0.372</v>
      </c>
      <c r="DM15" s="9">
        <v>0.86199999999999999</v>
      </c>
      <c r="DN15" s="9">
        <v>66.319000000000003</v>
      </c>
      <c r="DO15" s="9">
        <v>5.7779999999999996</v>
      </c>
      <c r="DP15" s="9">
        <v>4.093</v>
      </c>
      <c r="DQ15" s="9">
        <v>5.4630000000000001</v>
      </c>
      <c r="DR15" s="9">
        <v>9.5879999999999992</v>
      </c>
      <c r="DS15" s="9">
        <v>72.064999999999998</v>
      </c>
      <c r="DT15" s="9">
        <v>12.813000000000001</v>
      </c>
      <c r="DU15" s="9">
        <v>103.011</v>
      </c>
      <c r="DV15" s="9">
        <v>7.5970000000000004</v>
      </c>
      <c r="DW15" s="9">
        <v>78.135000000000005</v>
      </c>
      <c r="DX15" s="9">
        <v>78.135000000000005</v>
      </c>
      <c r="DY15" s="9">
        <v>15.555</v>
      </c>
      <c r="DZ15" s="9">
        <v>3.6150000000000002</v>
      </c>
      <c r="EA15" s="9">
        <v>1.528</v>
      </c>
      <c r="EB15" s="9">
        <v>1.5940000000000001</v>
      </c>
      <c r="EC15" s="9">
        <v>2.343</v>
      </c>
      <c r="ED15" s="9">
        <v>0.78</v>
      </c>
      <c r="EE15" s="9">
        <v>2.081</v>
      </c>
      <c r="EF15" s="9">
        <v>0.497</v>
      </c>
      <c r="EG15" s="9">
        <v>0.26900000000000002</v>
      </c>
      <c r="EH15" s="9">
        <v>0.79700000000000004</v>
      </c>
      <c r="EI15" s="9">
        <v>2.09</v>
      </c>
      <c r="EJ15" s="9">
        <v>0.23499999999999999</v>
      </c>
      <c r="EK15" s="9">
        <v>1.7270000000000001</v>
      </c>
      <c r="EL15" s="9">
        <v>1.395</v>
      </c>
      <c r="EM15" s="9">
        <v>11.94</v>
      </c>
      <c r="EN15" s="9">
        <v>62.58</v>
      </c>
      <c r="EO15" s="9">
        <v>58.125</v>
      </c>
      <c r="EP15" s="9">
        <v>56.454999999999998</v>
      </c>
      <c r="EQ15" s="9">
        <v>0.26600000000000001</v>
      </c>
      <c r="ER15" s="9">
        <v>1.4039999999999999</v>
      </c>
      <c r="ES15" s="9">
        <v>0.53900000000000003</v>
      </c>
      <c r="ET15" s="9">
        <v>0</v>
      </c>
      <c r="EU15" s="9">
        <v>0.92500000000000004</v>
      </c>
      <c r="EV15" s="9">
        <v>42.290999999999997</v>
      </c>
      <c r="EW15" s="9">
        <v>2.778</v>
      </c>
      <c r="EX15" s="9">
        <v>1.4890000000000001</v>
      </c>
      <c r="EY15" s="9">
        <v>11.568</v>
      </c>
      <c r="EZ15" s="9">
        <v>7.4779999999999998</v>
      </c>
      <c r="FA15" s="9">
        <v>50.646999999999998</v>
      </c>
      <c r="FB15" s="9">
        <v>4.4539999999999997</v>
      </c>
      <c r="FC15" s="9">
        <v>65.701999999999998</v>
      </c>
      <c r="FD15" s="9">
        <v>12.433</v>
      </c>
      <c r="FE15" s="9">
        <v>64.647999999999996</v>
      </c>
      <c r="FF15" s="9">
        <v>64.647999999999996</v>
      </c>
      <c r="FG15" s="9">
        <v>10.760999999999999</v>
      </c>
      <c r="FH15" s="9">
        <v>4.5250000000000004</v>
      </c>
      <c r="FI15" s="9">
        <v>1.069</v>
      </c>
      <c r="FJ15" s="9">
        <v>2.74</v>
      </c>
      <c r="FK15" s="9">
        <v>2.0099999999999998</v>
      </c>
      <c r="FL15" s="9">
        <v>1.7989999999999999</v>
      </c>
      <c r="FM15" s="9">
        <v>2.0099999999999998</v>
      </c>
      <c r="FN15" s="9">
        <v>1.0189999999999999</v>
      </c>
      <c r="FO15" s="9">
        <v>0.78</v>
      </c>
      <c r="FP15" s="9">
        <v>0.57899999999999996</v>
      </c>
      <c r="FQ15" s="9">
        <v>0.79400000000000004</v>
      </c>
      <c r="FR15" s="9">
        <v>2.4350000000000001</v>
      </c>
      <c r="FS15" s="9">
        <v>2.2149999999999999</v>
      </c>
      <c r="FT15" s="9">
        <v>1.5940000000000001</v>
      </c>
      <c r="FU15" s="9">
        <v>6.2359999999999998</v>
      </c>
      <c r="FV15" s="9">
        <v>53.887</v>
      </c>
      <c r="FW15" s="9">
        <v>49.131999999999998</v>
      </c>
      <c r="FX15" s="9">
        <v>45.999000000000002</v>
      </c>
      <c r="FY15" s="9">
        <v>2.4820000000000002</v>
      </c>
      <c r="FZ15" s="9">
        <v>0.65</v>
      </c>
      <c r="GA15" s="9">
        <v>2.8220000000000001</v>
      </c>
      <c r="GB15" s="9">
        <v>0.311</v>
      </c>
      <c r="GC15" s="9">
        <v>0</v>
      </c>
      <c r="GD15" s="9">
        <v>36.856000000000002</v>
      </c>
      <c r="GE15" s="9">
        <v>2.4500000000000002</v>
      </c>
      <c r="GF15" s="9">
        <v>3.2240000000000002</v>
      </c>
      <c r="GG15" s="9">
        <v>6.6020000000000003</v>
      </c>
      <c r="GH15" s="9">
        <v>6.133</v>
      </c>
      <c r="GI15" s="9">
        <v>42.997999999999998</v>
      </c>
      <c r="GJ15" s="9">
        <v>4.7560000000000002</v>
      </c>
      <c r="GK15" s="9">
        <v>57.695999999999998</v>
      </c>
      <c r="GL15" s="9">
        <v>6.952</v>
      </c>
      <c r="GM15" s="9">
        <v>98.894000000000005</v>
      </c>
      <c r="GN15" s="9">
        <v>98.894000000000005</v>
      </c>
      <c r="GO15" s="9">
        <v>23.940999999999999</v>
      </c>
      <c r="GP15" s="9">
        <v>5.7960000000000003</v>
      </c>
      <c r="GQ15" s="9">
        <v>1.972</v>
      </c>
      <c r="GR15" s="9">
        <v>2.9129999999999998</v>
      </c>
      <c r="GS15" s="9">
        <v>2.375</v>
      </c>
      <c r="GT15" s="9">
        <v>2.5089999999999999</v>
      </c>
      <c r="GU15" s="9">
        <v>2.8839999999999999</v>
      </c>
      <c r="GV15" s="9">
        <v>0.38800000000000001</v>
      </c>
      <c r="GW15" s="9">
        <v>1.613</v>
      </c>
      <c r="GX15" s="9">
        <v>0.68</v>
      </c>
      <c r="GY15" s="9">
        <v>2.323</v>
      </c>
      <c r="GZ15" s="9">
        <v>2.1480000000000001</v>
      </c>
      <c r="HA15" s="9">
        <v>3.2890000000000001</v>
      </c>
      <c r="HB15" s="9">
        <v>1.8620000000000001</v>
      </c>
      <c r="HC15" s="9">
        <v>18.145</v>
      </c>
      <c r="HD15" s="9">
        <v>74.953999999999994</v>
      </c>
      <c r="HE15" s="9">
        <v>62.465000000000003</v>
      </c>
      <c r="HF15" s="9">
        <v>60.308</v>
      </c>
      <c r="HG15" s="9">
        <v>0.65600000000000003</v>
      </c>
      <c r="HH15" s="9">
        <v>1.5</v>
      </c>
      <c r="HI15" s="9">
        <v>1.895</v>
      </c>
      <c r="HJ15" s="9">
        <v>0</v>
      </c>
      <c r="HK15" s="9">
        <v>0.26100000000000001</v>
      </c>
      <c r="HL15" s="9">
        <v>42.134</v>
      </c>
      <c r="HM15" s="9">
        <v>4.2069999999999999</v>
      </c>
      <c r="HN15" s="9">
        <v>2.423</v>
      </c>
      <c r="HO15" s="9">
        <v>13.701000000000001</v>
      </c>
      <c r="HP15" s="9">
        <v>4.3319999999999999</v>
      </c>
      <c r="HQ15" s="9">
        <v>58.133000000000003</v>
      </c>
      <c r="HR15" s="9">
        <v>12.489000000000001</v>
      </c>
      <c r="HS15" s="9">
        <v>81.033000000000001</v>
      </c>
      <c r="HT15" s="9">
        <v>17.861999999999998</v>
      </c>
      <c r="HU15" s="9">
        <v>233.072</v>
      </c>
      <c r="HV15" s="9">
        <v>233.072</v>
      </c>
      <c r="HW15" s="9">
        <v>32.003</v>
      </c>
      <c r="HX15" s="9">
        <v>15.523999999999999</v>
      </c>
      <c r="HY15" s="9">
        <v>8.75</v>
      </c>
      <c r="HZ15" s="9">
        <v>5.2839999999999998</v>
      </c>
      <c r="IA15" s="9">
        <v>11.228999999999999</v>
      </c>
      <c r="IB15" s="9">
        <v>2.758</v>
      </c>
      <c r="IC15" s="9">
        <v>11.138</v>
      </c>
      <c r="ID15" s="9">
        <v>2.8490000000000002</v>
      </c>
      <c r="IE15" s="9">
        <v>0</v>
      </c>
      <c r="IF15" s="9">
        <v>5.9610000000000003</v>
      </c>
      <c r="IG15" s="9">
        <v>4.859</v>
      </c>
      <c r="IH15" s="9">
        <v>3.5019999999999998</v>
      </c>
      <c r="II15" s="9">
        <v>11.577999999999999</v>
      </c>
      <c r="IJ15" s="9">
        <v>2.7440000000000002</v>
      </c>
      <c r="IK15" s="9">
        <v>16.478000000000002</v>
      </c>
      <c r="IL15" s="9">
        <v>201.06899999999999</v>
      </c>
      <c r="IM15" s="9">
        <v>157.304</v>
      </c>
      <c r="IN15" s="9">
        <v>148.798</v>
      </c>
      <c r="IO15" s="9">
        <v>4.0650000000000004</v>
      </c>
      <c r="IP15" s="9">
        <v>4.4420000000000002</v>
      </c>
      <c r="IQ15" s="9">
        <v>5.1550000000000002</v>
      </c>
    </row>
    <row r="16" spans="1:251">
      <c r="A16" s="10">
        <v>43862</v>
      </c>
      <c r="B16" s="9">
        <v>4.3449999999999998</v>
      </c>
      <c r="C16" s="9">
        <v>3.2789999999999999</v>
      </c>
      <c r="D16" s="9">
        <v>2.3359999999999999</v>
      </c>
      <c r="E16" s="9">
        <v>7.9989999999999997</v>
      </c>
      <c r="F16" s="9">
        <v>1.96</v>
      </c>
      <c r="G16" s="9">
        <v>12.805</v>
      </c>
      <c r="H16" s="9">
        <v>153.78200000000001</v>
      </c>
      <c r="I16" s="9">
        <v>131.953</v>
      </c>
      <c r="J16" s="9">
        <v>123.059</v>
      </c>
      <c r="K16" s="9">
        <v>5.16</v>
      </c>
      <c r="L16" s="9">
        <v>3.1669999999999998</v>
      </c>
      <c r="M16" s="9">
        <v>6.2409999999999997</v>
      </c>
      <c r="N16" s="9">
        <v>2.0859999999999999</v>
      </c>
      <c r="O16" s="9">
        <v>0</v>
      </c>
      <c r="P16" s="9">
        <v>98.671999999999997</v>
      </c>
      <c r="Q16" s="9">
        <v>10.766999999999999</v>
      </c>
      <c r="R16" s="9">
        <v>8.9849999999999994</v>
      </c>
      <c r="S16" s="9">
        <v>13.53</v>
      </c>
      <c r="T16" s="9">
        <v>26.794</v>
      </c>
      <c r="U16" s="9">
        <v>105.15900000000001</v>
      </c>
      <c r="V16" s="9">
        <v>21.829000000000001</v>
      </c>
      <c r="W16" s="9">
        <v>165.63399999999999</v>
      </c>
      <c r="X16" s="9">
        <v>11.981999999999999</v>
      </c>
      <c r="Y16" s="9">
        <v>128.738</v>
      </c>
      <c r="Z16" s="9">
        <v>128.738</v>
      </c>
      <c r="AA16" s="9">
        <v>21.65</v>
      </c>
      <c r="AB16" s="9">
        <v>13.035</v>
      </c>
      <c r="AC16" s="9">
        <v>5.8010000000000002</v>
      </c>
      <c r="AD16" s="9">
        <v>5.5460000000000003</v>
      </c>
      <c r="AE16" s="9">
        <v>8.391</v>
      </c>
      <c r="AF16" s="9">
        <v>2.956</v>
      </c>
      <c r="AG16" s="9">
        <v>8.0860000000000003</v>
      </c>
      <c r="AH16" s="9">
        <v>1.7669999999999999</v>
      </c>
      <c r="AI16" s="9">
        <v>1.4930000000000001</v>
      </c>
      <c r="AJ16" s="9">
        <v>4.1920000000000002</v>
      </c>
      <c r="AK16" s="9">
        <v>4.26</v>
      </c>
      <c r="AL16" s="9">
        <v>2.895</v>
      </c>
      <c r="AM16" s="9">
        <v>7.1079999999999997</v>
      </c>
      <c r="AN16" s="9">
        <v>4.2389999999999999</v>
      </c>
      <c r="AO16" s="9">
        <v>8.6150000000000002</v>
      </c>
      <c r="AP16" s="9">
        <v>107.08799999999999</v>
      </c>
      <c r="AQ16" s="9">
        <v>76.031000000000006</v>
      </c>
      <c r="AR16" s="9">
        <v>72.05</v>
      </c>
      <c r="AS16" s="9">
        <v>1.75</v>
      </c>
      <c r="AT16" s="9">
        <v>2.2309999999999999</v>
      </c>
      <c r="AU16" s="9">
        <v>1.4730000000000001</v>
      </c>
      <c r="AV16" s="9">
        <v>1.6970000000000001</v>
      </c>
      <c r="AW16" s="9">
        <v>0.81200000000000006</v>
      </c>
      <c r="AX16" s="9">
        <v>56.762999999999998</v>
      </c>
      <c r="AY16" s="9">
        <v>4.63</v>
      </c>
      <c r="AZ16" s="9">
        <v>1.629</v>
      </c>
      <c r="BA16" s="9">
        <v>13.009</v>
      </c>
      <c r="BB16" s="9">
        <v>8.4339999999999993</v>
      </c>
      <c r="BC16" s="9">
        <v>67.596999999999994</v>
      </c>
      <c r="BD16" s="9">
        <v>31.056999999999999</v>
      </c>
      <c r="BE16" s="9">
        <v>119.70699999999999</v>
      </c>
      <c r="BF16" s="9">
        <v>9.0310000000000006</v>
      </c>
      <c r="BG16" s="9">
        <v>101.232</v>
      </c>
      <c r="BH16" s="9">
        <v>101.232</v>
      </c>
      <c r="BI16" s="9">
        <v>26.763999999999999</v>
      </c>
      <c r="BJ16" s="9">
        <v>12.592000000000001</v>
      </c>
      <c r="BK16" s="9">
        <v>5.18</v>
      </c>
      <c r="BL16" s="9">
        <v>5.0789999999999997</v>
      </c>
      <c r="BM16" s="9">
        <v>6.423</v>
      </c>
      <c r="BN16" s="9">
        <v>3.8359999999999999</v>
      </c>
      <c r="BO16" s="9">
        <v>5.0250000000000004</v>
      </c>
      <c r="BP16" s="9">
        <v>1.819</v>
      </c>
      <c r="BQ16" s="9">
        <v>3.149</v>
      </c>
      <c r="BR16" s="9">
        <v>2.7090000000000001</v>
      </c>
      <c r="BS16" s="9">
        <v>4.1159999999999997</v>
      </c>
      <c r="BT16" s="9">
        <v>3.4340000000000002</v>
      </c>
      <c r="BU16" s="9">
        <v>6.0679999999999996</v>
      </c>
      <c r="BV16" s="9">
        <v>4.1909999999999998</v>
      </c>
      <c r="BW16" s="9">
        <v>14.172000000000001</v>
      </c>
      <c r="BX16" s="9">
        <v>74.468000000000004</v>
      </c>
      <c r="BY16" s="9">
        <v>68.629000000000005</v>
      </c>
      <c r="BZ16" s="9">
        <v>65.638000000000005</v>
      </c>
      <c r="CA16" s="9">
        <v>2.698</v>
      </c>
      <c r="CB16" s="9">
        <v>0.29299999999999998</v>
      </c>
      <c r="CC16" s="9">
        <v>1.766</v>
      </c>
      <c r="CD16" s="9">
        <v>0.26300000000000001</v>
      </c>
      <c r="CE16" s="9">
        <v>0.96099999999999997</v>
      </c>
      <c r="CF16" s="9">
        <v>40.514000000000003</v>
      </c>
      <c r="CG16" s="9">
        <v>5.8339999999999996</v>
      </c>
      <c r="CH16" s="9">
        <v>6.17</v>
      </c>
      <c r="CI16" s="9">
        <v>16.11</v>
      </c>
      <c r="CJ16" s="9">
        <v>9.1639999999999997</v>
      </c>
      <c r="CK16" s="9">
        <v>59.463999999999999</v>
      </c>
      <c r="CL16" s="9">
        <v>5.84</v>
      </c>
      <c r="CM16" s="9">
        <v>85.784999999999997</v>
      </c>
      <c r="CN16" s="9">
        <v>15.448</v>
      </c>
      <c r="CO16" s="9">
        <v>103.997</v>
      </c>
      <c r="CP16" s="9">
        <v>103.997</v>
      </c>
      <c r="CQ16" s="9">
        <v>16.989999999999998</v>
      </c>
      <c r="CR16" s="9">
        <v>9.3030000000000008</v>
      </c>
      <c r="CS16" s="9">
        <v>3.17</v>
      </c>
      <c r="CT16" s="9">
        <v>4.9450000000000003</v>
      </c>
      <c r="CU16" s="9">
        <v>5.3840000000000003</v>
      </c>
      <c r="CV16" s="9">
        <v>2.7320000000000002</v>
      </c>
      <c r="CW16" s="9">
        <v>5.3010000000000002</v>
      </c>
      <c r="CX16" s="9">
        <v>0.81599999999999995</v>
      </c>
      <c r="CY16" s="9">
        <v>1.998</v>
      </c>
      <c r="CZ16" s="9">
        <v>3.3109999999999999</v>
      </c>
      <c r="DA16" s="9">
        <v>3.0179999999999998</v>
      </c>
      <c r="DB16" s="9">
        <v>1.786</v>
      </c>
      <c r="DC16" s="9">
        <v>4.7089999999999996</v>
      </c>
      <c r="DD16" s="9">
        <v>3.4060000000000001</v>
      </c>
      <c r="DE16" s="9">
        <v>7.6870000000000003</v>
      </c>
      <c r="DF16" s="9">
        <v>87.007000000000005</v>
      </c>
      <c r="DG16" s="9">
        <v>75.745999999999995</v>
      </c>
      <c r="DH16" s="9">
        <v>70.971000000000004</v>
      </c>
      <c r="DI16" s="9">
        <v>2.544</v>
      </c>
      <c r="DJ16" s="9">
        <v>2.23</v>
      </c>
      <c r="DK16" s="9">
        <v>2.0510000000000002</v>
      </c>
      <c r="DL16" s="9">
        <v>0.83699999999999997</v>
      </c>
      <c r="DM16" s="9">
        <v>1.887</v>
      </c>
      <c r="DN16" s="9">
        <v>64.209999999999994</v>
      </c>
      <c r="DO16" s="9">
        <v>4.29</v>
      </c>
      <c r="DP16" s="9">
        <v>3.0350000000000001</v>
      </c>
      <c r="DQ16" s="9">
        <v>4.21</v>
      </c>
      <c r="DR16" s="9">
        <v>13.023</v>
      </c>
      <c r="DS16" s="9">
        <v>62.722999999999999</v>
      </c>
      <c r="DT16" s="9">
        <v>11.260999999999999</v>
      </c>
      <c r="DU16" s="9">
        <v>95.768000000000001</v>
      </c>
      <c r="DV16" s="9">
        <v>8.2289999999999992</v>
      </c>
      <c r="DW16" s="9">
        <v>83.296999999999997</v>
      </c>
      <c r="DX16" s="9">
        <v>83.296999999999997</v>
      </c>
      <c r="DY16" s="9">
        <v>17.402000000000001</v>
      </c>
      <c r="DZ16" s="9">
        <v>5.1710000000000003</v>
      </c>
      <c r="EA16" s="9">
        <v>2.4820000000000002</v>
      </c>
      <c r="EB16" s="9">
        <v>2.3879999999999999</v>
      </c>
      <c r="EC16" s="9">
        <v>3.117</v>
      </c>
      <c r="ED16" s="9">
        <v>1.752</v>
      </c>
      <c r="EE16" s="9">
        <v>2.839</v>
      </c>
      <c r="EF16" s="9">
        <v>0.26900000000000002</v>
      </c>
      <c r="EG16" s="9">
        <v>1.762</v>
      </c>
      <c r="EH16" s="9">
        <v>2.25</v>
      </c>
      <c r="EI16" s="9">
        <v>1.494</v>
      </c>
      <c r="EJ16" s="9">
        <v>1.1259999999999999</v>
      </c>
      <c r="EK16" s="9">
        <v>3.7</v>
      </c>
      <c r="EL16" s="9">
        <v>1.17</v>
      </c>
      <c r="EM16" s="9">
        <v>12.231</v>
      </c>
      <c r="EN16" s="9">
        <v>65.894999999999996</v>
      </c>
      <c r="EO16" s="9">
        <v>59.726999999999997</v>
      </c>
      <c r="EP16" s="9">
        <v>58.341999999999999</v>
      </c>
      <c r="EQ16" s="9">
        <v>0.26600000000000001</v>
      </c>
      <c r="ER16" s="9">
        <v>1.1180000000000001</v>
      </c>
      <c r="ES16" s="9">
        <v>0.53300000000000003</v>
      </c>
      <c r="ET16" s="9">
        <v>0</v>
      </c>
      <c r="EU16" s="9">
        <v>0.85099999999999998</v>
      </c>
      <c r="EV16" s="9">
        <v>38.15</v>
      </c>
      <c r="EW16" s="9">
        <v>4.0140000000000002</v>
      </c>
      <c r="EX16" s="9">
        <v>2.4249999999999998</v>
      </c>
      <c r="EY16" s="9">
        <v>15.137</v>
      </c>
      <c r="EZ16" s="9">
        <v>7.5830000000000002</v>
      </c>
      <c r="FA16" s="9">
        <v>52.143000000000001</v>
      </c>
      <c r="FB16" s="9">
        <v>6.1689999999999996</v>
      </c>
      <c r="FC16" s="9">
        <v>71.424999999999997</v>
      </c>
      <c r="FD16" s="9">
        <v>11.872</v>
      </c>
      <c r="FE16" s="9">
        <v>51.33</v>
      </c>
      <c r="FF16" s="9">
        <v>51.33</v>
      </c>
      <c r="FG16" s="9">
        <v>9.9710000000000001</v>
      </c>
      <c r="FH16" s="9">
        <v>3.411</v>
      </c>
      <c r="FI16" s="9">
        <v>1.375</v>
      </c>
      <c r="FJ16" s="9">
        <v>1.3779999999999999</v>
      </c>
      <c r="FK16" s="9">
        <v>1.972</v>
      </c>
      <c r="FL16" s="9">
        <v>0.78200000000000003</v>
      </c>
      <c r="FM16" s="9">
        <v>2.0750000000000002</v>
      </c>
      <c r="FN16" s="9">
        <v>0</v>
      </c>
      <c r="FO16" s="9">
        <v>0.38300000000000001</v>
      </c>
      <c r="FP16" s="9">
        <v>0.84199999999999997</v>
      </c>
      <c r="FQ16" s="9">
        <v>1.0840000000000001</v>
      </c>
      <c r="FR16" s="9">
        <v>0.82699999999999996</v>
      </c>
      <c r="FS16" s="9">
        <v>2.0859999999999999</v>
      </c>
      <c r="FT16" s="9">
        <v>0.66700000000000004</v>
      </c>
      <c r="FU16" s="9">
        <v>6.5590000000000002</v>
      </c>
      <c r="FV16" s="9">
        <v>41.359000000000002</v>
      </c>
      <c r="FW16" s="9">
        <v>35.377000000000002</v>
      </c>
      <c r="FX16" s="9">
        <v>34.6</v>
      </c>
      <c r="FY16" s="9">
        <v>0.32700000000000001</v>
      </c>
      <c r="FZ16" s="9">
        <v>0.45</v>
      </c>
      <c r="GA16" s="9">
        <v>0</v>
      </c>
      <c r="GB16" s="9">
        <v>0.45</v>
      </c>
      <c r="GC16" s="9">
        <v>0</v>
      </c>
      <c r="GD16" s="9">
        <v>26.763999999999999</v>
      </c>
      <c r="GE16" s="9">
        <v>1.173</v>
      </c>
      <c r="GF16" s="9">
        <v>0.83199999999999996</v>
      </c>
      <c r="GG16" s="9">
        <v>6.6079999999999997</v>
      </c>
      <c r="GH16" s="9">
        <v>1.7130000000000001</v>
      </c>
      <c r="GI16" s="9">
        <v>33.664000000000001</v>
      </c>
      <c r="GJ16" s="9">
        <v>5.9820000000000002</v>
      </c>
      <c r="GK16" s="9">
        <v>44.415999999999997</v>
      </c>
      <c r="GL16" s="9">
        <v>6.9139999999999997</v>
      </c>
      <c r="GM16" s="9">
        <v>104.345</v>
      </c>
      <c r="GN16" s="9">
        <v>104.345</v>
      </c>
      <c r="GO16" s="9">
        <v>27.524999999999999</v>
      </c>
      <c r="GP16" s="9">
        <v>9.0340000000000007</v>
      </c>
      <c r="GQ16" s="9">
        <v>2.9079999999999999</v>
      </c>
      <c r="GR16" s="9">
        <v>5.1769999999999996</v>
      </c>
      <c r="GS16" s="9">
        <v>5.3920000000000003</v>
      </c>
      <c r="GT16" s="9">
        <v>2.694</v>
      </c>
      <c r="GU16" s="9">
        <v>4.8120000000000003</v>
      </c>
      <c r="GV16" s="9">
        <v>0.247</v>
      </c>
      <c r="GW16" s="9">
        <v>3.0270000000000001</v>
      </c>
      <c r="GX16" s="9">
        <v>3.0750000000000002</v>
      </c>
      <c r="GY16" s="9">
        <v>2.8359999999999999</v>
      </c>
      <c r="GZ16" s="9">
        <v>2.1749999999999998</v>
      </c>
      <c r="HA16" s="9">
        <v>5.2779999999999996</v>
      </c>
      <c r="HB16" s="9">
        <v>2.8079999999999998</v>
      </c>
      <c r="HC16" s="9">
        <v>18.489999999999998</v>
      </c>
      <c r="HD16" s="9">
        <v>76.819999999999993</v>
      </c>
      <c r="HE16" s="9">
        <v>68.492999999999995</v>
      </c>
      <c r="HF16" s="9">
        <v>66.95</v>
      </c>
      <c r="HG16" s="9">
        <v>0</v>
      </c>
      <c r="HH16" s="9">
        <v>1.23</v>
      </c>
      <c r="HI16" s="9">
        <v>0</v>
      </c>
      <c r="HJ16" s="9">
        <v>0</v>
      </c>
      <c r="HK16" s="9">
        <v>1.23</v>
      </c>
      <c r="HL16" s="9">
        <v>44.070999999999998</v>
      </c>
      <c r="HM16" s="9">
        <v>3.2829999999999999</v>
      </c>
      <c r="HN16" s="9">
        <v>3.802</v>
      </c>
      <c r="HO16" s="9">
        <v>17.335999999999999</v>
      </c>
      <c r="HP16" s="9">
        <v>5.7850000000000001</v>
      </c>
      <c r="HQ16" s="9">
        <v>62.707999999999998</v>
      </c>
      <c r="HR16" s="9">
        <v>8.3279999999999994</v>
      </c>
      <c r="HS16" s="9">
        <v>86.111000000000004</v>
      </c>
      <c r="HT16" s="9">
        <v>18.234000000000002</v>
      </c>
      <c r="HU16" s="9">
        <v>246.32400000000001</v>
      </c>
      <c r="HV16" s="9">
        <v>246.32400000000001</v>
      </c>
      <c r="HW16" s="9">
        <v>27.797999999999998</v>
      </c>
      <c r="HX16" s="9">
        <v>14.2</v>
      </c>
      <c r="HY16" s="9">
        <v>6.8079999999999998</v>
      </c>
      <c r="HZ16" s="9">
        <v>6.3230000000000004</v>
      </c>
      <c r="IA16" s="9">
        <v>9.4130000000000003</v>
      </c>
      <c r="IB16" s="9">
        <v>3.7170000000000001</v>
      </c>
      <c r="IC16" s="9">
        <v>10.57</v>
      </c>
      <c r="ID16" s="9">
        <v>2.56</v>
      </c>
      <c r="IE16" s="9">
        <v>0</v>
      </c>
      <c r="IF16" s="9">
        <v>5.649</v>
      </c>
      <c r="IG16" s="9">
        <v>3.5289999999999999</v>
      </c>
      <c r="IH16" s="9">
        <v>3.9529999999999998</v>
      </c>
      <c r="II16" s="9">
        <v>10.54</v>
      </c>
      <c r="IJ16" s="9">
        <v>2.59</v>
      </c>
      <c r="IK16" s="9">
        <v>13.598000000000001</v>
      </c>
      <c r="IL16" s="9">
        <v>218.52500000000001</v>
      </c>
      <c r="IM16" s="9">
        <v>172.40899999999999</v>
      </c>
      <c r="IN16" s="9">
        <v>159.477</v>
      </c>
      <c r="IO16" s="9">
        <v>7.0439999999999996</v>
      </c>
      <c r="IP16" s="9">
        <v>5.3209999999999997</v>
      </c>
      <c r="IQ16" s="9">
        <v>8.4610000000000003</v>
      </c>
    </row>
    <row r="17" spans="1:251">
      <c r="A17" s="10">
        <v>44228</v>
      </c>
      <c r="B17" s="9">
        <v>2.6669999999999998</v>
      </c>
      <c r="C17" s="9">
        <v>4.0529999999999999</v>
      </c>
      <c r="D17" s="9">
        <v>2.9510000000000001</v>
      </c>
      <c r="E17" s="9">
        <v>6.1790000000000003</v>
      </c>
      <c r="F17" s="9">
        <v>3.492</v>
      </c>
      <c r="G17" s="9">
        <v>14.077</v>
      </c>
      <c r="H17" s="9">
        <v>178.53899999999999</v>
      </c>
      <c r="I17" s="9">
        <v>153.27799999999999</v>
      </c>
      <c r="J17" s="9">
        <v>145.05000000000001</v>
      </c>
      <c r="K17" s="9">
        <v>5.3570000000000002</v>
      </c>
      <c r="L17" s="9">
        <v>2.871</v>
      </c>
      <c r="M17" s="9">
        <v>5.6130000000000004</v>
      </c>
      <c r="N17" s="9">
        <v>2.6150000000000002</v>
      </c>
      <c r="O17" s="9">
        <v>0</v>
      </c>
      <c r="P17" s="9">
        <v>112.366</v>
      </c>
      <c r="Q17" s="9">
        <v>9.6080000000000005</v>
      </c>
      <c r="R17" s="9">
        <v>9.7539999999999996</v>
      </c>
      <c r="S17" s="9">
        <v>21.548999999999999</v>
      </c>
      <c r="T17" s="9">
        <v>22.684999999999999</v>
      </c>
      <c r="U17" s="9">
        <v>130.59299999999999</v>
      </c>
      <c r="V17" s="9">
        <v>25.260999999999999</v>
      </c>
      <c r="W17" s="9">
        <v>190.11799999999999</v>
      </c>
      <c r="X17" s="9">
        <v>12.694000000000001</v>
      </c>
      <c r="Y17" s="9">
        <v>118.35899999999999</v>
      </c>
      <c r="Z17" s="9">
        <v>118.35899999999999</v>
      </c>
      <c r="AA17" s="9">
        <v>17.774999999999999</v>
      </c>
      <c r="AB17" s="9">
        <v>11.78</v>
      </c>
      <c r="AC17" s="9">
        <v>5.9020000000000001</v>
      </c>
      <c r="AD17" s="9">
        <v>4.2850000000000001</v>
      </c>
      <c r="AE17" s="9">
        <v>7.9249999999999998</v>
      </c>
      <c r="AF17" s="9">
        <v>2.2610000000000001</v>
      </c>
      <c r="AG17" s="9">
        <v>7.9249999999999998</v>
      </c>
      <c r="AH17" s="9">
        <v>2.2610000000000001</v>
      </c>
      <c r="AI17" s="9">
        <v>0</v>
      </c>
      <c r="AJ17" s="9">
        <v>4.6470000000000002</v>
      </c>
      <c r="AK17" s="9">
        <v>4.2140000000000004</v>
      </c>
      <c r="AL17" s="9">
        <v>1.3260000000000001</v>
      </c>
      <c r="AM17" s="9">
        <v>5.2450000000000001</v>
      </c>
      <c r="AN17" s="9">
        <v>4.9409999999999998</v>
      </c>
      <c r="AO17" s="9">
        <v>5.9950000000000001</v>
      </c>
      <c r="AP17" s="9">
        <v>100.584</v>
      </c>
      <c r="AQ17" s="9">
        <v>72.73</v>
      </c>
      <c r="AR17" s="9">
        <v>71.284999999999997</v>
      </c>
      <c r="AS17" s="9">
        <v>0.55200000000000005</v>
      </c>
      <c r="AT17" s="9">
        <v>0.89400000000000002</v>
      </c>
      <c r="AU17" s="9">
        <v>0.55200000000000005</v>
      </c>
      <c r="AV17" s="9">
        <v>0</v>
      </c>
      <c r="AW17" s="9">
        <v>0.89400000000000002</v>
      </c>
      <c r="AX17" s="9">
        <v>54.796999999999997</v>
      </c>
      <c r="AY17" s="9">
        <v>3.1589999999999998</v>
      </c>
      <c r="AZ17" s="9">
        <v>4.0359999999999996</v>
      </c>
      <c r="BA17" s="9">
        <v>10.737</v>
      </c>
      <c r="BB17" s="9">
        <v>7.3339999999999996</v>
      </c>
      <c r="BC17" s="9">
        <v>65.396000000000001</v>
      </c>
      <c r="BD17" s="9">
        <v>27.853999999999999</v>
      </c>
      <c r="BE17" s="9">
        <v>111.003</v>
      </c>
      <c r="BF17" s="9">
        <v>7.3570000000000002</v>
      </c>
      <c r="BG17" s="9">
        <v>98.77</v>
      </c>
      <c r="BH17" s="9">
        <v>98.77</v>
      </c>
      <c r="BI17" s="9">
        <v>20.585999999999999</v>
      </c>
      <c r="BJ17" s="9">
        <v>9.0730000000000004</v>
      </c>
      <c r="BK17" s="9">
        <v>3.5009999999999999</v>
      </c>
      <c r="BL17" s="9">
        <v>4.6479999999999997</v>
      </c>
      <c r="BM17" s="9">
        <v>5.8</v>
      </c>
      <c r="BN17" s="9">
        <v>2.1320000000000001</v>
      </c>
      <c r="BO17" s="9">
        <v>5.2060000000000004</v>
      </c>
      <c r="BP17" s="9">
        <v>1.2809999999999999</v>
      </c>
      <c r="BQ17" s="9">
        <v>0.91900000000000004</v>
      </c>
      <c r="BR17" s="9">
        <v>1.3420000000000001</v>
      </c>
      <c r="BS17" s="9">
        <v>5.5350000000000001</v>
      </c>
      <c r="BT17" s="9">
        <v>1.272</v>
      </c>
      <c r="BU17" s="9">
        <v>6.5659999999999998</v>
      </c>
      <c r="BV17" s="9">
        <v>1.583</v>
      </c>
      <c r="BW17" s="9">
        <v>11.513</v>
      </c>
      <c r="BX17" s="9">
        <v>78.183999999999997</v>
      </c>
      <c r="BY17" s="9">
        <v>72.046999999999997</v>
      </c>
      <c r="BZ17" s="9">
        <v>66.254999999999995</v>
      </c>
      <c r="CA17" s="9">
        <v>3.7429999999999999</v>
      </c>
      <c r="CB17" s="9">
        <v>2.0489999999999999</v>
      </c>
      <c r="CC17" s="9">
        <v>2.4950000000000001</v>
      </c>
      <c r="CD17" s="9">
        <v>1.651</v>
      </c>
      <c r="CE17" s="9">
        <v>1.0089999999999999</v>
      </c>
      <c r="CF17" s="9">
        <v>50.462000000000003</v>
      </c>
      <c r="CG17" s="9">
        <v>4.7619999999999996</v>
      </c>
      <c r="CH17" s="9">
        <v>7.0350000000000001</v>
      </c>
      <c r="CI17" s="9">
        <v>9.7870000000000008</v>
      </c>
      <c r="CJ17" s="9">
        <v>12.702</v>
      </c>
      <c r="CK17" s="9">
        <v>59.344999999999999</v>
      </c>
      <c r="CL17" s="9">
        <v>6.1379999999999999</v>
      </c>
      <c r="CM17" s="9">
        <v>87.122</v>
      </c>
      <c r="CN17" s="9">
        <v>11.648</v>
      </c>
      <c r="CO17" s="9">
        <v>108.64400000000001</v>
      </c>
      <c r="CP17" s="9">
        <v>108.64400000000001</v>
      </c>
      <c r="CQ17" s="9">
        <v>13.237</v>
      </c>
      <c r="CR17" s="9">
        <v>7.173</v>
      </c>
      <c r="CS17" s="9">
        <v>1.389</v>
      </c>
      <c r="CT17" s="9">
        <v>4.2869999999999999</v>
      </c>
      <c r="CU17" s="9">
        <v>3.5350000000000001</v>
      </c>
      <c r="CV17" s="9">
        <v>2.141</v>
      </c>
      <c r="CW17" s="9">
        <v>4.1050000000000004</v>
      </c>
      <c r="CX17" s="9">
        <v>0</v>
      </c>
      <c r="CY17" s="9">
        <v>1.1299999999999999</v>
      </c>
      <c r="CZ17" s="9">
        <v>1.5249999999999999</v>
      </c>
      <c r="DA17" s="9">
        <v>1.9890000000000001</v>
      </c>
      <c r="DB17" s="9">
        <v>2.161</v>
      </c>
      <c r="DC17" s="9">
        <v>3.5</v>
      </c>
      <c r="DD17" s="9">
        <v>2.1760000000000002</v>
      </c>
      <c r="DE17" s="9">
        <v>6.0650000000000004</v>
      </c>
      <c r="DF17" s="9">
        <v>95.406999999999996</v>
      </c>
      <c r="DG17" s="9">
        <v>83.751000000000005</v>
      </c>
      <c r="DH17" s="9">
        <v>77.995000000000005</v>
      </c>
      <c r="DI17" s="9">
        <v>3.6840000000000002</v>
      </c>
      <c r="DJ17" s="9">
        <v>2.0720000000000001</v>
      </c>
      <c r="DK17" s="9">
        <v>2.7949999999999999</v>
      </c>
      <c r="DL17" s="9">
        <v>1.234</v>
      </c>
      <c r="DM17" s="9">
        <v>1.7270000000000001</v>
      </c>
      <c r="DN17" s="9">
        <v>65.201999999999998</v>
      </c>
      <c r="DO17" s="9">
        <v>5.6079999999999997</v>
      </c>
      <c r="DP17" s="9">
        <v>6.0190000000000001</v>
      </c>
      <c r="DQ17" s="9">
        <v>6.9219999999999997</v>
      </c>
      <c r="DR17" s="9">
        <v>11.048</v>
      </c>
      <c r="DS17" s="9">
        <v>72.703000000000003</v>
      </c>
      <c r="DT17" s="9">
        <v>11.656000000000001</v>
      </c>
      <c r="DU17" s="9">
        <v>101.619</v>
      </c>
      <c r="DV17" s="9">
        <v>7.0259999999999998</v>
      </c>
      <c r="DW17" s="9">
        <v>79.576999999999998</v>
      </c>
      <c r="DX17" s="9">
        <v>79.576999999999998</v>
      </c>
      <c r="DY17" s="9">
        <v>13.395</v>
      </c>
      <c r="DZ17" s="9">
        <v>5.6429999999999998</v>
      </c>
      <c r="EA17" s="9">
        <v>2.3660000000000001</v>
      </c>
      <c r="EB17" s="9">
        <v>3.01</v>
      </c>
      <c r="EC17" s="9">
        <v>2.8180000000000001</v>
      </c>
      <c r="ED17" s="9">
        <v>2.5590000000000002</v>
      </c>
      <c r="EE17" s="9">
        <v>4.0730000000000004</v>
      </c>
      <c r="EF17" s="9">
        <v>0</v>
      </c>
      <c r="EG17" s="9">
        <v>1.304</v>
      </c>
      <c r="EH17" s="9">
        <v>1.0189999999999999</v>
      </c>
      <c r="EI17" s="9">
        <v>1.8160000000000001</v>
      </c>
      <c r="EJ17" s="9">
        <v>2.5409999999999999</v>
      </c>
      <c r="EK17" s="9">
        <v>3.431</v>
      </c>
      <c r="EL17" s="9">
        <v>1.946</v>
      </c>
      <c r="EM17" s="9">
        <v>7.7519999999999998</v>
      </c>
      <c r="EN17" s="9">
        <v>66.182000000000002</v>
      </c>
      <c r="EO17" s="9">
        <v>60.871000000000002</v>
      </c>
      <c r="EP17" s="9">
        <v>57.683999999999997</v>
      </c>
      <c r="EQ17" s="9">
        <v>1.377</v>
      </c>
      <c r="ER17" s="9">
        <v>1.552</v>
      </c>
      <c r="ES17" s="9">
        <v>1.534</v>
      </c>
      <c r="ET17" s="9">
        <v>0.21</v>
      </c>
      <c r="EU17" s="9">
        <v>1.1850000000000001</v>
      </c>
      <c r="EV17" s="9">
        <v>39.393000000000001</v>
      </c>
      <c r="EW17" s="9">
        <v>6.1289999999999996</v>
      </c>
      <c r="EX17" s="9">
        <v>3.3260000000000001</v>
      </c>
      <c r="EY17" s="9">
        <v>12.023999999999999</v>
      </c>
      <c r="EZ17" s="9">
        <v>7.4870000000000001</v>
      </c>
      <c r="FA17" s="9">
        <v>53.384999999999998</v>
      </c>
      <c r="FB17" s="9">
        <v>5.3109999999999999</v>
      </c>
      <c r="FC17" s="9">
        <v>71.900000000000006</v>
      </c>
      <c r="FD17" s="9">
        <v>7.6760000000000002</v>
      </c>
      <c r="FE17" s="9">
        <v>48.045999999999999</v>
      </c>
      <c r="FF17" s="9">
        <v>48.045999999999999</v>
      </c>
      <c r="FG17" s="9">
        <v>7.827</v>
      </c>
      <c r="FH17" s="9">
        <v>4.3179999999999996</v>
      </c>
      <c r="FI17" s="9">
        <v>1.238</v>
      </c>
      <c r="FJ17" s="9">
        <v>1.673</v>
      </c>
      <c r="FK17" s="9">
        <v>2.2989999999999999</v>
      </c>
      <c r="FL17" s="9">
        <v>0.61199999999999999</v>
      </c>
      <c r="FM17" s="9">
        <v>2.2989999999999999</v>
      </c>
      <c r="FN17" s="9">
        <v>0.61199999999999999</v>
      </c>
      <c r="FO17" s="9">
        <v>0</v>
      </c>
      <c r="FP17" s="9">
        <v>0.214</v>
      </c>
      <c r="FQ17" s="9">
        <v>1.8</v>
      </c>
      <c r="FR17" s="9">
        <v>0.89700000000000002</v>
      </c>
      <c r="FS17" s="9">
        <v>2.33</v>
      </c>
      <c r="FT17" s="9">
        <v>0.58099999999999996</v>
      </c>
      <c r="FU17" s="9">
        <v>3.5089999999999999</v>
      </c>
      <c r="FV17" s="9">
        <v>40.219000000000001</v>
      </c>
      <c r="FW17" s="9">
        <v>36.195</v>
      </c>
      <c r="FX17" s="9">
        <v>34.484999999999999</v>
      </c>
      <c r="FY17" s="9">
        <v>1.7110000000000001</v>
      </c>
      <c r="FZ17" s="9">
        <v>0</v>
      </c>
      <c r="GA17" s="9">
        <v>1.345</v>
      </c>
      <c r="GB17" s="9">
        <v>0</v>
      </c>
      <c r="GC17" s="9">
        <v>0</v>
      </c>
      <c r="GD17" s="9">
        <v>24.5</v>
      </c>
      <c r="GE17" s="9">
        <v>1.5780000000000001</v>
      </c>
      <c r="GF17" s="9">
        <v>1.895</v>
      </c>
      <c r="GG17" s="9">
        <v>8.2230000000000008</v>
      </c>
      <c r="GH17" s="9">
        <v>3.5670000000000002</v>
      </c>
      <c r="GI17" s="9">
        <v>32.628</v>
      </c>
      <c r="GJ17" s="9">
        <v>4.024</v>
      </c>
      <c r="GK17" s="9">
        <v>43.427</v>
      </c>
      <c r="GL17" s="9">
        <v>4.6189999999999998</v>
      </c>
      <c r="GM17" s="9">
        <v>85.236000000000004</v>
      </c>
      <c r="GN17" s="9">
        <v>85.236000000000004</v>
      </c>
      <c r="GO17" s="9">
        <v>18.170000000000002</v>
      </c>
      <c r="GP17" s="9">
        <v>5.1289999999999996</v>
      </c>
      <c r="GQ17" s="9">
        <v>1.33</v>
      </c>
      <c r="GR17" s="9">
        <v>2.319</v>
      </c>
      <c r="GS17" s="9">
        <v>2.0609999999999999</v>
      </c>
      <c r="GT17" s="9">
        <v>1.5880000000000001</v>
      </c>
      <c r="GU17" s="9">
        <v>2.2509999999999999</v>
      </c>
      <c r="GV17" s="9">
        <v>0</v>
      </c>
      <c r="GW17" s="9">
        <v>1.3979999999999999</v>
      </c>
      <c r="GX17" s="9">
        <v>1.65</v>
      </c>
      <c r="GY17" s="9">
        <v>0.61299999999999999</v>
      </c>
      <c r="GZ17" s="9">
        <v>1.3859999999999999</v>
      </c>
      <c r="HA17" s="9">
        <v>1.363</v>
      </c>
      <c r="HB17" s="9">
        <v>2.2869999999999999</v>
      </c>
      <c r="HC17" s="9">
        <v>13.042</v>
      </c>
      <c r="HD17" s="9">
        <v>67.064999999999998</v>
      </c>
      <c r="HE17" s="9">
        <v>55.207999999999998</v>
      </c>
      <c r="HF17" s="9">
        <v>53.433</v>
      </c>
      <c r="HG17" s="9">
        <v>0.72699999999999998</v>
      </c>
      <c r="HH17" s="9">
        <v>1.048</v>
      </c>
      <c r="HI17" s="9">
        <v>0.72699999999999998</v>
      </c>
      <c r="HJ17" s="9">
        <v>0</v>
      </c>
      <c r="HK17" s="9">
        <v>1.048</v>
      </c>
      <c r="HL17" s="9">
        <v>38.807000000000002</v>
      </c>
      <c r="HM17" s="9">
        <v>3.0950000000000002</v>
      </c>
      <c r="HN17" s="9">
        <v>3.3149999999999999</v>
      </c>
      <c r="HO17" s="9">
        <v>9.9909999999999997</v>
      </c>
      <c r="HP17" s="9">
        <v>5.2610000000000001</v>
      </c>
      <c r="HQ17" s="9">
        <v>49.948</v>
      </c>
      <c r="HR17" s="9">
        <v>11.856999999999999</v>
      </c>
      <c r="HS17" s="9">
        <v>71.789000000000001</v>
      </c>
      <c r="HT17" s="9">
        <v>13.446999999999999</v>
      </c>
      <c r="HU17" s="9">
        <v>269.33300000000003</v>
      </c>
      <c r="HV17" s="9">
        <v>269.33300000000003</v>
      </c>
      <c r="HW17" s="9">
        <v>31.024999999999999</v>
      </c>
      <c r="HX17" s="9">
        <v>13.538</v>
      </c>
      <c r="HY17" s="9">
        <v>6.9729999999999999</v>
      </c>
      <c r="HZ17" s="9">
        <v>5.484</v>
      </c>
      <c r="IA17" s="9">
        <v>9.4280000000000008</v>
      </c>
      <c r="IB17" s="9">
        <v>3.0289999999999999</v>
      </c>
      <c r="IC17" s="9">
        <v>10.319000000000001</v>
      </c>
      <c r="ID17" s="9">
        <v>2.1379999999999999</v>
      </c>
      <c r="IE17" s="9">
        <v>0</v>
      </c>
      <c r="IF17" s="9">
        <v>3.1309999999999998</v>
      </c>
      <c r="IG17" s="9">
        <v>5.149</v>
      </c>
      <c r="IH17" s="9">
        <v>4.45</v>
      </c>
      <c r="II17" s="9">
        <v>8.75</v>
      </c>
      <c r="IJ17" s="9">
        <v>3.98</v>
      </c>
      <c r="IK17" s="9">
        <v>17.486000000000001</v>
      </c>
      <c r="IL17" s="9">
        <v>238.30799999999999</v>
      </c>
      <c r="IM17" s="9">
        <v>196.15199999999999</v>
      </c>
      <c r="IN17" s="9">
        <v>185.185</v>
      </c>
      <c r="IO17" s="9">
        <v>6.7309999999999999</v>
      </c>
      <c r="IP17" s="9">
        <v>4.2359999999999998</v>
      </c>
      <c r="IQ17" s="9">
        <v>6.9870000000000001</v>
      </c>
    </row>
    <row r="18" spans="1:251">
      <c r="A18" s="10">
        <v>44593</v>
      </c>
      <c r="B18" s="9">
        <v>5.9109999999999996</v>
      </c>
      <c r="C18" s="9">
        <v>4.3360000000000003</v>
      </c>
      <c r="D18" s="9">
        <v>4.516</v>
      </c>
      <c r="E18" s="9">
        <v>11.233000000000001</v>
      </c>
      <c r="F18" s="9">
        <v>3.53</v>
      </c>
      <c r="G18" s="9">
        <v>18.844000000000001</v>
      </c>
      <c r="H18" s="9">
        <v>172.65199999999999</v>
      </c>
      <c r="I18" s="9">
        <v>145.857</v>
      </c>
      <c r="J18" s="9">
        <v>136.99799999999999</v>
      </c>
      <c r="K18" s="9">
        <v>4.8310000000000004</v>
      </c>
      <c r="L18" s="9">
        <v>4.0279999999999996</v>
      </c>
      <c r="M18" s="9">
        <v>5.4779999999999998</v>
      </c>
      <c r="N18" s="9">
        <v>3.036</v>
      </c>
      <c r="O18" s="9">
        <v>0.34599999999999997</v>
      </c>
      <c r="P18" s="9">
        <v>108.535</v>
      </c>
      <c r="Q18" s="9">
        <v>11.558</v>
      </c>
      <c r="R18" s="9">
        <v>8.5050000000000008</v>
      </c>
      <c r="S18" s="9">
        <v>17.259</v>
      </c>
      <c r="T18" s="9">
        <v>31.997</v>
      </c>
      <c r="U18" s="9">
        <v>113.86</v>
      </c>
      <c r="V18" s="9">
        <v>26.794</v>
      </c>
      <c r="W18" s="9">
        <v>190.35900000000001</v>
      </c>
      <c r="X18" s="9">
        <v>16.367999999999999</v>
      </c>
      <c r="Y18" s="9">
        <v>124.29</v>
      </c>
      <c r="Z18" s="9">
        <v>124.29</v>
      </c>
      <c r="AA18" s="9">
        <v>22.209</v>
      </c>
      <c r="AB18" s="9">
        <v>10.497</v>
      </c>
      <c r="AC18" s="9">
        <v>3.9140000000000001</v>
      </c>
      <c r="AD18" s="9">
        <v>5.0209999999999999</v>
      </c>
      <c r="AE18" s="9">
        <v>6.758</v>
      </c>
      <c r="AF18" s="9">
        <v>2.177</v>
      </c>
      <c r="AG18" s="9">
        <v>6.415</v>
      </c>
      <c r="AH18" s="9">
        <v>1.853</v>
      </c>
      <c r="AI18" s="9">
        <v>0.32</v>
      </c>
      <c r="AJ18" s="9">
        <v>2.5470000000000002</v>
      </c>
      <c r="AK18" s="9">
        <v>3.3530000000000002</v>
      </c>
      <c r="AL18" s="9">
        <v>3.0350000000000001</v>
      </c>
      <c r="AM18" s="9">
        <v>4.8710000000000004</v>
      </c>
      <c r="AN18" s="9">
        <v>4.0640000000000001</v>
      </c>
      <c r="AO18" s="9">
        <v>11.712</v>
      </c>
      <c r="AP18" s="9">
        <v>102.08199999999999</v>
      </c>
      <c r="AQ18" s="9">
        <v>73.322000000000003</v>
      </c>
      <c r="AR18" s="9">
        <v>70.915999999999997</v>
      </c>
      <c r="AS18" s="9">
        <v>0.83699999999999997</v>
      </c>
      <c r="AT18" s="9">
        <v>1.2849999999999999</v>
      </c>
      <c r="AU18" s="9">
        <v>0.83699999999999997</v>
      </c>
      <c r="AV18" s="9">
        <v>1.2849999999999999</v>
      </c>
      <c r="AW18" s="9">
        <v>0</v>
      </c>
      <c r="AX18" s="9">
        <v>56.052999999999997</v>
      </c>
      <c r="AY18" s="9">
        <v>3.0369999999999999</v>
      </c>
      <c r="AZ18" s="9">
        <v>4.46</v>
      </c>
      <c r="BA18" s="9">
        <v>9.7710000000000008</v>
      </c>
      <c r="BB18" s="9">
        <v>9.2750000000000004</v>
      </c>
      <c r="BC18" s="9">
        <v>64.046999999999997</v>
      </c>
      <c r="BD18" s="9">
        <v>28.759</v>
      </c>
      <c r="BE18" s="9">
        <v>111.623</v>
      </c>
      <c r="BF18" s="9">
        <v>12.667</v>
      </c>
      <c r="BG18" s="9">
        <v>108.55</v>
      </c>
      <c r="BH18" s="9">
        <v>108.55</v>
      </c>
      <c r="BI18" s="9">
        <v>27.259</v>
      </c>
      <c r="BJ18" s="9">
        <v>13.124000000000001</v>
      </c>
      <c r="BK18" s="9">
        <v>6.0229999999999997</v>
      </c>
      <c r="BL18" s="9">
        <v>5.835</v>
      </c>
      <c r="BM18" s="9">
        <v>7.0419999999999998</v>
      </c>
      <c r="BN18" s="9">
        <v>4.8159999999999998</v>
      </c>
      <c r="BO18" s="9">
        <v>8.1</v>
      </c>
      <c r="BP18" s="9">
        <v>2.4340000000000002</v>
      </c>
      <c r="BQ18" s="9">
        <v>1.3240000000000001</v>
      </c>
      <c r="BR18" s="9">
        <v>1.8540000000000001</v>
      </c>
      <c r="BS18" s="9">
        <v>5.65</v>
      </c>
      <c r="BT18" s="9">
        <v>4.3529999999999998</v>
      </c>
      <c r="BU18" s="9">
        <v>8.2360000000000007</v>
      </c>
      <c r="BV18" s="9">
        <v>3.6219999999999999</v>
      </c>
      <c r="BW18" s="9">
        <v>14.135</v>
      </c>
      <c r="BX18" s="9">
        <v>81.290999999999997</v>
      </c>
      <c r="BY18" s="9">
        <v>74.727000000000004</v>
      </c>
      <c r="BZ18" s="9">
        <v>70.847999999999999</v>
      </c>
      <c r="CA18" s="9">
        <v>2.3540000000000001</v>
      </c>
      <c r="CB18" s="9">
        <v>1.524</v>
      </c>
      <c r="CC18" s="9">
        <v>2.2189999999999999</v>
      </c>
      <c r="CD18" s="9">
        <v>0.96099999999999997</v>
      </c>
      <c r="CE18" s="9">
        <v>0.69799999999999995</v>
      </c>
      <c r="CF18" s="9">
        <v>48.024999999999999</v>
      </c>
      <c r="CG18" s="9">
        <v>8.0640000000000001</v>
      </c>
      <c r="CH18" s="9">
        <v>7.1769999999999996</v>
      </c>
      <c r="CI18" s="9">
        <v>11.46</v>
      </c>
      <c r="CJ18" s="9">
        <v>13.468</v>
      </c>
      <c r="CK18" s="9">
        <v>61.258000000000003</v>
      </c>
      <c r="CL18" s="9">
        <v>6.5650000000000004</v>
      </c>
      <c r="CM18" s="9">
        <v>94.001999999999995</v>
      </c>
      <c r="CN18" s="9">
        <v>14.548</v>
      </c>
      <c r="CO18" s="9">
        <v>106.06100000000001</v>
      </c>
      <c r="CP18" s="9">
        <v>106.06100000000001</v>
      </c>
      <c r="CQ18" s="9">
        <v>22.506</v>
      </c>
      <c r="CR18" s="9">
        <v>9.3040000000000003</v>
      </c>
      <c r="CS18" s="9">
        <v>4.4029999999999996</v>
      </c>
      <c r="CT18" s="9">
        <v>4.9000000000000004</v>
      </c>
      <c r="CU18" s="9">
        <v>6.6680000000000001</v>
      </c>
      <c r="CV18" s="9">
        <v>2.6360000000000001</v>
      </c>
      <c r="CW18" s="9">
        <v>7.2859999999999996</v>
      </c>
      <c r="CX18" s="9">
        <v>0.89400000000000002</v>
      </c>
      <c r="CY18" s="9">
        <v>1.123</v>
      </c>
      <c r="CZ18" s="9">
        <v>2.9809999999999999</v>
      </c>
      <c r="DA18" s="9">
        <v>3.5750000000000002</v>
      </c>
      <c r="DB18" s="9">
        <v>2.7469999999999999</v>
      </c>
      <c r="DC18" s="9">
        <v>5.9370000000000003</v>
      </c>
      <c r="DD18" s="9">
        <v>3.367</v>
      </c>
      <c r="DE18" s="9">
        <v>13.202999999999999</v>
      </c>
      <c r="DF18" s="9">
        <v>83.555000000000007</v>
      </c>
      <c r="DG18" s="9">
        <v>75.376000000000005</v>
      </c>
      <c r="DH18" s="9">
        <v>70.575999999999993</v>
      </c>
      <c r="DI18" s="9">
        <v>2.0830000000000002</v>
      </c>
      <c r="DJ18" s="9">
        <v>2.7160000000000002</v>
      </c>
      <c r="DK18" s="9">
        <v>2.516</v>
      </c>
      <c r="DL18" s="9">
        <v>0.625</v>
      </c>
      <c r="DM18" s="9">
        <v>1.659</v>
      </c>
      <c r="DN18" s="9">
        <v>58.436</v>
      </c>
      <c r="DO18" s="9">
        <v>4.665</v>
      </c>
      <c r="DP18" s="9">
        <v>3.8519999999999999</v>
      </c>
      <c r="DQ18" s="9">
        <v>8.423</v>
      </c>
      <c r="DR18" s="9">
        <v>14.464</v>
      </c>
      <c r="DS18" s="9">
        <v>60.911999999999999</v>
      </c>
      <c r="DT18" s="9">
        <v>8.1790000000000003</v>
      </c>
      <c r="DU18" s="9">
        <v>93.77</v>
      </c>
      <c r="DV18" s="9">
        <v>12.291</v>
      </c>
      <c r="DW18" s="9">
        <v>75.83</v>
      </c>
      <c r="DX18" s="9">
        <v>75.83</v>
      </c>
      <c r="DY18" s="9">
        <v>21.596</v>
      </c>
      <c r="DZ18" s="9">
        <v>5.99</v>
      </c>
      <c r="EA18" s="9">
        <v>1.8240000000000001</v>
      </c>
      <c r="EB18" s="9">
        <v>3.355</v>
      </c>
      <c r="EC18" s="9">
        <v>2.7490000000000001</v>
      </c>
      <c r="ED18" s="9">
        <v>2.4289999999999998</v>
      </c>
      <c r="EE18" s="9">
        <v>3.754</v>
      </c>
      <c r="EF18" s="9">
        <v>0</v>
      </c>
      <c r="EG18" s="9">
        <v>1.4239999999999999</v>
      </c>
      <c r="EH18" s="9">
        <v>0.67300000000000004</v>
      </c>
      <c r="EI18" s="9">
        <v>2.9409999999999998</v>
      </c>
      <c r="EJ18" s="9">
        <v>1.5649999999999999</v>
      </c>
      <c r="EK18" s="9">
        <v>3.01</v>
      </c>
      <c r="EL18" s="9">
        <v>2.169</v>
      </c>
      <c r="EM18" s="9">
        <v>15.605</v>
      </c>
      <c r="EN18" s="9">
        <v>54.234000000000002</v>
      </c>
      <c r="EO18" s="9">
        <v>48.530999999999999</v>
      </c>
      <c r="EP18" s="9">
        <v>45.656999999999996</v>
      </c>
      <c r="EQ18" s="9">
        <v>0.80200000000000005</v>
      </c>
      <c r="ER18" s="9">
        <v>2.0710000000000002</v>
      </c>
      <c r="ES18" s="9">
        <v>0.71499999999999997</v>
      </c>
      <c r="ET18" s="9">
        <v>0.65300000000000002</v>
      </c>
      <c r="EU18" s="9">
        <v>1.5049999999999999</v>
      </c>
      <c r="EV18" s="9">
        <v>29.077000000000002</v>
      </c>
      <c r="EW18" s="9">
        <v>6.7859999999999996</v>
      </c>
      <c r="EX18" s="9">
        <v>4.218</v>
      </c>
      <c r="EY18" s="9">
        <v>8.4489999999999998</v>
      </c>
      <c r="EZ18" s="9">
        <v>7.7789999999999999</v>
      </c>
      <c r="FA18" s="9">
        <v>40.750999999999998</v>
      </c>
      <c r="FB18" s="9">
        <v>5.7039999999999997</v>
      </c>
      <c r="FC18" s="9">
        <v>60.307000000000002</v>
      </c>
      <c r="FD18" s="9">
        <v>15.523</v>
      </c>
      <c r="FE18" s="9">
        <v>57.515000000000001</v>
      </c>
      <c r="FF18" s="9">
        <v>57.515000000000001</v>
      </c>
      <c r="FG18" s="9">
        <v>13.994</v>
      </c>
      <c r="FH18" s="9">
        <v>5.8680000000000003</v>
      </c>
      <c r="FI18" s="9">
        <v>2.319</v>
      </c>
      <c r="FJ18" s="9">
        <v>2.9540000000000002</v>
      </c>
      <c r="FK18" s="9">
        <v>3.6469999999999998</v>
      </c>
      <c r="FL18" s="9">
        <v>1.6259999999999999</v>
      </c>
      <c r="FM18" s="9">
        <v>3.6469999999999998</v>
      </c>
      <c r="FN18" s="9">
        <v>1.145</v>
      </c>
      <c r="FO18" s="9">
        <v>0.23300000000000001</v>
      </c>
      <c r="FP18" s="9">
        <v>0.83299999999999996</v>
      </c>
      <c r="FQ18" s="9">
        <v>2.8479999999999999</v>
      </c>
      <c r="FR18" s="9">
        <v>1.593</v>
      </c>
      <c r="FS18" s="9">
        <v>2.5030000000000001</v>
      </c>
      <c r="FT18" s="9">
        <v>2.7709999999999999</v>
      </c>
      <c r="FU18" s="9">
        <v>8.1270000000000007</v>
      </c>
      <c r="FV18" s="9">
        <v>43.521000000000001</v>
      </c>
      <c r="FW18" s="9">
        <v>39.5</v>
      </c>
      <c r="FX18" s="9">
        <v>38.561</v>
      </c>
      <c r="FY18" s="9">
        <v>0.61899999999999999</v>
      </c>
      <c r="FZ18" s="9">
        <v>0.32</v>
      </c>
      <c r="GA18" s="9">
        <v>0.32900000000000001</v>
      </c>
      <c r="GB18" s="9">
        <v>0.32</v>
      </c>
      <c r="GC18" s="9">
        <v>0</v>
      </c>
      <c r="GD18" s="9">
        <v>27.504000000000001</v>
      </c>
      <c r="GE18" s="9">
        <v>2.0760000000000001</v>
      </c>
      <c r="GF18" s="9">
        <v>1.5449999999999999</v>
      </c>
      <c r="GG18" s="9">
        <v>8.375</v>
      </c>
      <c r="GH18" s="9">
        <v>3.1659999999999999</v>
      </c>
      <c r="GI18" s="9">
        <v>36.334000000000003</v>
      </c>
      <c r="GJ18" s="9">
        <v>4.0209999999999999</v>
      </c>
      <c r="GK18" s="9">
        <v>48.963999999999999</v>
      </c>
      <c r="GL18" s="9">
        <v>8.5519999999999996</v>
      </c>
      <c r="GM18" s="9">
        <v>95.518000000000001</v>
      </c>
      <c r="GN18" s="9">
        <v>95.518000000000001</v>
      </c>
      <c r="GO18" s="9">
        <v>24.530999999999999</v>
      </c>
      <c r="GP18" s="9">
        <v>8.1120000000000001</v>
      </c>
      <c r="GQ18" s="9">
        <v>2.8690000000000002</v>
      </c>
      <c r="GR18" s="9">
        <v>4.0449999999999999</v>
      </c>
      <c r="GS18" s="9">
        <v>4.8650000000000002</v>
      </c>
      <c r="GT18" s="9">
        <v>2.0489999999999999</v>
      </c>
      <c r="GU18" s="9">
        <v>5.2130000000000001</v>
      </c>
      <c r="GV18" s="9">
        <v>0</v>
      </c>
      <c r="GW18" s="9">
        <v>1.415</v>
      </c>
      <c r="GX18" s="9">
        <v>1.482</v>
      </c>
      <c r="GY18" s="9">
        <v>4.3109999999999999</v>
      </c>
      <c r="GZ18" s="9">
        <v>1.1200000000000001</v>
      </c>
      <c r="HA18" s="9">
        <v>5.0819999999999999</v>
      </c>
      <c r="HB18" s="9">
        <v>1.8320000000000001</v>
      </c>
      <c r="HC18" s="9">
        <v>16.419</v>
      </c>
      <c r="HD18" s="9">
        <v>70.986999999999995</v>
      </c>
      <c r="HE18" s="9">
        <v>56.335000000000001</v>
      </c>
      <c r="HF18" s="9">
        <v>54.616999999999997</v>
      </c>
      <c r="HG18" s="9">
        <v>1.4430000000000001</v>
      </c>
      <c r="HH18" s="9">
        <v>0.27600000000000002</v>
      </c>
      <c r="HI18" s="9">
        <v>1.097</v>
      </c>
      <c r="HJ18" s="9">
        <v>0</v>
      </c>
      <c r="HK18" s="9">
        <v>0.27600000000000002</v>
      </c>
      <c r="HL18" s="9">
        <v>35.412999999999997</v>
      </c>
      <c r="HM18" s="9">
        <v>1.65</v>
      </c>
      <c r="HN18" s="9">
        <v>3.2290000000000001</v>
      </c>
      <c r="HO18" s="9">
        <v>16.042999999999999</v>
      </c>
      <c r="HP18" s="9">
        <v>5.29</v>
      </c>
      <c r="HQ18" s="9">
        <v>51.045000000000002</v>
      </c>
      <c r="HR18" s="9">
        <v>14.651999999999999</v>
      </c>
      <c r="HS18" s="9">
        <v>79.137</v>
      </c>
      <c r="HT18" s="9">
        <v>16.381</v>
      </c>
      <c r="HU18" s="9">
        <v>270.69400000000002</v>
      </c>
      <c r="HV18" s="9">
        <v>270.69400000000002</v>
      </c>
      <c r="HW18" s="9">
        <v>40.703000000000003</v>
      </c>
      <c r="HX18" s="9">
        <v>20.745999999999999</v>
      </c>
      <c r="HY18" s="9">
        <v>8.1319999999999997</v>
      </c>
      <c r="HZ18" s="9">
        <v>12.145</v>
      </c>
      <c r="IA18" s="9">
        <v>14.385999999999999</v>
      </c>
      <c r="IB18" s="9">
        <v>5.8920000000000003</v>
      </c>
      <c r="IC18" s="9">
        <v>17.166</v>
      </c>
      <c r="ID18" s="9">
        <v>3.1120000000000001</v>
      </c>
      <c r="IE18" s="9">
        <v>0</v>
      </c>
      <c r="IF18" s="9">
        <v>9.7080000000000002</v>
      </c>
      <c r="IG18" s="9">
        <v>5.2210000000000001</v>
      </c>
      <c r="IH18" s="9">
        <v>5.3490000000000002</v>
      </c>
      <c r="II18" s="9">
        <v>14.856999999999999</v>
      </c>
      <c r="IJ18" s="9">
        <v>5.42</v>
      </c>
      <c r="IK18" s="9">
        <v>19.957000000000001</v>
      </c>
      <c r="IL18" s="9">
        <v>229.99199999999999</v>
      </c>
      <c r="IM18" s="9">
        <v>184.285</v>
      </c>
      <c r="IN18" s="9">
        <v>171.15799999999999</v>
      </c>
      <c r="IO18" s="9">
        <v>6.6360000000000001</v>
      </c>
      <c r="IP18" s="9">
        <v>6.492</v>
      </c>
      <c r="IQ18" s="9">
        <v>8.2309999999999999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2.1219999999999999</v>
      </c>
      <c r="C11" s="9">
        <v>0</v>
      </c>
      <c r="D11" s="9">
        <v>120.458</v>
      </c>
      <c r="E11" s="9">
        <v>10.500999999999999</v>
      </c>
      <c r="F11" s="9">
        <v>8.1270000000000007</v>
      </c>
      <c r="G11" s="9">
        <v>10.704000000000001</v>
      </c>
      <c r="H11" s="9">
        <v>26.109000000000002</v>
      </c>
      <c r="I11" s="9">
        <v>123.681</v>
      </c>
      <c r="J11" s="9">
        <v>55.953000000000003</v>
      </c>
      <c r="K11" s="9">
        <v>222.995</v>
      </c>
      <c r="L11" s="9">
        <v>14.125999999999999</v>
      </c>
      <c r="M11" s="9">
        <v>103</v>
      </c>
      <c r="N11" s="9">
        <v>103</v>
      </c>
      <c r="O11" s="9">
        <v>14.223000000000001</v>
      </c>
      <c r="P11" s="9">
        <v>5.87</v>
      </c>
      <c r="Q11" s="9">
        <v>2.5750000000000002</v>
      </c>
      <c r="R11" s="9">
        <v>3.0059999999999998</v>
      </c>
      <c r="S11" s="9">
        <v>3.831</v>
      </c>
      <c r="T11" s="9">
        <v>1.7509999999999999</v>
      </c>
      <c r="U11" s="9">
        <v>4.3719999999999999</v>
      </c>
      <c r="V11" s="9">
        <v>0.64500000000000002</v>
      </c>
      <c r="W11" s="9">
        <v>0</v>
      </c>
      <c r="X11" s="9">
        <v>2.452</v>
      </c>
      <c r="Y11" s="9">
        <v>1.649</v>
      </c>
      <c r="Z11" s="9">
        <v>1.48</v>
      </c>
      <c r="AA11" s="9">
        <v>4.9669999999999996</v>
      </c>
      <c r="AB11" s="9">
        <v>0.61499999999999999</v>
      </c>
      <c r="AC11" s="9">
        <v>8.3529999999999998</v>
      </c>
      <c r="AD11" s="9">
        <v>88.777000000000001</v>
      </c>
      <c r="AE11" s="9">
        <v>72.302999999999997</v>
      </c>
      <c r="AF11" s="9">
        <v>66.462999999999994</v>
      </c>
      <c r="AG11" s="9">
        <v>1.97</v>
      </c>
      <c r="AH11" s="9">
        <v>3.8690000000000002</v>
      </c>
      <c r="AI11" s="9">
        <v>0.53400000000000003</v>
      </c>
      <c r="AJ11" s="9">
        <v>3.3740000000000001</v>
      </c>
      <c r="AK11" s="9">
        <v>1.139</v>
      </c>
      <c r="AL11" s="9">
        <v>57.125</v>
      </c>
      <c r="AM11" s="9">
        <v>6.4989999999999997</v>
      </c>
      <c r="AN11" s="9">
        <v>3.835</v>
      </c>
      <c r="AO11" s="9">
        <v>4.843</v>
      </c>
      <c r="AP11" s="9">
        <v>16.071000000000002</v>
      </c>
      <c r="AQ11" s="9">
        <v>56.231000000000002</v>
      </c>
      <c r="AR11" s="9">
        <v>16.475000000000001</v>
      </c>
      <c r="AS11" s="9">
        <v>95.7</v>
      </c>
      <c r="AT11" s="9">
        <v>7.3</v>
      </c>
      <c r="AU11" s="9">
        <v>102.327</v>
      </c>
      <c r="AV11" s="9">
        <v>102.327</v>
      </c>
      <c r="AW11" s="9">
        <v>14.805999999999999</v>
      </c>
      <c r="AX11" s="9">
        <v>4.7759999999999998</v>
      </c>
      <c r="AY11" s="9">
        <v>1.8160000000000001</v>
      </c>
      <c r="AZ11" s="9">
        <v>2.76</v>
      </c>
      <c r="BA11" s="9">
        <v>3.7389999999999999</v>
      </c>
      <c r="BB11" s="9">
        <v>0.83699999999999997</v>
      </c>
      <c r="BC11" s="9">
        <v>3.4430000000000001</v>
      </c>
      <c r="BD11" s="9">
        <v>0.83699999999999997</v>
      </c>
      <c r="BE11" s="9">
        <v>0</v>
      </c>
      <c r="BF11" s="9">
        <v>0.92200000000000004</v>
      </c>
      <c r="BG11" s="9">
        <v>2.4689999999999999</v>
      </c>
      <c r="BH11" s="9">
        <v>1.1859999999999999</v>
      </c>
      <c r="BI11" s="9">
        <v>2.5179999999999998</v>
      </c>
      <c r="BJ11" s="9">
        <v>2.0579999999999998</v>
      </c>
      <c r="BK11" s="9">
        <v>10.029</v>
      </c>
      <c r="BL11" s="9">
        <v>87.521000000000001</v>
      </c>
      <c r="BM11" s="9">
        <v>63.06</v>
      </c>
      <c r="BN11" s="9">
        <v>61.776000000000003</v>
      </c>
      <c r="BO11" s="9">
        <v>1.0409999999999999</v>
      </c>
      <c r="BP11" s="9">
        <v>0.24399999999999999</v>
      </c>
      <c r="BQ11" s="9">
        <v>1.0409999999999999</v>
      </c>
      <c r="BR11" s="9">
        <v>0</v>
      </c>
      <c r="BS11" s="9">
        <v>0.24399999999999999</v>
      </c>
      <c r="BT11" s="9">
        <v>48.250999999999998</v>
      </c>
      <c r="BU11" s="9">
        <v>2.8170000000000002</v>
      </c>
      <c r="BV11" s="9">
        <v>4.3630000000000004</v>
      </c>
      <c r="BW11" s="9">
        <v>7.6289999999999996</v>
      </c>
      <c r="BX11" s="9">
        <v>6.9690000000000003</v>
      </c>
      <c r="BY11" s="9">
        <v>56.091000000000001</v>
      </c>
      <c r="BZ11" s="9">
        <v>24.460999999999999</v>
      </c>
      <c r="CA11" s="9">
        <v>92.95</v>
      </c>
      <c r="CB11" s="9">
        <v>9.3770000000000007</v>
      </c>
      <c r="CC11" s="9">
        <v>214.334</v>
      </c>
      <c r="CD11" s="9">
        <v>214.334</v>
      </c>
      <c r="CE11" s="9">
        <v>36.54</v>
      </c>
      <c r="CF11" s="9">
        <v>14.244</v>
      </c>
      <c r="CG11" s="9">
        <v>5.2130000000000001</v>
      </c>
      <c r="CH11" s="9">
        <v>7.242</v>
      </c>
      <c r="CI11" s="9">
        <v>6.1660000000000004</v>
      </c>
      <c r="CJ11" s="9">
        <v>6.2889999999999997</v>
      </c>
      <c r="CK11" s="9">
        <v>5.6760000000000002</v>
      </c>
      <c r="CL11" s="9">
        <v>1.849</v>
      </c>
      <c r="CM11" s="9">
        <v>4.3380000000000001</v>
      </c>
      <c r="CN11" s="9">
        <v>3.3140000000000001</v>
      </c>
      <c r="CO11" s="9">
        <v>4.28</v>
      </c>
      <c r="CP11" s="9">
        <v>4.8620000000000001</v>
      </c>
      <c r="CQ11" s="9">
        <v>7.2729999999999997</v>
      </c>
      <c r="CR11" s="9">
        <v>5.1829999999999998</v>
      </c>
      <c r="CS11" s="9">
        <v>22.295999999999999</v>
      </c>
      <c r="CT11" s="9">
        <v>177.79499999999999</v>
      </c>
      <c r="CU11" s="9">
        <v>156.596</v>
      </c>
      <c r="CV11" s="9">
        <v>150.351</v>
      </c>
      <c r="CW11" s="9">
        <v>2.3239999999999998</v>
      </c>
      <c r="CX11" s="9">
        <v>3.92</v>
      </c>
      <c r="CY11" s="9">
        <v>2.8410000000000002</v>
      </c>
      <c r="CZ11" s="9">
        <v>0.69799999999999995</v>
      </c>
      <c r="DA11" s="9">
        <v>2.7050000000000001</v>
      </c>
      <c r="DB11" s="9">
        <v>122.366</v>
      </c>
      <c r="DC11" s="9">
        <v>8.4009999999999998</v>
      </c>
      <c r="DD11" s="9">
        <v>9.5190000000000001</v>
      </c>
      <c r="DE11" s="9">
        <v>16.309999999999999</v>
      </c>
      <c r="DF11" s="9">
        <v>20.97</v>
      </c>
      <c r="DG11" s="9">
        <v>135.626</v>
      </c>
      <c r="DH11" s="9">
        <v>21.199000000000002</v>
      </c>
      <c r="DI11" s="9">
        <v>192.661</v>
      </c>
      <c r="DJ11" s="9">
        <v>21.672999999999998</v>
      </c>
      <c r="DK11" s="9">
        <v>130.56200000000001</v>
      </c>
      <c r="DL11" s="9">
        <v>130.56200000000001</v>
      </c>
      <c r="DM11" s="9">
        <v>30.146000000000001</v>
      </c>
      <c r="DN11" s="9">
        <v>10.919</v>
      </c>
      <c r="DO11" s="9">
        <v>3.6890000000000001</v>
      </c>
      <c r="DP11" s="9">
        <v>5.2690000000000001</v>
      </c>
      <c r="DQ11" s="9">
        <v>6.4870000000000001</v>
      </c>
      <c r="DR11" s="9">
        <v>2.472</v>
      </c>
      <c r="DS11" s="9">
        <v>6.944</v>
      </c>
      <c r="DT11" s="9">
        <v>0</v>
      </c>
      <c r="DU11" s="9">
        <v>2.0139999999999998</v>
      </c>
      <c r="DV11" s="9">
        <v>0.89900000000000002</v>
      </c>
      <c r="DW11" s="9">
        <v>5.4989999999999997</v>
      </c>
      <c r="DX11" s="9">
        <v>2.56</v>
      </c>
      <c r="DY11" s="9">
        <v>4.109</v>
      </c>
      <c r="DZ11" s="9">
        <v>4.8499999999999996</v>
      </c>
      <c r="EA11" s="9">
        <v>19.228000000000002</v>
      </c>
      <c r="EB11" s="9">
        <v>100.416</v>
      </c>
      <c r="EC11" s="9">
        <v>87.745999999999995</v>
      </c>
      <c r="ED11" s="9">
        <v>84.828999999999994</v>
      </c>
      <c r="EE11" s="9">
        <v>1.966</v>
      </c>
      <c r="EF11" s="9">
        <v>0.95099999999999996</v>
      </c>
      <c r="EG11" s="9">
        <v>1.302</v>
      </c>
      <c r="EH11" s="9">
        <v>0</v>
      </c>
      <c r="EI11" s="9">
        <v>1.615</v>
      </c>
      <c r="EJ11" s="9">
        <v>62.377000000000002</v>
      </c>
      <c r="EK11" s="9">
        <v>4.5570000000000004</v>
      </c>
      <c r="EL11" s="9">
        <v>5.6</v>
      </c>
      <c r="EM11" s="9">
        <v>15.211</v>
      </c>
      <c r="EN11" s="9">
        <v>7.8</v>
      </c>
      <c r="EO11" s="9">
        <v>79.945999999999998</v>
      </c>
      <c r="EP11" s="9">
        <v>12.67</v>
      </c>
      <c r="EQ11" s="9">
        <v>110.91800000000001</v>
      </c>
      <c r="ER11" s="9">
        <v>19.643999999999998</v>
      </c>
      <c r="ES11" s="9">
        <v>65.733999999999995</v>
      </c>
      <c r="ET11" s="9">
        <v>48.834000000000003</v>
      </c>
      <c r="EU11" s="9">
        <v>16.901</v>
      </c>
      <c r="EV11" s="9">
        <v>1445.2349999999999</v>
      </c>
      <c r="EW11" s="9">
        <v>1329.2750000000001</v>
      </c>
      <c r="EX11" s="9">
        <v>264.96899999999999</v>
      </c>
      <c r="EY11" s="9">
        <v>121.517</v>
      </c>
      <c r="EZ11" s="9">
        <v>45.023000000000003</v>
      </c>
      <c r="FA11" s="9">
        <v>65.254000000000005</v>
      </c>
      <c r="FB11" s="9">
        <v>70.887</v>
      </c>
      <c r="FC11" s="9">
        <v>39.39</v>
      </c>
      <c r="FD11" s="9">
        <v>67.930999999999997</v>
      </c>
      <c r="FE11" s="9">
        <v>14.542</v>
      </c>
      <c r="FF11" s="9">
        <v>21.596</v>
      </c>
      <c r="FG11" s="9">
        <v>29.611000000000001</v>
      </c>
      <c r="FH11" s="9">
        <v>44.469000000000001</v>
      </c>
      <c r="FI11" s="9">
        <v>36.195999999999998</v>
      </c>
      <c r="FJ11" s="9">
        <v>70.599999999999994</v>
      </c>
      <c r="FK11" s="9">
        <v>39.677999999999997</v>
      </c>
      <c r="FL11" s="9">
        <v>143.452</v>
      </c>
      <c r="FM11" s="9">
        <v>1064.306</v>
      </c>
      <c r="FN11" s="9">
        <v>865.30899999999997</v>
      </c>
      <c r="FO11" s="9">
        <v>816.43</v>
      </c>
      <c r="FP11" s="9">
        <v>23.46</v>
      </c>
      <c r="FQ11" s="9">
        <v>25.419</v>
      </c>
      <c r="FR11" s="9">
        <v>21.872</v>
      </c>
      <c r="FS11" s="9">
        <v>11.349</v>
      </c>
      <c r="FT11" s="9">
        <v>11.201000000000001</v>
      </c>
      <c r="FU11" s="9">
        <v>652</v>
      </c>
      <c r="FV11" s="9">
        <v>43.393000000000001</v>
      </c>
      <c r="FW11" s="9">
        <v>50.906999999999996</v>
      </c>
      <c r="FX11" s="9">
        <v>119.01</v>
      </c>
      <c r="FY11" s="9">
        <v>157.398</v>
      </c>
      <c r="FZ11" s="9">
        <v>707.91099999999994</v>
      </c>
      <c r="GA11" s="9">
        <v>198.99700000000001</v>
      </c>
      <c r="GB11" s="9">
        <v>115.96</v>
      </c>
      <c r="GC11" s="9">
        <v>1275.9349999999999</v>
      </c>
      <c r="GD11" s="9">
        <v>169.3</v>
      </c>
      <c r="GE11" s="9">
        <v>164.261</v>
      </c>
      <c r="GF11" s="9">
        <v>164.261</v>
      </c>
      <c r="GG11" s="9">
        <v>19.420999999999999</v>
      </c>
      <c r="GH11" s="9">
        <v>12.339</v>
      </c>
      <c r="GI11" s="9">
        <v>6.3109999999999999</v>
      </c>
      <c r="GJ11" s="9">
        <v>6.0279999999999996</v>
      </c>
      <c r="GK11" s="9">
        <v>9.4649999999999999</v>
      </c>
      <c r="GL11" s="9">
        <v>2.8740000000000001</v>
      </c>
      <c r="GM11" s="9">
        <v>9.3610000000000007</v>
      </c>
      <c r="GN11" s="9">
        <v>1.661</v>
      </c>
      <c r="GO11" s="9">
        <v>0</v>
      </c>
      <c r="GP11" s="9">
        <v>3.944</v>
      </c>
      <c r="GQ11" s="9">
        <v>6.3220000000000001</v>
      </c>
      <c r="GR11" s="9">
        <v>2.0739999999999998</v>
      </c>
      <c r="GS11" s="9">
        <v>8.5399999999999991</v>
      </c>
      <c r="GT11" s="9">
        <v>3.7989999999999999</v>
      </c>
      <c r="GU11" s="9">
        <v>7.0810000000000004</v>
      </c>
      <c r="GV11" s="9">
        <v>144.84</v>
      </c>
      <c r="GW11" s="9">
        <v>88.245000000000005</v>
      </c>
      <c r="GX11" s="9">
        <v>76.128</v>
      </c>
      <c r="GY11" s="9">
        <v>5.1710000000000003</v>
      </c>
      <c r="GZ11" s="9">
        <v>6.9459999999999997</v>
      </c>
      <c r="HA11" s="9">
        <v>5.4050000000000002</v>
      </c>
      <c r="HB11" s="9">
        <v>4.24</v>
      </c>
      <c r="HC11" s="9">
        <v>0.80300000000000005</v>
      </c>
      <c r="HD11" s="9">
        <v>72.328999999999994</v>
      </c>
      <c r="HE11" s="9">
        <v>7.0940000000000003</v>
      </c>
      <c r="HF11" s="9">
        <v>2.302</v>
      </c>
      <c r="HG11" s="9">
        <v>6.5190000000000001</v>
      </c>
      <c r="HH11" s="9">
        <v>26.463000000000001</v>
      </c>
      <c r="HI11" s="9">
        <v>61.781999999999996</v>
      </c>
      <c r="HJ11" s="9">
        <v>56.594999999999999</v>
      </c>
      <c r="HK11" s="9">
        <v>157.88200000000001</v>
      </c>
      <c r="HL11" s="9">
        <v>6.3789999999999996</v>
      </c>
      <c r="HM11" s="9">
        <v>277.97399999999999</v>
      </c>
      <c r="HN11" s="9">
        <v>277.97399999999999</v>
      </c>
      <c r="HO11" s="9">
        <v>42.18</v>
      </c>
      <c r="HP11" s="9">
        <v>22.329000000000001</v>
      </c>
      <c r="HQ11" s="9">
        <v>8.8249999999999993</v>
      </c>
      <c r="HR11" s="9">
        <v>12.738</v>
      </c>
      <c r="HS11" s="9">
        <v>16.439</v>
      </c>
      <c r="HT11" s="9">
        <v>5.1239999999999997</v>
      </c>
      <c r="HU11" s="9">
        <v>17.308</v>
      </c>
      <c r="HV11" s="9">
        <v>3.7759999999999998</v>
      </c>
      <c r="HW11" s="9">
        <v>0</v>
      </c>
      <c r="HX11" s="9">
        <v>7.3019999999999996</v>
      </c>
      <c r="HY11" s="9">
        <v>7.6769999999999996</v>
      </c>
      <c r="HZ11" s="9">
        <v>6.5839999999999996</v>
      </c>
      <c r="IA11" s="9">
        <v>13.871</v>
      </c>
      <c r="IB11" s="9">
        <v>7.6920000000000002</v>
      </c>
      <c r="IC11" s="9">
        <v>19.850999999999999</v>
      </c>
      <c r="ID11" s="9">
        <v>235.79400000000001</v>
      </c>
      <c r="IE11" s="9">
        <v>196.78700000000001</v>
      </c>
      <c r="IF11" s="9">
        <v>187.67</v>
      </c>
      <c r="IG11" s="9">
        <v>5.0209999999999999</v>
      </c>
      <c r="IH11" s="9">
        <v>4.0949999999999998</v>
      </c>
      <c r="II11" s="9">
        <v>5.7679999999999998</v>
      </c>
      <c r="IJ11" s="9">
        <v>3.3479999999999999</v>
      </c>
      <c r="IK11" s="9">
        <v>0</v>
      </c>
      <c r="IL11" s="9">
        <v>150.297</v>
      </c>
      <c r="IM11" s="9">
        <v>9.8710000000000004</v>
      </c>
      <c r="IN11" s="9">
        <v>12.054</v>
      </c>
      <c r="IO11" s="9">
        <v>24.565999999999999</v>
      </c>
      <c r="IP11" s="9">
        <v>41.179000000000002</v>
      </c>
      <c r="IQ11" s="9">
        <v>155.607</v>
      </c>
    </row>
    <row r="12" spans="1:251">
      <c r="A12" s="10">
        <v>42401</v>
      </c>
      <c r="B12" s="9">
        <v>2.657</v>
      </c>
      <c r="C12" s="9">
        <v>0</v>
      </c>
      <c r="D12" s="9">
        <v>122.378</v>
      </c>
      <c r="E12" s="9">
        <v>9.5739999999999998</v>
      </c>
      <c r="F12" s="9">
        <v>6.39</v>
      </c>
      <c r="G12" s="9">
        <v>13.08</v>
      </c>
      <c r="H12" s="9">
        <v>29.501999999999999</v>
      </c>
      <c r="I12" s="9">
        <v>121.92</v>
      </c>
      <c r="J12" s="9">
        <v>41.588999999999999</v>
      </c>
      <c r="K12" s="9">
        <v>211.61099999999999</v>
      </c>
      <c r="L12" s="9">
        <v>15.698</v>
      </c>
      <c r="M12" s="9">
        <v>95.524000000000001</v>
      </c>
      <c r="N12" s="9">
        <v>95.524000000000001</v>
      </c>
      <c r="O12" s="9">
        <v>12.821</v>
      </c>
      <c r="P12" s="9">
        <v>6.383</v>
      </c>
      <c r="Q12" s="9">
        <v>2.9670000000000001</v>
      </c>
      <c r="R12" s="9">
        <v>3.415</v>
      </c>
      <c r="S12" s="9">
        <v>3.3029999999999999</v>
      </c>
      <c r="T12" s="9">
        <v>3.08</v>
      </c>
      <c r="U12" s="9">
        <v>3.097</v>
      </c>
      <c r="V12" s="9">
        <v>2.9729999999999999</v>
      </c>
      <c r="W12" s="9">
        <v>0.312</v>
      </c>
      <c r="X12" s="9">
        <v>1.762</v>
      </c>
      <c r="Y12" s="9">
        <v>2.911</v>
      </c>
      <c r="Z12" s="9">
        <v>1.71</v>
      </c>
      <c r="AA12" s="9">
        <v>3.8319999999999999</v>
      </c>
      <c r="AB12" s="9">
        <v>2.5510000000000002</v>
      </c>
      <c r="AC12" s="9">
        <v>6.4379999999999997</v>
      </c>
      <c r="AD12" s="9">
        <v>82.703000000000003</v>
      </c>
      <c r="AE12" s="9">
        <v>64.385999999999996</v>
      </c>
      <c r="AF12" s="9">
        <v>60.088000000000001</v>
      </c>
      <c r="AG12" s="9">
        <v>1.6990000000000001</v>
      </c>
      <c r="AH12" s="9">
        <v>2.6</v>
      </c>
      <c r="AI12" s="9">
        <v>0.871</v>
      </c>
      <c r="AJ12" s="9">
        <v>2.5790000000000002</v>
      </c>
      <c r="AK12" s="9">
        <v>0.59199999999999997</v>
      </c>
      <c r="AL12" s="9">
        <v>51.231000000000002</v>
      </c>
      <c r="AM12" s="9">
        <v>4.1550000000000002</v>
      </c>
      <c r="AN12" s="9">
        <v>2.161</v>
      </c>
      <c r="AO12" s="9">
        <v>6.8390000000000004</v>
      </c>
      <c r="AP12" s="9">
        <v>10.651999999999999</v>
      </c>
      <c r="AQ12" s="9">
        <v>53.734000000000002</v>
      </c>
      <c r="AR12" s="9">
        <v>18.317</v>
      </c>
      <c r="AS12" s="9">
        <v>89.424000000000007</v>
      </c>
      <c r="AT12" s="9">
        <v>6.0990000000000002</v>
      </c>
      <c r="AU12" s="9">
        <v>115.934</v>
      </c>
      <c r="AV12" s="9">
        <v>115.934</v>
      </c>
      <c r="AW12" s="9">
        <v>15.955</v>
      </c>
      <c r="AX12" s="9">
        <v>6.6959999999999997</v>
      </c>
      <c r="AY12" s="9">
        <v>2.379</v>
      </c>
      <c r="AZ12" s="9">
        <v>4.0590000000000002</v>
      </c>
      <c r="BA12" s="9">
        <v>3.87</v>
      </c>
      <c r="BB12" s="9">
        <v>2.5680000000000001</v>
      </c>
      <c r="BC12" s="9">
        <v>3.464</v>
      </c>
      <c r="BD12" s="9">
        <v>1.6910000000000001</v>
      </c>
      <c r="BE12" s="9">
        <v>1.282</v>
      </c>
      <c r="BF12" s="9">
        <v>2.3180000000000001</v>
      </c>
      <c r="BG12" s="9">
        <v>1.881</v>
      </c>
      <c r="BH12" s="9">
        <v>2.2389999999999999</v>
      </c>
      <c r="BI12" s="9">
        <v>3.742</v>
      </c>
      <c r="BJ12" s="9">
        <v>2.6960000000000002</v>
      </c>
      <c r="BK12" s="9">
        <v>9.2590000000000003</v>
      </c>
      <c r="BL12" s="9">
        <v>99.978999999999999</v>
      </c>
      <c r="BM12" s="9">
        <v>68.900000000000006</v>
      </c>
      <c r="BN12" s="9">
        <v>68.001000000000005</v>
      </c>
      <c r="BO12" s="9">
        <v>0.29799999999999999</v>
      </c>
      <c r="BP12" s="9">
        <v>0.60099999999999998</v>
      </c>
      <c r="BQ12" s="9">
        <v>0.29799999999999999</v>
      </c>
      <c r="BR12" s="9">
        <v>0</v>
      </c>
      <c r="BS12" s="9">
        <v>0.33700000000000002</v>
      </c>
      <c r="BT12" s="9">
        <v>57.926000000000002</v>
      </c>
      <c r="BU12" s="9">
        <v>1.302</v>
      </c>
      <c r="BV12" s="9">
        <v>2.8069999999999999</v>
      </c>
      <c r="BW12" s="9">
        <v>6.8650000000000002</v>
      </c>
      <c r="BX12" s="9">
        <v>8.1549999999999994</v>
      </c>
      <c r="BY12" s="9">
        <v>60.744</v>
      </c>
      <c r="BZ12" s="9">
        <v>31.079000000000001</v>
      </c>
      <c r="CA12" s="9">
        <v>107.062</v>
      </c>
      <c r="CB12" s="9">
        <v>8.8719999999999999</v>
      </c>
      <c r="CC12" s="9">
        <v>208.018</v>
      </c>
      <c r="CD12" s="9">
        <v>208.018</v>
      </c>
      <c r="CE12" s="9">
        <v>34.130000000000003</v>
      </c>
      <c r="CF12" s="9">
        <v>16.216000000000001</v>
      </c>
      <c r="CG12" s="9">
        <v>5.5060000000000002</v>
      </c>
      <c r="CH12" s="9">
        <v>9.5090000000000003</v>
      </c>
      <c r="CI12" s="9">
        <v>10.99</v>
      </c>
      <c r="CJ12" s="9">
        <v>4.024</v>
      </c>
      <c r="CK12" s="9">
        <v>9.2569999999999997</v>
      </c>
      <c r="CL12" s="9">
        <v>1.0489999999999999</v>
      </c>
      <c r="CM12" s="9">
        <v>4.0640000000000001</v>
      </c>
      <c r="CN12" s="9">
        <v>2.585</v>
      </c>
      <c r="CO12" s="9">
        <v>5.9470000000000001</v>
      </c>
      <c r="CP12" s="9">
        <v>6.4820000000000002</v>
      </c>
      <c r="CQ12" s="9">
        <v>9.9489999999999998</v>
      </c>
      <c r="CR12" s="9">
        <v>5.0650000000000004</v>
      </c>
      <c r="CS12" s="9">
        <v>17.914000000000001</v>
      </c>
      <c r="CT12" s="9">
        <v>173.88800000000001</v>
      </c>
      <c r="CU12" s="9">
        <v>154.24</v>
      </c>
      <c r="CV12" s="9">
        <v>148.25800000000001</v>
      </c>
      <c r="CW12" s="9">
        <v>2.9990000000000001</v>
      </c>
      <c r="CX12" s="9">
        <v>2.984</v>
      </c>
      <c r="CY12" s="9">
        <v>1.544</v>
      </c>
      <c r="CZ12" s="9">
        <v>1.319</v>
      </c>
      <c r="DA12" s="9">
        <v>2.782</v>
      </c>
      <c r="DB12" s="9">
        <v>110.246</v>
      </c>
      <c r="DC12" s="9">
        <v>13.138</v>
      </c>
      <c r="DD12" s="9">
        <v>9.7210000000000001</v>
      </c>
      <c r="DE12" s="9">
        <v>21.135999999999999</v>
      </c>
      <c r="DF12" s="9">
        <v>16.835000000000001</v>
      </c>
      <c r="DG12" s="9">
        <v>137.40600000000001</v>
      </c>
      <c r="DH12" s="9">
        <v>19.648</v>
      </c>
      <c r="DI12" s="9">
        <v>189.87700000000001</v>
      </c>
      <c r="DJ12" s="9">
        <v>18.140999999999998</v>
      </c>
      <c r="DK12" s="9">
        <v>148.16999999999999</v>
      </c>
      <c r="DL12" s="9">
        <v>148.16999999999999</v>
      </c>
      <c r="DM12" s="9">
        <v>38.5</v>
      </c>
      <c r="DN12" s="9">
        <v>11.747999999999999</v>
      </c>
      <c r="DO12" s="9">
        <v>4.423</v>
      </c>
      <c r="DP12" s="9">
        <v>5.44</v>
      </c>
      <c r="DQ12" s="9">
        <v>4.3330000000000002</v>
      </c>
      <c r="DR12" s="9">
        <v>5.53</v>
      </c>
      <c r="DS12" s="9">
        <v>5.4779999999999998</v>
      </c>
      <c r="DT12" s="9">
        <v>0</v>
      </c>
      <c r="DU12" s="9">
        <v>4.1449999999999996</v>
      </c>
      <c r="DV12" s="9">
        <v>2.1459999999999999</v>
      </c>
      <c r="DW12" s="9">
        <v>3.51</v>
      </c>
      <c r="DX12" s="9">
        <v>4.2060000000000004</v>
      </c>
      <c r="DY12" s="9">
        <v>4.4939999999999998</v>
      </c>
      <c r="DZ12" s="9">
        <v>5.3689999999999998</v>
      </c>
      <c r="EA12" s="9">
        <v>26.751999999999999</v>
      </c>
      <c r="EB12" s="9">
        <v>109.67</v>
      </c>
      <c r="EC12" s="9">
        <v>99.397000000000006</v>
      </c>
      <c r="ED12" s="9">
        <v>96.35</v>
      </c>
      <c r="EE12" s="9">
        <v>1.2689999999999999</v>
      </c>
      <c r="EF12" s="9">
        <v>1.778</v>
      </c>
      <c r="EG12" s="9">
        <v>1.212</v>
      </c>
      <c r="EH12" s="9">
        <v>0</v>
      </c>
      <c r="EI12" s="9">
        <v>1.835</v>
      </c>
      <c r="EJ12" s="9">
        <v>66.751999999999995</v>
      </c>
      <c r="EK12" s="9">
        <v>5.0060000000000002</v>
      </c>
      <c r="EL12" s="9">
        <v>7.5540000000000003</v>
      </c>
      <c r="EM12" s="9">
        <v>20.085000000000001</v>
      </c>
      <c r="EN12" s="9">
        <v>8.33</v>
      </c>
      <c r="EO12" s="9">
        <v>91.066999999999993</v>
      </c>
      <c r="EP12" s="9">
        <v>10.273</v>
      </c>
      <c r="EQ12" s="9">
        <v>122.05</v>
      </c>
      <c r="ER12" s="9">
        <v>26.12</v>
      </c>
      <c r="ES12" s="9">
        <v>69.021000000000001</v>
      </c>
      <c r="ET12" s="9">
        <v>48.658999999999999</v>
      </c>
      <c r="EU12" s="9">
        <v>20.361999999999998</v>
      </c>
      <c r="EV12" s="9">
        <v>1413.009</v>
      </c>
      <c r="EW12" s="9">
        <v>1308.1120000000001</v>
      </c>
      <c r="EX12" s="9">
        <v>231.93799999999999</v>
      </c>
      <c r="EY12" s="9">
        <v>108.548</v>
      </c>
      <c r="EZ12" s="9">
        <v>44.411999999999999</v>
      </c>
      <c r="FA12" s="9">
        <v>54.828000000000003</v>
      </c>
      <c r="FB12" s="9">
        <v>62.411999999999999</v>
      </c>
      <c r="FC12" s="9">
        <v>36.393999999999998</v>
      </c>
      <c r="FD12" s="9">
        <v>61.783999999999999</v>
      </c>
      <c r="FE12" s="9">
        <v>16.652000000000001</v>
      </c>
      <c r="FF12" s="9">
        <v>15.196</v>
      </c>
      <c r="FG12" s="9">
        <v>28.295000000000002</v>
      </c>
      <c r="FH12" s="9">
        <v>32.28</v>
      </c>
      <c r="FI12" s="9">
        <v>38.664999999999999</v>
      </c>
      <c r="FJ12" s="9">
        <v>63.506999999999998</v>
      </c>
      <c r="FK12" s="9">
        <v>35.732999999999997</v>
      </c>
      <c r="FL12" s="9">
        <v>123.39</v>
      </c>
      <c r="FM12" s="9">
        <v>1076.174</v>
      </c>
      <c r="FN12" s="9">
        <v>877.89099999999996</v>
      </c>
      <c r="FO12" s="9">
        <v>841.06899999999996</v>
      </c>
      <c r="FP12" s="9">
        <v>18.613</v>
      </c>
      <c r="FQ12" s="9">
        <v>18.209</v>
      </c>
      <c r="FR12" s="9">
        <v>18.811</v>
      </c>
      <c r="FS12" s="9">
        <v>9.234</v>
      </c>
      <c r="FT12" s="9">
        <v>6.157</v>
      </c>
      <c r="FU12" s="9">
        <v>671.21400000000006</v>
      </c>
      <c r="FV12" s="9">
        <v>45.494</v>
      </c>
      <c r="FW12" s="9">
        <v>56.207999999999998</v>
      </c>
      <c r="FX12" s="9">
        <v>104.97499999999999</v>
      </c>
      <c r="FY12" s="9">
        <v>139.4</v>
      </c>
      <c r="FZ12" s="9">
        <v>738.49099999999999</v>
      </c>
      <c r="GA12" s="9">
        <v>198.28299999999999</v>
      </c>
      <c r="GB12" s="9">
        <v>104.89700000000001</v>
      </c>
      <c r="GC12" s="9">
        <v>1260.557</v>
      </c>
      <c r="GD12" s="9">
        <v>152.452</v>
      </c>
      <c r="GE12" s="9">
        <v>159.816</v>
      </c>
      <c r="GF12" s="9">
        <v>159.816</v>
      </c>
      <c r="GG12" s="9">
        <v>17.318000000000001</v>
      </c>
      <c r="GH12" s="9">
        <v>8.8870000000000005</v>
      </c>
      <c r="GI12" s="9">
        <v>3.2120000000000002</v>
      </c>
      <c r="GJ12" s="9">
        <v>5.6749999999999998</v>
      </c>
      <c r="GK12" s="9">
        <v>4.758</v>
      </c>
      <c r="GL12" s="9">
        <v>4.1289999999999996</v>
      </c>
      <c r="GM12" s="9">
        <v>5.1529999999999996</v>
      </c>
      <c r="GN12" s="9">
        <v>2.0569999999999999</v>
      </c>
      <c r="GO12" s="9">
        <v>0.42799999999999999</v>
      </c>
      <c r="GP12" s="9">
        <v>2.8279999999999998</v>
      </c>
      <c r="GQ12" s="9">
        <v>2.6</v>
      </c>
      <c r="GR12" s="9">
        <v>3.4590000000000001</v>
      </c>
      <c r="GS12" s="9">
        <v>5.75</v>
      </c>
      <c r="GT12" s="9">
        <v>3.1379999999999999</v>
      </c>
      <c r="GU12" s="9">
        <v>8.4309999999999992</v>
      </c>
      <c r="GV12" s="9">
        <v>142.49799999999999</v>
      </c>
      <c r="GW12" s="9">
        <v>87.617999999999995</v>
      </c>
      <c r="GX12" s="9">
        <v>81.305000000000007</v>
      </c>
      <c r="GY12" s="9">
        <v>1.9330000000000001</v>
      </c>
      <c r="GZ12" s="9">
        <v>4.38</v>
      </c>
      <c r="HA12" s="9">
        <v>3.008</v>
      </c>
      <c r="HB12" s="9">
        <v>2.9780000000000002</v>
      </c>
      <c r="HC12" s="9">
        <v>0</v>
      </c>
      <c r="HD12" s="9">
        <v>72.384</v>
      </c>
      <c r="HE12" s="9">
        <v>3.1869999999999998</v>
      </c>
      <c r="HF12" s="9">
        <v>4.1059999999999999</v>
      </c>
      <c r="HG12" s="9">
        <v>7.9409999999999998</v>
      </c>
      <c r="HH12" s="9">
        <v>15.709</v>
      </c>
      <c r="HI12" s="9">
        <v>71.909000000000006</v>
      </c>
      <c r="HJ12" s="9">
        <v>54.88</v>
      </c>
      <c r="HK12" s="9">
        <v>152.166</v>
      </c>
      <c r="HL12" s="9">
        <v>7.649</v>
      </c>
      <c r="HM12" s="9">
        <v>281.93799999999999</v>
      </c>
      <c r="HN12" s="9">
        <v>281.93799999999999</v>
      </c>
      <c r="HO12" s="9">
        <v>41.366999999999997</v>
      </c>
      <c r="HP12" s="9">
        <v>21.498000000000001</v>
      </c>
      <c r="HQ12" s="9">
        <v>9.0579999999999998</v>
      </c>
      <c r="HR12" s="9">
        <v>10.351000000000001</v>
      </c>
      <c r="HS12" s="9">
        <v>11.759</v>
      </c>
      <c r="HT12" s="9">
        <v>7.65</v>
      </c>
      <c r="HU12" s="9">
        <v>13.648</v>
      </c>
      <c r="HV12" s="9">
        <v>5.3659999999999997</v>
      </c>
      <c r="HW12" s="9">
        <v>0</v>
      </c>
      <c r="HX12" s="9">
        <v>6.8529999999999998</v>
      </c>
      <c r="HY12" s="9">
        <v>6.5570000000000004</v>
      </c>
      <c r="HZ12" s="9">
        <v>5.9989999999999997</v>
      </c>
      <c r="IA12" s="9">
        <v>12.891999999999999</v>
      </c>
      <c r="IB12" s="9">
        <v>6.5170000000000003</v>
      </c>
      <c r="IC12" s="9">
        <v>19.869</v>
      </c>
      <c r="ID12" s="9">
        <v>240.571</v>
      </c>
      <c r="IE12" s="9">
        <v>209.04400000000001</v>
      </c>
      <c r="IF12" s="9">
        <v>197.601</v>
      </c>
      <c r="IG12" s="9">
        <v>5.992</v>
      </c>
      <c r="IH12" s="9">
        <v>5.45</v>
      </c>
      <c r="II12" s="9">
        <v>6.3810000000000002</v>
      </c>
      <c r="IJ12" s="9">
        <v>3.6539999999999999</v>
      </c>
      <c r="IK12" s="9">
        <v>0</v>
      </c>
      <c r="IL12" s="9">
        <v>164.46899999999999</v>
      </c>
      <c r="IM12" s="9">
        <v>14.99</v>
      </c>
      <c r="IN12" s="9">
        <v>13.138</v>
      </c>
      <c r="IO12" s="9">
        <v>16.446000000000002</v>
      </c>
      <c r="IP12" s="9">
        <v>42.256</v>
      </c>
      <c r="IQ12" s="9">
        <v>166.78800000000001</v>
      </c>
    </row>
    <row r="13" spans="1:251">
      <c r="A13" s="10">
        <v>42767</v>
      </c>
      <c r="B13" s="9">
        <v>4.1580000000000004</v>
      </c>
      <c r="C13" s="9">
        <v>0</v>
      </c>
      <c r="D13" s="9">
        <v>136.04599999999999</v>
      </c>
      <c r="E13" s="9">
        <v>9.7789999999999999</v>
      </c>
      <c r="F13" s="9">
        <v>9.0730000000000004</v>
      </c>
      <c r="G13" s="9">
        <v>14.845000000000001</v>
      </c>
      <c r="H13" s="9">
        <v>24.077999999999999</v>
      </c>
      <c r="I13" s="9">
        <v>145.667</v>
      </c>
      <c r="J13" s="9">
        <v>40.054000000000002</v>
      </c>
      <c r="K13" s="9">
        <v>220.48599999999999</v>
      </c>
      <c r="L13" s="9">
        <v>10.935</v>
      </c>
      <c r="M13" s="9">
        <v>90.75</v>
      </c>
      <c r="N13" s="9">
        <v>90.75</v>
      </c>
      <c r="O13" s="9">
        <v>10.955</v>
      </c>
      <c r="P13" s="9">
        <v>5.5259999999999998</v>
      </c>
      <c r="Q13" s="9">
        <v>3.9489999999999998</v>
      </c>
      <c r="R13" s="9">
        <v>1.577</v>
      </c>
      <c r="S13" s="9">
        <v>4.0090000000000003</v>
      </c>
      <c r="T13" s="9">
        <v>1.518</v>
      </c>
      <c r="U13" s="9">
        <v>2.9780000000000002</v>
      </c>
      <c r="V13" s="9">
        <v>0.90800000000000003</v>
      </c>
      <c r="W13" s="9">
        <v>0.91500000000000004</v>
      </c>
      <c r="X13" s="9">
        <v>0.96799999999999997</v>
      </c>
      <c r="Y13" s="9">
        <v>1.468</v>
      </c>
      <c r="Z13" s="9">
        <v>3.0910000000000002</v>
      </c>
      <c r="AA13" s="9">
        <v>3.7559999999999998</v>
      </c>
      <c r="AB13" s="9">
        <v>1.7709999999999999</v>
      </c>
      <c r="AC13" s="9">
        <v>5.4279999999999999</v>
      </c>
      <c r="AD13" s="9">
        <v>79.795000000000002</v>
      </c>
      <c r="AE13" s="9">
        <v>59.588999999999999</v>
      </c>
      <c r="AF13" s="9">
        <v>55.945999999999998</v>
      </c>
      <c r="AG13" s="9">
        <v>2.0259999999999998</v>
      </c>
      <c r="AH13" s="9">
        <v>1.617</v>
      </c>
      <c r="AI13" s="9">
        <v>1.728</v>
      </c>
      <c r="AJ13" s="9">
        <v>1.615</v>
      </c>
      <c r="AK13" s="9">
        <v>0.29899999999999999</v>
      </c>
      <c r="AL13" s="9">
        <v>47.573</v>
      </c>
      <c r="AM13" s="9">
        <v>2.7679999999999998</v>
      </c>
      <c r="AN13" s="9">
        <v>3.347</v>
      </c>
      <c r="AO13" s="9">
        <v>5.9009999999999998</v>
      </c>
      <c r="AP13" s="9">
        <v>10.385</v>
      </c>
      <c r="AQ13" s="9">
        <v>49.204000000000001</v>
      </c>
      <c r="AR13" s="9">
        <v>20.206</v>
      </c>
      <c r="AS13" s="9">
        <v>85.884</v>
      </c>
      <c r="AT13" s="9">
        <v>4.8650000000000002</v>
      </c>
      <c r="AU13" s="9">
        <v>114.95399999999999</v>
      </c>
      <c r="AV13" s="9">
        <v>114.95399999999999</v>
      </c>
      <c r="AW13" s="9">
        <v>17.431999999999999</v>
      </c>
      <c r="AX13" s="9">
        <v>7.3079999999999998</v>
      </c>
      <c r="AY13" s="9">
        <v>4.2359999999999998</v>
      </c>
      <c r="AZ13" s="9">
        <v>2.4969999999999999</v>
      </c>
      <c r="BA13" s="9">
        <v>4.9039999999999999</v>
      </c>
      <c r="BB13" s="9">
        <v>1.829</v>
      </c>
      <c r="BC13" s="9">
        <v>5.3620000000000001</v>
      </c>
      <c r="BD13" s="9">
        <v>0</v>
      </c>
      <c r="BE13" s="9">
        <v>0.94399999999999995</v>
      </c>
      <c r="BF13" s="9">
        <v>1.095</v>
      </c>
      <c r="BG13" s="9">
        <v>2.8530000000000002</v>
      </c>
      <c r="BH13" s="9">
        <v>2.7850000000000001</v>
      </c>
      <c r="BI13" s="9">
        <v>3.6019999999999999</v>
      </c>
      <c r="BJ13" s="9">
        <v>3.1309999999999998</v>
      </c>
      <c r="BK13" s="9">
        <v>10.122999999999999</v>
      </c>
      <c r="BL13" s="9">
        <v>97.522000000000006</v>
      </c>
      <c r="BM13" s="9">
        <v>71.224000000000004</v>
      </c>
      <c r="BN13" s="9">
        <v>68.938000000000002</v>
      </c>
      <c r="BO13" s="9">
        <v>0.622</v>
      </c>
      <c r="BP13" s="9">
        <v>1.6639999999999999</v>
      </c>
      <c r="BQ13" s="9">
        <v>0.622</v>
      </c>
      <c r="BR13" s="9">
        <v>1.34</v>
      </c>
      <c r="BS13" s="9">
        <v>0.32400000000000001</v>
      </c>
      <c r="BT13" s="9">
        <v>57.609000000000002</v>
      </c>
      <c r="BU13" s="9">
        <v>3.8660000000000001</v>
      </c>
      <c r="BV13" s="9">
        <v>1.6619999999999999</v>
      </c>
      <c r="BW13" s="9">
        <v>8.0869999999999997</v>
      </c>
      <c r="BX13" s="9">
        <v>7.0709999999999997</v>
      </c>
      <c r="BY13" s="9">
        <v>64.152000000000001</v>
      </c>
      <c r="BZ13" s="9">
        <v>26.298999999999999</v>
      </c>
      <c r="CA13" s="9">
        <v>105.288</v>
      </c>
      <c r="CB13" s="9">
        <v>9.6660000000000004</v>
      </c>
      <c r="CC13" s="9">
        <v>223.68100000000001</v>
      </c>
      <c r="CD13" s="9">
        <v>223.68100000000001</v>
      </c>
      <c r="CE13" s="9">
        <v>39.902999999999999</v>
      </c>
      <c r="CF13" s="9">
        <v>16.273</v>
      </c>
      <c r="CG13" s="9">
        <v>7</v>
      </c>
      <c r="CH13" s="9">
        <v>8.141</v>
      </c>
      <c r="CI13" s="9">
        <v>10.694000000000001</v>
      </c>
      <c r="CJ13" s="9">
        <v>4.4470000000000001</v>
      </c>
      <c r="CK13" s="9">
        <v>10.404999999999999</v>
      </c>
      <c r="CL13" s="9">
        <v>0.32500000000000001</v>
      </c>
      <c r="CM13" s="9">
        <v>3.5030000000000001</v>
      </c>
      <c r="CN13" s="9">
        <v>3.472</v>
      </c>
      <c r="CO13" s="9">
        <v>5.0359999999999996</v>
      </c>
      <c r="CP13" s="9">
        <v>6.633</v>
      </c>
      <c r="CQ13" s="9">
        <v>8.2729999999999997</v>
      </c>
      <c r="CR13" s="9">
        <v>6.8689999999999998</v>
      </c>
      <c r="CS13" s="9">
        <v>23.63</v>
      </c>
      <c r="CT13" s="9">
        <v>183.77799999999999</v>
      </c>
      <c r="CU13" s="9">
        <v>163.774</v>
      </c>
      <c r="CV13" s="9">
        <v>158.38900000000001</v>
      </c>
      <c r="CW13" s="9">
        <v>3.9279999999999999</v>
      </c>
      <c r="CX13" s="9">
        <v>1.4570000000000001</v>
      </c>
      <c r="CY13" s="9">
        <v>2.8929999999999998</v>
      </c>
      <c r="CZ13" s="9">
        <v>0.252</v>
      </c>
      <c r="DA13" s="9">
        <v>1.956</v>
      </c>
      <c r="DB13" s="9">
        <v>119.098</v>
      </c>
      <c r="DC13" s="9">
        <v>10.772</v>
      </c>
      <c r="DD13" s="9">
        <v>9.5869999999999997</v>
      </c>
      <c r="DE13" s="9">
        <v>24.317</v>
      </c>
      <c r="DF13" s="9">
        <v>17.605</v>
      </c>
      <c r="DG13" s="9">
        <v>146.16900000000001</v>
      </c>
      <c r="DH13" s="9">
        <v>20.004000000000001</v>
      </c>
      <c r="DI13" s="9">
        <v>200.24700000000001</v>
      </c>
      <c r="DJ13" s="9">
        <v>23.434000000000001</v>
      </c>
      <c r="DK13" s="9">
        <v>153.554</v>
      </c>
      <c r="DL13" s="9">
        <v>153.554</v>
      </c>
      <c r="DM13" s="9">
        <v>32.854999999999997</v>
      </c>
      <c r="DN13" s="9">
        <v>11.391</v>
      </c>
      <c r="DO13" s="9">
        <v>3.82</v>
      </c>
      <c r="DP13" s="9">
        <v>5.766</v>
      </c>
      <c r="DQ13" s="9">
        <v>5.5759999999999996</v>
      </c>
      <c r="DR13" s="9">
        <v>4.0110000000000001</v>
      </c>
      <c r="DS13" s="9">
        <v>7.2149999999999999</v>
      </c>
      <c r="DT13" s="9">
        <v>0</v>
      </c>
      <c r="DU13" s="9">
        <v>2.08</v>
      </c>
      <c r="DV13" s="9">
        <v>4.2160000000000002</v>
      </c>
      <c r="DW13" s="9">
        <v>3.0430000000000001</v>
      </c>
      <c r="DX13" s="9">
        <v>2.327</v>
      </c>
      <c r="DY13" s="9">
        <v>5.0439999999999996</v>
      </c>
      <c r="DZ13" s="9">
        <v>4.5430000000000001</v>
      </c>
      <c r="EA13" s="9">
        <v>21.463999999999999</v>
      </c>
      <c r="EB13" s="9">
        <v>120.699</v>
      </c>
      <c r="EC13" s="9">
        <v>105.09099999999999</v>
      </c>
      <c r="ED13" s="9">
        <v>102.88800000000001</v>
      </c>
      <c r="EE13" s="9">
        <v>0.92300000000000004</v>
      </c>
      <c r="EF13" s="9">
        <v>0.93899999999999995</v>
      </c>
      <c r="EG13" s="9">
        <v>0.626</v>
      </c>
      <c r="EH13" s="9">
        <v>0</v>
      </c>
      <c r="EI13" s="9">
        <v>1.236</v>
      </c>
      <c r="EJ13" s="9">
        <v>71.349000000000004</v>
      </c>
      <c r="EK13" s="9">
        <v>5.8319999999999999</v>
      </c>
      <c r="EL13" s="9">
        <v>7.157</v>
      </c>
      <c r="EM13" s="9">
        <v>20.753</v>
      </c>
      <c r="EN13" s="9">
        <v>8.5440000000000005</v>
      </c>
      <c r="EO13" s="9">
        <v>96.546999999999997</v>
      </c>
      <c r="EP13" s="9">
        <v>15.608000000000001</v>
      </c>
      <c r="EQ13" s="9">
        <v>131.816</v>
      </c>
      <c r="ER13" s="9">
        <v>21.738</v>
      </c>
      <c r="ES13" s="9">
        <v>62.18</v>
      </c>
      <c r="ET13" s="9">
        <v>45.854999999999997</v>
      </c>
      <c r="EU13" s="9">
        <v>16.324999999999999</v>
      </c>
      <c r="EV13" s="9">
        <v>1420.567</v>
      </c>
      <c r="EW13" s="9">
        <v>1304.2059999999999</v>
      </c>
      <c r="EX13" s="9">
        <v>224.09899999999999</v>
      </c>
      <c r="EY13" s="9">
        <v>98.638999999999996</v>
      </c>
      <c r="EZ13" s="9">
        <v>34.54</v>
      </c>
      <c r="FA13" s="9">
        <v>56.122</v>
      </c>
      <c r="FB13" s="9">
        <v>61.761000000000003</v>
      </c>
      <c r="FC13" s="9">
        <v>28.901</v>
      </c>
      <c r="FD13" s="9">
        <v>52.524000000000001</v>
      </c>
      <c r="FE13" s="9">
        <v>20.472999999999999</v>
      </c>
      <c r="FF13" s="9">
        <v>13.856999999999999</v>
      </c>
      <c r="FG13" s="9">
        <v>26.015000000000001</v>
      </c>
      <c r="FH13" s="9">
        <v>33.506</v>
      </c>
      <c r="FI13" s="9">
        <v>31.141999999999999</v>
      </c>
      <c r="FJ13" s="9">
        <v>55.505000000000003</v>
      </c>
      <c r="FK13" s="9">
        <v>35.158000000000001</v>
      </c>
      <c r="FL13" s="9">
        <v>125.46</v>
      </c>
      <c r="FM13" s="9">
        <v>1080.1079999999999</v>
      </c>
      <c r="FN13" s="9">
        <v>865.90800000000002</v>
      </c>
      <c r="FO13" s="9">
        <v>829.08100000000002</v>
      </c>
      <c r="FP13" s="9">
        <v>18.859000000000002</v>
      </c>
      <c r="FQ13" s="9">
        <v>17.087</v>
      </c>
      <c r="FR13" s="9">
        <v>18.338999999999999</v>
      </c>
      <c r="FS13" s="9">
        <v>7.4059999999999997</v>
      </c>
      <c r="FT13" s="9">
        <v>8.16</v>
      </c>
      <c r="FU13" s="9">
        <v>669.62800000000004</v>
      </c>
      <c r="FV13" s="9">
        <v>45.002000000000002</v>
      </c>
      <c r="FW13" s="9">
        <v>54.753999999999998</v>
      </c>
      <c r="FX13" s="9">
        <v>96.524000000000001</v>
      </c>
      <c r="FY13" s="9">
        <v>127.80800000000001</v>
      </c>
      <c r="FZ13" s="9">
        <v>738.101</v>
      </c>
      <c r="GA13" s="9">
        <v>214.19900000000001</v>
      </c>
      <c r="GB13" s="9">
        <v>116.361</v>
      </c>
      <c r="GC13" s="9">
        <v>1264.769</v>
      </c>
      <c r="GD13" s="9">
        <v>155.798</v>
      </c>
      <c r="GE13" s="9">
        <v>157.358</v>
      </c>
      <c r="GF13" s="9">
        <v>157.358</v>
      </c>
      <c r="GG13" s="9">
        <v>18.012</v>
      </c>
      <c r="GH13" s="9">
        <v>9.9849999999999994</v>
      </c>
      <c r="GI13" s="9">
        <v>3.0619999999999998</v>
      </c>
      <c r="GJ13" s="9">
        <v>6.9219999999999997</v>
      </c>
      <c r="GK13" s="9">
        <v>4.6500000000000004</v>
      </c>
      <c r="GL13" s="9">
        <v>5.335</v>
      </c>
      <c r="GM13" s="9">
        <v>5.1159999999999997</v>
      </c>
      <c r="GN13" s="9">
        <v>3.9260000000000002</v>
      </c>
      <c r="GO13" s="9">
        <v>0.36699999999999999</v>
      </c>
      <c r="GP13" s="9">
        <v>4.3380000000000001</v>
      </c>
      <c r="GQ13" s="9">
        <v>3.0640000000000001</v>
      </c>
      <c r="GR13" s="9">
        <v>2.5830000000000002</v>
      </c>
      <c r="GS13" s="9">
        <v>6.51</v>
      </c>
      <c r="GT13" s="9">
        <v>3.4740000000000002</v>
      </c>
      <c r="GU13" s="9">
        <v>8.0269999999999992</v>
      </c>
      <c r="GV13" s="9">
        <v>139.346</v>
      </c>
      <c r="GW13" s="9">
        <v>89.421999999999997</v>
      </c>
      <c r="GX13" s="9">
        <v>81.599999999999994</v>
      </c>
      <c r="GY13" s="9">
        <v>2.7919999999999998</v>
      </c>
      <c r="GZ13" s="9">
        <v>5.03</v>
      </c>
      <c r="HA13" s="9">
        <v>4.157</v>
      </c>
      <c r="HB13" s="9">
        <v>3.1960000000000002</v>
      </c>
      <c r="HC13" s="9">
        <v>0.46899999999999997</v>
      </c>
      <c r="HD13" s="9">
        <v>68.731999999999999</v>
      </c>
      <c r="HE13" s="9">
        <v>6.4729999999999999</v>
      </c>
      <c r="HF13" s="9">
        <v>5.3310000000000004</v>
      </c>
      <c r="HG13" s="9">
        <v>8.8859999999999992</v>
      </c>
      <c r="HH13" s="9">
        <v>16.712</v>
      </c>
      <c r="HI13" s="9">
        <v>72.709999999999994</v>
      </c>
      <c r="HJ13" s="9">
        <v>49.923999999999999</v>
      </c>
      <c r="HK13" s="9">
        <v>149.33099999999999</v>
      </c>
      <c r="HL13" s="9">
        <v>8.0269999999999992</v>
      </c>
      <c r="HM13" s="9">
        <v>270.53800000000001</v>
      </c>
      <c r="HN13" s="9">
        <v>270.53800000000001</v>
      </c>
      <c r="HO13" s="9">
        <v>33.734000000000002</v>
      </c>
      <c r="HP13" s="9">
        <v>18.646999999999998</v>
      </c>
      <c r="HQ13" s="9">
        <v>9.5359999999999996</v>
      </c>
      <c r="HR13" s="9">
        <v>8.343</v>
      </c>
      <c r="HS13" s="9">
        <v>13.965</v>
      </c>
      <c r="HT13" s="9">
        <v>3.9140000000000001</v>
      </c>
      <c r="HU13" s="9">
        <v>14.513999999999999</v>
      </c>
      <c r="HV13" s="9">
        <v>2.8759999999999999</v>
      </c>
      <c r="HW13" s="9">
        <v>0</v>
      </c>
      <c r="HX13" s="9">
        <v>6.5039999999999996</v>
      </c>
      <c r="HY13" s="9">
        <v>6.9580000000000002</v>
      </c>
      <c r="HZ13" s="9">
        <v>4.4169999999999998</v>
      </c>
      <c r="IA13" s="9">
        <v>10.121</v>
      </c>
      <c r="IB13" s="9">
        <v>7.758</v>
      </c>
      <c r="IC13" s="9">
        <v>15.087</v>
      </c>
      <c r="ID13" s="9">
        <v>236.80500000000001</v>
      </c>
      <c r="IE13" s="9">
        <v>197.99799999999999</v>
      </c>
      <c r="IF13" s="9">
        <v>189.08500000000001</v>
      </c>
      <c r="IG13" s="9">
        <v>5.133</v>
      </c>
      <c r="IH13" s="9">
        <v>3.282</v>
      </c>
      <c r="II13" s="9">
        <v>5.15</v>
      </c>
      <c r="IJ13" s="9">
        <v>2.1539999999999999</v>
      </c>
      <c r="IK13" s="9">
        <v>0</v>
      </c>
      <c r="IL13" s="9">
        <v>160.57</v>
      </c>
      <c r="IM13" s="9">
        <v>8.8659999999999997</v>
      </c>
      <c r="IN13" s="9">
        <v>11.749000000000001</v>
      </c>
      <c r="IO13" s="9">
        <v>16.812999999999999</v>
      </c>
      <c r="IP13" s="9">
        <v>33.277000000000001</v>
      </c>
      <c r="IQ13" s="9">
        <v>164.721</v>
      </c>
    </row>
    <row r="14" spans="1:251">
      <c r="A14" s="10">
        <v>43132</v>
      </c>
      <c r="B14" s="9">
        <v>2.67</v>
      </c>
      <c r="C14" s="9">
        <v>0</v>
      </c>
      <c r="D14" s="9">
        <v>137.62700000000001</v>
      </c>
      <c r="E14" s="9">
        <v>6.7939999999999996</v>
      </c>
      <c r="F14" s="9">
        <v>7.4240000000000004</v>
      </c>
      <c r="G14" s="9">
        <v>17.594000000000001</v>
      </c>
      <c r="H14" s="9">
        <v>22.096</v>
      </c>
      <c r="I14" s="9">
        <v>147.34299999999999</v>
      </c>
      <c r="J14" s="9">
        <v>50.052999999999997</v>
      </c>
      <c r="K14" s="9">
        <v>237.095</v>
      </c>
      <c r="L14" s="9">
        <v>10.057</v>
      </c>
      <c r="M14" s="9">
        <v>93.819000000000003</v>
      </c>
      <c r="N14" s="9">
        <v>93.819000000000003</v>
      </c>
      <c r="O14" s="9">
        <v>13.461</v>
      </c>
      <c r="P14" s="9">
        <v>6.2850000000000001</v>
      </c>
      <c r="Q14" s="9">
        <v>3.1560000000000001</v>
      </c>
      <c r="R14" s="9">
        <v>2.8719999999999999</v>
      </c>
      <c r="S14" s="9">
        <v>3.919</v>
      </c>
      <c r="T14" s="9">
        <v>2.109</v>
      </c>
      <c r="U14" s="9">
        <v>3.3849999999999998</v>
      </c>
      <c r="V14" s="9">
        <v>2.363</v>
      </c>
      <c r="W14" s="9">
        <v>0.28000000000000003</v>
      </c>
      <c r="X14" s="9">
        <v>2.698</v>
      </c>
      <c r="Y14" s="9">
        <v>2.3620000000000001</v>
      </c>
      <c r="Z14" s="9">
        <v>0.96799999999999997</v>
      </c>
      <c r="AA14" s="9">
        <v>3.681</v>
      </c>
      <c r="AB14" s="9">
        <v>2.347</v>
      </c>
      <c r="AC14" s="9">
        <v>7.1760000000000002</v>
      </c>
      <c r="AD14" s="9">
        <v>80.358000000000004</v>
      </c>
      <c r="AE14" s="9">
        <v>61.533999999999999</v>
      </c>
      <c r="AF14" s="9">
        <v>57.32</v>
      </c>
      <c r="AG14" s="9">
        <v>1.9430000000000001</v>
      </c>
      <c r="AH14" s="9">
        <v>2.2719999999999998</v>
      </c>
      <c r="AI14" s="9">
        <v>1.179</v>
      </c>
      <c r="AJ14" s="9">
        <v>2.452</v>
      </c>
      <c r="AK14" s="9">
        <v>0.245</v>
      </c>
      <c r="AL14" s="9">
        <v>50.767000000000003</v>
      </c>
      <c r="AM14" s="9">
        <v>3.4159999999999999</v>
      </c>
      <c r="AN14" s="9">
        <v>3.1539999999999999</v>
      </c>
      <c r="AO14" s="9">
        <v>4.1970000000000001</v>
      </c>
      <c r="AP14" s="9">
        <v>10.846</v>
      </c>
      <c r="AQ14" s="9">
        <v>50.688000000000002</v>
      </c>
      <c r="AR14" s="9">
        <v>18.824000000000002</v>
      </c>
      <c r="AS14" s="9">
        <v>87.346999999999994</v>
      </c>
      <c r="AT14" s="9">
        <v>6.4720000000000004</v>
      </c>
      <c r="AU14" s="9">
        <v>115.087</v>
      </c>
      <c r="AV14" s="9">
        <v>115.087</v>
      </c>
      <c r="AW14" s="9">
        <v>19.538</v>
      </c>
      <c r="AX14" s="9">
        <v>9.5619999999999994</v>
      </c>
      <c r="AY14" s="9">
        <v>4.4039999999999999</v>
      </c>
      <c r="AZ14" s="9">
        <v>3.83</v>
      </c>
      <c r="BA14" s="9">
        <v>5.5389999999999997</v>
      </c>
      <c r="BB14" s="9">
        <v>2.6960000000000002</v>
      </c>
      <c r="BC14" s="9">
        <v>5.56</v>
      </c>
      <c r="BD14" s="9">
        <v>2.0310000000000001</v>
      </c>
      <c r="BE14" s="9">
        <v>0.313</v>
      </c>
      <c r="BF14" s="9">
        <v>1.7569999999999999</v>
      </c>
      <c r="BG14" s="9">
        <v>3.597</v>
      </c>
      <c r="BH14" s="9">
        <v>2.8809999999999998</v>
      </c>
      <c r="BI14" s="9">
        <v>2.2069999999999999</v>
      </c>
      <c r="BJ14" s="9">
        <v>6.0279999999999996</v>
      </c>
      <c r="BK14" s="9">
        <v>9.9760000000000009</v>
      </c>
      <c r="BL14" s="9">
        <v>95.549000000000007</v>
      </c>
      <c r="BM14" s="9">
        <v>63.423000000000002</v>
      </c>
      <c r="BN14" s="9">
        <v>60.911999999999999</v>
      </c>
      <c r="BO14" s="9">
        <v>1.3169999999999999</v>
      </c>
      <c r="BP14" s="9">
        <v>0.93</v>
      </c>
      <c r="BQ14" s="9">
        <v>1.0369999999999999</v>
      </c>
      <c r="BR14" s="9">
        <v>0.22800000000000001</v>
      </c>
      <c r="BS14" s="9">
        <v>0.98199999999999998</v>
      </c>
      <c r="BT14" s="9">
        <v>46.371000000000002</v>
      </c>
      <c r="BU14" s="9">
        <v>1.583</v>
      </c>
      <c r="BV14" s="9">
        <v>2.8149999999999999</v>
      </c>
      <c r="BW14" s="9">
        <v>12.654</v>
      </c>
      <c r="BX14" s="9">
        <v>6.468</v>
      </c>
      <c r="BY14" s="9">
        <v>56.956000000000003</v>
      </c>
      <c r="BZ14" s="9">
        <v>32.125</v>
      </c>
      <c r="CA14" s="9">
        <v>104.306</v>
      </c>
      <c r="CB14" s="9">
        <v>10.781000000000001</v>
      </c>
      <c r="CC14" s="9">
        <v>225.88800000000001</v>
      </c>
      <c r="CD14" s="9">
        <v>225.88800000000001</v>
      </c>
      <c r="CE14" s="9">
        <v>43.804000000000002</v>
      </c>
      <c r="CF14" s="9">
        <v>17.395</v>
      </c>
      <c r="CG14" s="9">
        <v>3.5510000000000002</v>
      </c>
      <c r="CH14" s="9">
        <v>10.904</v>
      </c>
      <c r="CI14" s="9">
        <v>9.2620000000000005</v>
      </c>
      <c r="CJ14" s="9">
        <v>5.1920000000000002</v>
      </c>
      <c r="CK14" s="9">
        <v>7.3179999999999996</v>
      </c>
      <c r="CL14" s="9">
        <v>2.0880000000000001</v>
      </c>
      <c r="CM14" s="9">
        <v>5.0490000000000004</v>
      </c>
      <c r="CN14" s="9">
        <v>3.7480000000000002</v>
      </c>
      <c r="CO14" s="9">
        <v>4.5140000000000002</v>
      </c>
      <c r="CP14" s="9">
        <v>6.1920000000000002</v>
      </c>
      <c r="CQ14" s="9">
        <v>8.5690000000000008</v>
      </c>
      <c r="CR14" s="9">
        <v>5.8860000000000001</v>
      </c>
      <c r="CS14" s="9">
        <v>26.408999999999999</v>
      </c>
      <c r="CT14" s="9">
        <v>182.084</v>
      </c>
      <c r="CU14" s="9">
        <v>159.46799999999999</v>
      </c>
      <c r="CV14" s="9">
        <v>151.999</v>
      </c>
      <c r="CW14" s="9">
        <v>4.2009999999999996</v>
      </c>
      <c r="CX14" s="9">
        <v>3.2679999999999998</v>
      </c>
      <c r="CY14" s="9">
        <v>4.8239999999999998</v>
      </c>
      <c r="CZ14" s="9">
        <v>1.161</v>
      </c>
      <c r="DA14" s="9">
        <v>0.78</v>
      </c>
      <c r="DB14" s="9">
        <v>120.143</v>
      </c>
      <c r="DC14" s="9">
        <v>8.5359999999999996</v>
      </c>
      <c r="DD14" s="9">
        <v>10.494</v>
      </c>
      <c r="DE14" s="9">
        <v>20.295000000000002</v>
      </c>
      <c r="DF14" s="9">
        <v>17.262</v>
      </c>
      <c r="DG14" s="9">
        <v>142.20599999999999</v>
      </c>
      <c r="DH14" s="9">
        <v>22.616</v>
      </c>
      <c r="DI14" s="9">
        <v>198.24700000000001</v>
      </c>
      <c r="DJ14" s="9">
        <v>27.640999999999998</v>
      </c>
      <c r="DK14" s="9">
        <v>157.64099999999999</v>
      </c>
      <c r="DL14" s="9">
        <v>157.64099999999999</v>
      </c>
      <c r="DM14" s="9">
        <v>39.527000000000001</v>
      </c>
      <c r="DN14" s="9">
        <v>9.5310000000000006</v>
      </c>
      <c r="DO14" s="9">
        <v>3.274</v>
      </c>
      <c r="DP14" s="9">
        <v>5.2039999999999997</v>
      </c>
      <c r="DQ14" s="9">
        <v>6.585</v>
      </c>
      <c r="DR14" s="9">
        <v>1.8919999999999999</v>
      </c>
      <c r="DS14" s="9">
        <v>6.3239999999999998</v>
      </c>
      <c r="DT14" s="9">
        <v>0</v>
      </c>
      <c r="DU14" s="9">
        <v>1.8109999999999999</v>
      </c>
      <c r="DV14" s="9">
        <v>2.867</v>
      </c>
      <c r="DW14" s="9">
        <v>2.3660000000000001</v>
      </c>
      <c r="DX14" s="9">
        <v>3.2450000000000001</v>
      </c>
      <c r="DY14" s="9">
        <v>6.66</v>
      </c>
      <c r="DZ14" s="9">
        <v>1.8180000000000001</v>
      </c>
      <c r="EA14" s="9">
        <v>29.995999999999999</v>
      </c>
      <c r="EB14" s="9">
        <v>118.114</v>
      </c>
      <c r="EC14" s="9">
        <v>105.444</v>
      </c>
      <c r="ED14" s="9">
        <v>103.30800000000001</v>
      </c>
      <c r="EE14" s="9">
        <v>0.82799999999999996</v>
      </c>
      <c r="EF14" s="9">
        <v>1.3089999999999999</v>
      </c>
      <c r="EG14" s="9">
        <v>0.82799999999999996</v>
      </c>
      <c r="EH14" s="9">
        <v>0</v>
      </c>
      <c r="EI14" s="9">
        <v>1.3089999999999999</v>
      </c>
      <c r="EJ14" s="9">
        <v>69.998999999999995</v>
      </c>
      <c r="EK14" s="9">
        <v>5.4989999999999997</v>
      </c>
      <c r="EL14" s="9">
        <v>6.7880000000000003</v>
      </c>
      <c r="EM14" s="9">
        <v>23.158000000000001</v>
      </c>
      <c r="EN14" s="9">
        <v>9.19</v>
      </c>
      <c r="EO14" s="9">
        <v>96.254000000000005</v>
      </c>
      <c r="EP14" s="9">
        <v>12.67</v>
      </c>
      <c r="EQ14" s="9">
        <v>128.42699999999999</v>
      </c>
      <c r="ER14" s="9">
        <v>29.215</v>
      </c>
      <c r="ES14" s="9">
        <v>55.235999999999997</v>
      </c>
      <c r="ET14" s="9">
        <v>42.087000000000003</v>
      </c>
      <c r="EU14" s="9">
        <v>13.148999999999999</v>
      </c>
      <c r="EV14" s="9">
        <v>1432.9580000000001</v>
      </c>
      <c r="EW14" s="9">
        <v>1331.0229999999999</v>
      </c>
      <c r="EX14" s="9">
        <v>240.46</v>
      </c>
      <c r="EY14" s="9">
        <v>98.468000000000004</v>
      </c>
      <c r="EZ14" s="9">
        <v>34.954000000000001</v>
      </c>
      <c r="FA14" s="9">
        <v>50.747999999999998</v>
      </c>
      <c r="FB14" s="9">
        <v>52.231999999999999</v>
      </c>
      <c r="FC14" s="9">
        <v>33.47</v>
      </c>
      <c r="FD14" s="9">
        <v>54.701000000000001</v>
      </c>
      <c r="FE14" s="9">
        <v>14.869</v>
      </c>
      <c r="FF14" s="9">
        <v>14.904999999999999</v>
      </c>
      <c r="FG14" s="9">
        <v>26.710999999999999</v>
      </c>
      <c r="FH14" s="9">
        <v>28.152000000000001</v>
      </c>
      <c r="FI14" s="9">
        <v>30.838999999999999</v>
      </c>
      <c r="FJ14" s="9">
        <v>58.917999999999999</v>
      </c>
      <c r="FK14" s="9">
        <v>26.783000000000001</v>
      </c>
      <c r="FL14" s="9">
        <v>141.99199999999999</v>
      </c>
      <c r="FM14" s="9">
        <v>1090.5630000000001</v>
      </c>
      <c r="FN14" s="9">
        <v>880.53099999999995</v>
      </c>
      <c r="FO14" s="9">
        <v>833.87099999999998</v>
      </c>
      <c r="FP14" s="9">
        <v>24.605</v>
      </c>
      <c r="FQ14" s="9">
        <v>20.89</v>
      </c>
      <c r="FR14" s="9">
        <v>24.609000000000002</v>
      </c>
      <c r="FS14" s="9">
        <v>13.516999999999999</v>
      </c>
      <c r="FT14" s="9">
        <v>5.016</v>
      </c>
      <c r="FU14" s="9">
        <v>670.88400000000001</v>
      </c>
      <c r="FV14" s="9">
        <v>44.973999999999997</v>
      </c>
      <c r="FW14" s="9">
        <v>50.648000000000003</v>
      </c>
      <c r="FX14" s="9">
        <v>114.02500000000001</v>
      </c>
      <c r="FY14" s="9">
        <v>127.51900000000001</v>
      </c>
      <c r="FZ14" s="9">
        <v>753.01199999999994</v>
      </c>
      <c r="GA14" s="9">
        <v>210.03299999999999</v>
      </c>
      <c r="GB14" s="9">
        <v>101.935</v>
      </c>
      <c r="GC14" s="9">
        <v>1262.184</v>
      </c>
      <c r="GD14" s="9">
        <v>170.774</v>
      </c>
      <c r="GE14" s="9">
        <v>144.98099999999999</v>
      </c>
      <c r="GF14" s="9">
        <v>144.98099999999999</v>
      </c>
      <c r="GG14" s="9">
        <v>12.114000000000001</v>
      </c>
      <c r="GH14" s="9">
        <v>6.1109999999999998</v>
      </c>
      <c r="GI14" s="9">
        <v>1.401</v>
      </c>
      <c r="GJ14" s="9">
        <v>4.71</v>
      </c>
      <c r="GK14" s="9">
        <v>2.5950000000000002</v>
      </c>
      <c r="GL14" s="9">
        <v>3.516</v>
      </c>
      <c r="GM14" s="9">
        <v>2.532</v>
      </c>
      <c r="GN14" s="9">
        <v>3.1110000000000002</v>
      </c>
      <c r="GO14" s="9">
        <v>0.46800000000000003</v>
      </c>
      <c r="GP14" s="9">
        <v>2.4740000000000002</v>
      </c>
      <c r="GQ14" s="9">
        <v>1.333</v>
      </c>
      <c r="GR14" s="9">
        <v>2.3039999999999998</v>
      </c>
      <c r="GS14" s="9">
        <v>4.9050000000000002</v>
      </c>
      <c r="GT14" s="9">
        <v>1.206</v>
      </c>
      <c r="GU14" s="9">
        <v>6.0030000000000001</v>
      </c>
      <c r="GV14" s="9">
        <v>132.86699999999999</v>
      </c>
      <c r="GW14" s="9">
        <v>82.884</v>
      </c>
      <c r="GX14" s="9">
        <v>74.62</v>
      </c>
      <c r="GY14" s="9">
        <v>3.7280000000000002</v>
      </c>
      <c r="GZ14" s="9">
        <v>4.5359999999999996</v>
      </c>
      <c r="HA14" s="9">
        <v>4.3559999999999999</v>
      </c>
      <c r="HB14" s="9">
        <v>3.4340000000000002</v>
      </c>
      <c r="HC14" s="9">
        <v>0</v>
      </c>
      <c r="HD14" s="9">
        <v>70.933000000000007</v>
      </c>
      <c r="HE14" s="9">
        <v>3.54</v>
      </c>
      <c r="HF14" s="9">
        <v>2.504</v>
      </c>
      <c r="HG14" s="9">
        <v>5.907</v>
      </c>
      <c r="HH14" s="9">
        <v>18.856999999999999</v>
      </c>
      <c r="HI14" s="9">
        <v>64.027000000000001</v>
      </c>
      <c r="HJ14" s="9">
        <v>49.982999999999997</v>
      </c>
      <c r="HK14" s="9">
        <v>138.97800000000001</v>
      </c>
      <c r="HL14" s="9">
        <v>6.0030000000000001</v>
      </c>
      <c r="HM14" s="9">
        <v>307.69</v>
      </c>
      <c r="HN14" s="9">
        <v>307.69</v>
      </c>
      <c r="HO14" s="9">
        <v>39.96</v>
      </c>
      <c r="HP14" s="9">
        <v>24.091999999999999</v>
      </c>
      <c r="HQ14" s="9">
        <v>12.224</v>
      </c>
      <c r="HR14" s="9">
        <v>9.3480000000000008</v>
      </c>
      <c r="HS14" s="9">
        <v>14.988</v>
      </c>
      <c r="HT14" s="9">
        <v>6.5839999999999996</v>
      </c>
      <c r="HU14" s="9">
        <v>16.253</v>
      </c>
      <c r="HV14" s="9">
        <v>5.319</v>
      </c>
      <c r="HW14" s="9">
        <v>0</v>
      </c>
      <c r="HX14" s="9">
        <v>8.0280000000000005</v>
      </c>
      <c r="HY14" s="9">
        <v>6.1040000000000001</v>
      </c>
      <c r="HZ14" s="9">
        <v>7.44</v>
      </c>
      <c r="IA14" s="9">
        <v>15.567</v>
      </c>
      <c r="IB14" s="9">
        <v>6.0049999999999999</v>
      </c>
      <c r="IC14" s="9">
        <v>15.868</v>
      </c>
      <c r="ID14" s="9">
        <v>267.72899999999998</v>
      </c>
      <c r="IE14" s="9">
        <v>215.77799999999999</v>
      </c>
      <c r="IF14" s="9">
        <v>201.238</v>
      </c>
      <c r="IG14" s="9">
        <v>6.5540000000000003</v>
      </c>
      <c r="IH14" s="9">
        <v>7.2640000000000002</v>
      </c>
      <c r="II14" s="9">
        <v>7.9080000000000004</v>
      </c>
      <c r="IJ14" s="9">
        <v>5.91</v>
      </c>
      <c r="IK14" s="9">
        <v>0</v>
      </c>
      <c r="IL14" s="9">
        <v>170.876</v>
      </c>
      <c r="IM14" s="9">
        <v>14.961</v>
      </c>
      <c r="IN14" s="9">
        <v>13.284000000000001</v>
      </c>
      <c r="IO14" s="9">
        <v>16.658000000000001</v>
      </c>
      <c r="IP14" s="9">
        <v>40.591000000000001</v>
      </c>
      <c r="IQ14" s="9">
        <v>175.18700000000001</v>
      </c>
    </row>
    <row r="15" spans="1:251">
      <c r="A15" s="10">
        <v>43497</v>
      </c>
      <c r="B15" s="9">
        <v>3.3519999999999999</v>
      </c>
      <c r="C15" s="9">
        <v>0</v>
      </c>
      <c r="D15" s="9">
        <v>123.017</v>
      </c>
      <c r="E15" s="9">
        <v>10.353</v>
      </c>
      <c r="F15" s="9">
        <v>8.0630000000000006</v>
      </c>
      <c r="G15" s="9">
        <v>15.871</v>
      </c>
      <c r="H15" s="9">
        <v>29.02</v>
      </c>
      <c r="I15" s="9">
        <v>128.285</v>
      </c>
      <c r="J15" s="9">
        <v>43.765000000000001</v>
      </c>
      <c r="K15" s="9">
        <v>217.614</v>
      </c>
      <c r="L15" s="9">
        <v>15.458</v>
      </c>
      <c r="M15" s="9">
        <v>96.563000000000002</v>
      </c>
      <c r="N15" s="9">
        <v>96.563000000000002</v>
      </c>
      <c r="O15" s="9">
        <v>11.457000000000001</v>
      </c>
      <c r="P15" s="9">
        <v>6.1289999999999996</v>
      </c>
      <c r="Q15" s="9">
        <v>2.6429999999999998</v>
      </c>
      <c r="R15" s="9">
        <v>3.4860000000000002</v>
      </c>
      <c r="S15" s="9">
        <v>4.7409999999999997</v>
      </c>
      <c r="T15" s="9">
        <v>1.3879999999999999</v>
      </c>
      <c r="U15" s="9">
        <v>3.1539999999999999</v>
      </c>
      <c r="V15" s="9">
        <v>1.792</v>
      </c>
      <c r="W15" s="9">
        <v>1.1830000000000001</v>
      </c>
      <c r="X15" s="9">
        <v>2.8170000000000002</v>
      </c>
      <c r="Y15" s="9">
        <v>1.0589999999999999</v>
      </c>
      <c r="Z15" s="9">
        <v>2.2530000000000001</v>
      </c>
      <c r="AA15" s="9">
        <v>3.63</v>
      </c>
      <c r="AB15" s="9">
        <v>2.4990000000000001</v>
      </c>
      <c r="AC15" s="9">
        <v>5.3280000000000003</v>
      </c>
      <c r="AD15" s="9">
        <v>85.106999999999999</v>
      </c>
      <c r="AE15" s="9">
        <v>61.381</v>
      </c>
      <c r="AF15" s="9">
        <v>57.021000000000001</v>
      </c>
      <c r="AG15" s="9">
        <v>1.0649999999999999</v>
      </c>
      <c r="AH15" s="9">
        <v>3.2949999999999999</v>
      </c>
      <c r="AI15" s="9">
        <v>1.488</v>
      </c>
      <c r="AJ15" s="9">
        <v>1.2709999999999999</v>
      </c>
      <c r="AK15" s="9">
        <v>1.6</v>
      </c>
      <c r="AL15" s="9">
        <v>51.213999999999999</v>
      </c>
      <c r="AM15" s="9">
        <v>2.5840000000000001</v>
      </c>
      <c r="AN15" s="9">
        <v>2.4460000000000002</v>
      </c>
      <c r="AO15" s="9">
        <v>5.1369999999999996</v>
      </c>
      <c r="AP15" s="9">
        <v>10.606999999999999</v>
      </c>
      <c r="AQ15" s="9">
        <v>50.774000000000001</v>
      </c>
      <c r="AR15" s="9">
        <v>23.725999999999999</v>
      </c>
      <c r="AS15" s="9">
        <v>92.11</v>
      </c>
      <c r="AT15" s="9">
        <v>4.4539999999999997</v>
      </c>
      <c r="AU15" s="9">
        <v>122.684</v>
      </c>
      <c r="AV15" s="9">
        <v>122.684</v>
      </c>
      <c r="AW15" s="9">
        <v>17.946000000000002</v>
      </c>
      <c r="AX15" s="9">
        <v>9.6669999999999998</v>
      </c>
      <c r="AY15" s="9">
        <v>5.452</v>
      </c>
      <c r="AZ15" s="9">
        <v>4.0039999999999996</v>
      </c>
      <c r="BA15" s="9">
        <v>7.6079999999999997</v>
      </c>
      <c r="BB15" s="9">
        <v>1.8480000000000001</v>
      </c>
      <c r="BC15" s="9">
        <v>6.0919999999999996</v>
      </c>
      <c r="BD15" s="9">
        <v>2.7869999999999999</v>
      </c>
      <c r="BE15" s="9">
        <v>0.57699999999999996</v>
      </c>
      <c r="BF15" s="9">
        <v>2.5459999999999998</v>
      </c>
      <c r="BG15" s="9">
        <v>3.1659999999999999</v>
      </c>
      <c r="BH15" s="9">
        <v>3.7440000000000002</v>
      </c>
      <c r="BI15" s="9">
        <v>4.9429999999999996</v>
      </c>
      <c r="BJ15" s="9">
        <v>4.5129999999999999</v>
      </c>
      <c r="BK15" s="9">
        <v>8.2789999999999999</v>
      </c>
      <c r="BL15" s="9">
        <v>104.73699999999999</v>
      </c>
      <c r="BM15" s="9">
        <v>77.182000000000002</v>
      </c>
      <c r="BN15" s="9">
        <v>74.244</v>
      </c>
      <c r="BO15" s="9">
        <v>1.9710000000000001</v>
      </c>
      <c r="BP15" s="9">
        <v>0.96699999999999997</v>
      </c>
      <c r="BQ15" s="9">
        <v>1.599</v>
      </c>
      <c r="BR15" s="9">
        <v>0.372</v>
      </c>
      <c r="BS15" s="9">
        <v>0.56799999999999995</v>
      </c>
      <c r="BT15" s="9">
        <v>59.790999999999997</v>
      </c>
      <c r="BU15" s="9">
        <v>3.0830000000000002</v>
      </c>
      <c r="BV15" s="9">
        <v>3.2759999999999998</v>
      </c>
      <c r="BW15" s="9">
        <v>11.032</v>
      </c>
      <c r="BX15" s="9">
        <v>8.8350000000000009</v>
      </c>
      <c r="BY15" s="9">
        <v>68.346999999999994</v>
      </c>
      <c r="BZ15" s="9">
        <v>27.555</v>
      </c>
      <c r="CA15" s="9">
        <v>114.929</v>
      </c>
      <c r="CB15" s="9">
        <v>7.7549999999999999</v>
      </c>
      <c r="CC15" s="9">
        <v>234.804</v>
      </c>
      <c r="CD15" s="9">
        <v>234.804</v>
      </c>
      <c r="CE15" s="9">
        <v>42.436999999999998</v>
      </c>
      <c r="CF15" s="9">
        <v>15.04</v>
      </c>
      <c r="CG15" s="9">
        <v>5.3460000000000001</v>
      </c>
      <c r="CH15" s="9">
        <v>7.1440000000000001</v>
      </c>
      <c r="CI15" s="9">
        <v>7.4480000000000004</v>
      </c>
      <c r="CJ15" s="9">
        <v>5.0419999999999998</v>
      </c>
      <c r="CK15" s="9">
        <v>7.032</v>
      </c>
      <c r="CL15" s="9">
        <v>2.0099999999999998</v>
      </c>
      <c r="CM15" s="9">
        <v>3.4470000000000001</v>
      </c>
      <c r="CN15" s="9">
        <v>3.0960000000000001</v>
      </c>
      <c r="CO15" s="9">
        <v>3.2559999999999998</v>
      </c>
      <c r="CP15" s="9">
        <v>6.1379999999999999</v>
      </c>
      <c r="CQ15" s="9">
        <v>8.7260000000000009</v>
      </c>
      <c r="CR15" s="9">
        <v>3.7639999999999998</v>
      </c>
      <c r="CS15" s="9">
        <v>27.396999999999998</v>
      </c>
      <c r="CT15" s="9">
        <v>192.36699999999999</v>
      </c>
      <c r="CU15" s="9">
        <v>172.48</v>
      </c>
      <c r="CV15" s="9">
        <v>164.15700000000001</v>
      </c>
      <c r="CW15" s="9">
        <v>5.6580000000000004</v>
      </c>
      <c r="CX15" s="9">
        <v>2.665</v>
      </c>
      <c r="CY15" s="9">
        <v>6.8639999999999999</v>
      </c>
      <c r="CZ15" s="9">
        <v>0.311</v>
      </c>
      <c r="DA15" s="9">
        <v>1.149</v>
      </c>
      <c r="DB15" s="9">
        <v>128.81200000000001</v>
      </c>
      <c r="DC15" s="9">
        <v>8.7840000000000007</v>
      </c>
      <c r="DD15" s="9">
        <v>11.468</v>
      </c>
      <c r="DE15" s="9">
        <v>23.417000000000002</v>
      </c>
      <c r="DF15" s="9">
        <v>19.108000000000001</v>
      </c>
      <c r="DG15" s="9">
        <v>153.37299999999999</v>
      </c>
      <c r="DH15" s="9">
        <v>19.887</v>
      </c>
      <c r="DI15" s="9">
        <v>208.41200000000001</v>
      </c>
      <c r="DJ15" s="9">
        <v>26.391999999999999</v>
      </c>
      <c r="DK15" s="9">
        <v>154.54</v>
      </c>
      <c r="DL15" s="9">
        <v>154.54</v>
      </c>
      <c r="DM15" s="9">
        <v>36.552999999999997</v>
      </c>
      <c r="DN15" s="9">
        <v>8.859</v>
      </c>
      <c r="DO15" s="9">
        <v>2.8029999999999999</v>
      </c>
      <c r="DP15" s="9">
        <v>4.2709999999999999</v>
      </c>
      <c r="DQ15" s="9">
        <v>4.0209999999999999</v>
      </c>
      <c r="DR15" s="9">
        <v>3.0539999999999998</v>
      </c>
      <c r="DS15" s="9">
        <v>4.3730000000000002</v>
      </c>
      <c r="DT15" s="9">
        <v>0</v>
      </c>
      <c r="DU15" s="9">
        <v>2.4260000000000002</v>
      </c>
      <c r="DV15" s="9">
        <v>0.56699999999999995</v>
      </c>
      <c r="DW15" s="9">
        <v>4.0810000000000004</v>
      </c>
      <c r="DX15" s="9">
        <v>2.6930000000000001</v>
      </c>
      <c r="DY15" s="9">
        <v>4.6779999999999999</v>
      </c>
      <c r="DZ15" s="9">
        <v>2.6629999999999998</v>
      </c>
      <c r="EA15" s="9">
        <v>27.693999999999999</v>
      </c>
      <c r="EB15" s="9">
        <v>117.98699999999999</v>
      </c>
      <c r="EC15" s="9">
        <v>104.539</v>
      </c>
      <c r="ED15" s="9">
        <v>102.298</v>
      </c>
      <c r="EE15" s="9">
        <v>0.65600000000000003</v>
      </c>
      <c r="EF15" s="9">
        <v>1.585</v>
      </c>
      <c r="EG15" s="9">
        <v>1.9059999999999999</v>
      </c>
      <c r="EH15" s="9">
        <v>0</v>
      </c>
      <c r="EI15" s="9">
        <v>0.33400000000000002</v>
      </c>
      <c r="EJ15" s="9">
        <v>69.930000000000007</v>
      </c>
      <c r="EK15" s="9">
        <v>7.2679999999999998</v>
      </c>
      <c r="EL15" s="9">
        <v>3.4780000000000002</v>
      </c>
      <c r="EM15" s="9">
        <v>23.861999999999998</v>
      </c>
      <c r="EN15" s="9">
        <v>7.915</v>
      </c>
      <c r="EO15" s="9">
        <v>96.623000000000005</v>
      </c>
      <c r="EP15" s="9">
        <v>13.448</v>
      </c>
      <c r="EQ15" s="9">
        <v>126.256</v>
      </c>
      <c r="ER15" s="9">
        <v>28.285</v>
      </c>
      <c r="ES15" s="9">
        <v>55.475000000000001</v>
      </c>
      <c r="ET15" s="9">
        <v>40.39</v>
      </c>
      <c r="EU15" s="9">
        <v>15.085000000000001</v>
      </c>
      <c r="EV15" s="9">
        <v>1443.6210000000001</v>
      </c>
      <c r="EW15" s="9">
        <v>1338.9780000000001</v>
      </c>
      <c r="EX15" s="9">
        <v>249.58799999999999</v>
      </c>
      <c r="EY15" s="9">
        <v>119.261</v>
      </c>
      <c r="EZ15" s="9">
        <v>45.892000000000003</v>
      </c>
      <c r="FA15" s="9">
        <v>63.119</v>
      </c>
      <c r="FB15" s="9">
        <v>74.971000000000004</v>
      </c>
      <c r="FC15" s="9">
        <v>34.04</v>
      </c>
      <c r="FD15" s="9">
        <v>74.316000000000003</v>
      </c>
      <c r="FE15" s="9">
        <v>16.265000000000001</v>
      </c>
      <c r="FF15" s="9">
        <v>16.666</v>
      </c>
      <c r="FG15" s="9">
        <v>31.919</v>
      </c>
      <c r="FH15" s="9">
        <v>37.222000000000001</v>
      </c>
      <c r="FI15" s="9">
        <v>39.869999999999997</v>
      </c>
      <c r="FJ15" s="9">
        <v>69.052000000000007</v>
      </c>
      <c r="FK15" s="9">
        <v>39.959000000000003</v>
      </c>
      <c r="FL15" s="9">
        <v>130.327</v>
      </c>
      <c r="FM15" s="9">
        <v>1089.3900000000001</v>
      </c>
      <c r="FN15" s="9">
        <v>884.96799999999996</v>
      </c>
      <c r="FO15" s="9">
        <v>850.48299999999995</v>
      </c>
      <c r="FP15" s="9">
        <v>16.088000000000001</v>
      </c>
      <c r="FQ15" s="9">
        <v>18.396999999999998</v>
      </c>
      <c r="FR15" s="9">
        <v>15.55</v>
      </c>
      <c r="FS15" s="9">
        <v>9.9269999999999996</v>
      </c>
      <c r="FT15" s="9">
        <v>8.1590000000000007</v>
      </c>
      <c r="FU15" s="9">
        <v>689.29200000000003</v>
      </c>
      <c r="FV15" s="9">
        <v>43.951999999999998</v>
      </c>
      <c r="FW15" s="9">
        <v>48.262999999999998</v>
      </c>
      <c r="FX15" s="9">
        <v>103.461</v>
      </c>
      <c r="FY15" s="9">
        <v>121.846</v>
      </c>
      <c r="FZ15" s="9">
        <v>763.12199999999996</v>
      </c>
      <c r="GA15" s="9">
        <v>204.42099999999999</v>
      </c>
      <c r="GB15" s="9">
        <v>104.643</v>
      </c>
      <c r="GC15" s="9">
        <v>1288.7560000000001</v>
      </c>
      <c r="GD15" s="9">
        <v>154.86500000000001</v>
      </c>
      <c r="GE15" s="9">
        <v>152.42599999999999</v>
      </c>
      <c r="GF15" s="9">
        <v>152.42599999999999</v>
      </c>
      <c r="GG15" s="9">
        <v>15.96</v>
      </c>
      <c r="GH15" s="9">
        <v>10.961</v>
      </c>
      <c r="GI15" s="9">
        <v>4.2110000000000003</v>
      </c>
      <c r="GJ15" s="9">
        <v>5.0940000000000003</v>
      </c>
      <c r="GK15" s="9">
        <v>5.98</v>
      </c>
      <c r="GL15" s="9">
        <v>3.3250000000000002</v>
      </c>
      <c r="GM15" s="9">
        <v>7.02</v>
      </c>
      <c r="GN15" s="9">
        <v>2.2850000000000001</v>
      </c>
      <c r="GO15" s="9">
        <v>0</v>
      </c>
      <c r="GP15" s="9">
        <v>3.3260000000000001</v>
      </c>
      <c r="GQ15" s="9">
        <v>2.2490000000000001</v>
      </c>
      <c r="GR15" s="9">
        <v>3.73</v>
      </c>
      <c r="GS15" s="9">
        <v>7.1619999999999999</v>
      </c>
      <c r="GT15" s="9">
        <v>2.1429999999999998</v>
      </c>
      <c r="GU15" s="9">
        <v>4.9980000000000002</v>
      </c>
      <c r="GV15" s="9">
        <v>136.46600000000001</v>
      </c>
      <c r="GW15" s="9">
        <v>87.423000000000002</v>
      </c>
      <c r="GX15" s="9">
        <v>82.753</v>
      </c>
      <c r="GY15" s="9">
        <v>1.613</v>
      </c>
      <c r="GZ15" s="9">
        <v>3.0579999999999998</v>
      </c>
      <c r="HA15" s="9">
        <v>2.125</v>
      </c>
      <c r="HB15" s="9">
        <v>2.5449999999999999</v>
      </c>
      <c r="HC15" s="9">
        <v>0</v>
      </c>
      <c r="HD15" s="9">
        <v>66.59</v>
      </c>
      <c r="HE15" s="9">
        <v>4.2709999999999999</v>
      </c>
      <c r="HF15" s="9">
        <v>5.0750000000000002</v>
      </c>
      <c r="HG15" s="9">
        <v>11.488</v>
      </c>
      <c r="HH15" s="9">
        <v>15.298999999999999</v>
      </c>
      <c r="HI15" s="9">
        <v>72.125</v>
      </c>
      <c r="HJ15" s="9">
        <v>49.042999999999999</v>
      </c>
      <c r="HK15" s="9">
        <v>146.08600000000001</v>
      </c>
      <c r="HL15" s="9">
        <v>6.34</v>
      </c>
      <c r="HM15" s="9">
        <v>299.459</v>
      </c>
      <c r="HN15" s="9">
        <v>299.459</v>
      </c>
      <c r="HO15" s="9">
        <v>49.204999999999998</v>
      </c>
      <c r="HP15" s="9">
        <v>26.59</v>
      </c>
      <c r="HQ15" s="9">
        <v>14.311999999999999</v>
      </c>
      <c r="HR15" s="9">
        <v>9.9580000000000002</v>
      </c>
      <c r="HS15" s="9">
        <v>18.565000000000001</v>
      </c>
      <c r="HT15" s="9">
        <v>5.7050000000000001</v>
      </c>
      <c r="HU15" s="9">
        <v>19.196999999999999</v>
      </c>
      <c r="HV15" s="9">
        <v>5.0730000000000004</v>
      </c>
      <c r="HW15" s="9">
        <v>0</v>
      </c>
      <c r="HX15" s="9">
        <v>7.407</v>
      </c>
      <c r="HY15" s="9">
        <v>5.1890000000000001</v>
      </c>
      <c r="HZ15" s="9">
        <v>11.673999999999999</v>
      </c>
      <c r="IA15" s="9">
        <v>18.681999999999999</v>
      </c>
      <c r="IB15" s="9">
        <v>5.5880000000000001</v>
      </c>
      <c r="IC15" s="9">
        <v>22.616</v>
      </c>
      <c r="ID15" s="9">
        <v>250.25299999999999</v>
      </c>
      <c r="IE15" s="9">
        <v>216.27799999999999</v>
      </c>
      <c r="IF15" s="9">
        <v>206.31</v>
      </c>
      <c r="IG15" s="9">
        <v>4.633</v>
      </c>
      <c r="IH15" s="9">
        <v>5.335</v>
      </c>
      <c r="II15" s="9">
        <v>5.9290000000000003</v>
      </c>
      <c r="IJ15" s="9">
        <v>4.0389999999999997</v>
      </c>
      <c r="IK15" s="9">
        <v>0</v>
      </c>
      <c r="IL15" s="9">
        <v>172.30099999999999</v>
      </c>
      <c r="IM15" s="9">
        <v>11.516999999999999</v>
      </c>
      <c r="IN15" s="9">
        <v>12.295999999999999</v>
      </c>
      <c r="IO15" s="9">
        <v>20.164000000000001</v>
      </c>
      <c r="IP15" s="9">
        <v>37.918999999999997</v>
      </c>
      <c r="IQ15" s="9">
        <v>178.36</v>
      </c>
    </row>
    <row r="16" spans="1:251">
      <c r="A16" s="10">
        <v>43862</v>
      </c>
      <c r="B16" s="9">
        <v>3.903</v>
      </c>
      <c r="C16" s="9">
        <v>0</v>
      </c>
      <c r="D16" s="9">
        <v>130.55699999999999</v>
      </c>
      <c r="E16" s="9">
        <v>13.308999999999999</v>
      </c>
      <c r="F16" s="9">
        <v>9.5510000000000002</v>
      </c>
      <c r="G16" s="9">
        <v>18.992000000000001</v>
      </c>
      <c r="H16" s="9">
        <v>35.936</v>
      </c>
      <c r="I16" s="9">
        <v>136.47300000000001</v>
      </c>
      <c r="J16" s="9">
        <v>46.116</v>
      </c>
      <c r="K16" s="9">
        <v>233.548</v>
      </c>
      <c r="L16" s="9">
        <v>12.776</v>
      </c>
      <c r="M16" s="9">
        <v>96.442999999999998</v>
      </c>
      <c r="N16" s="9">
        <v>96.442999999999998</v>
      </c>
      <c r="O16" s="9">
        <v>12.694000000000001</v>
      </c>
      <c r="P16" s="9">
        <v>7.7990000000000004</v>
      </c>
      <c r="Q16" s="9">
        <v>3.4620000000000002</v>
      </c>
      <c r="R16" s="9">
        <v>3.5649999999999999</v>
      </c>
      <c r="S16" s="9">
        <v>4.5579999999999998</v>
      </c>
      <c r="T16" s="9">
        <v>2.4689999999999999</v>
      </c>
      <c r="U16" s="9">
        <v>3.9649999999999999</v>
      </c>
      <c r="V16" s="9">
        <v>1.4390000000000001</v>
      </c>
      <c r="W16" s="9">
        <v>1.623</v>
      </c>
      <c r="X16" s="9">
        <v>3.097</v>
      </c>
      <c r="Y16" s="9">
        <v>2.5310000000000001</v>
      </c>
      <c r="Z16" s="9">
        <v>1.399</v>
      </c>
      <c r="AA16" s="9">
        <v>4.7389999999999999</v>
      </c>
      <c r="AB16" s="9">
        <v>2.2879999999999998</v>
      </c>
      <c r="AC16" s="9">
        <v>4.8949999999999996</v>
      </c>
      <c r="AD16" s="9">
        <v>83.75</v>
      </c>
      <c r="AE16" s="9">
        <v>65.111000000000004</v>
      </c>
      <c r="AF16" s="9">
        <v>57.063000000000002</v>
      </c>
      <c r="AG16" s="9">
        <v>3.1890000000000001</v>
      </c>
      <c r="AH16" s="9">
        <v>4.859</v>
      </c>
      <c r="AI16" s="9">
        <v>2.613</v>
      </c>
      <c r="AJ16" s="9">
        <v>3.4740000000000002</v>
      </c>
      <c r="AK16" s="9">
        <v>1.962</v>
      </c>
      <c r="AL16" s="9">
        <v>47.67</v>
      </c>
      <c r="AM16" s="9">
        <v>4.2430000000000003</v>
      </c>
      <c r="AN16" s="9">
        <v>3.161</v>
      </c>
      <c r="AO16" s="9">
        <v>10.037000000000001</v>
      </c>
      <c r="AP16" s="9">
        <v>14.976000000000001</v>
      </c>
      <c r="AQ16" s="9">
        <v>50.136000000000003</v>
      </c>
      <c r="AR16" s="9">
        <v>18.638000000000002</v>
      </c>
      <c r="AS16" s="9">
        <v>91.37</v>
      </c>
      <c r="AT16" s="9">
        <v>5.0730000000000004</v>
      </c>
      <c r="AU16" s="9">
        <v>123.645</v>
      </c>
      <c r="AV16" s="9">
        <v>123.645</v>
      </c>
      <c r="AW16" s="9">
        <v>22.17</v>
      </c>
      <c r="AX16" s="9">
        <v>13.21</v>
      </c>
      <c r="AY16" s="9">
        <v>6.532</v>
      </c>
      <c r="AZ16" s="9">
        <v>5.4829999999999997</v>
      </c>
      <c r="BA16" s="9">
        <v>9.407</v>
      </c>
      <c r="BB16" s="9">
        <v>2.6080000000000001</v>
      </c>
      <c r="BC16" s="9">
        <v>8.0670000000000002</v>
      </c>
      <c r="BD16" s="9">
        <v>2.4</v>
      </c>
      <c r="BE16" s="9">
        <v>1.548</v>
      </c>
      <c r="BF16" s="9">
        <v>5.1589999999999998</v>
      </c>
      <c r="BG16" s="9">
        <v>3.9409999999999998</v>
      </c>
      <c r="BH16" s="9">
        <v>2.915</v>
      </c>
      <c r="BI16" s="9">
        <v>7.4889999999999999</v>
      </c>
      <c r="BJ16" s="9">
        <v>4.5259999999999998</v>
      </c>
      <c r="BK16" s="9">
        <v>8.9600000000000009</v>
      </c>
      <c r="BL16" s="9">
        <v>101.476</v>
      </c>
      <c r="BM16" s="9">
        <v>67.677000000000007</v>
      </c>
      <c r="BN16" s="9">
        <v>65.466999999999999</v>
      </c>
      <c r="BO16" s="9">
        <v>1.9530000000000001</v>
      </c>
      <c r="BP16" s="9">
        <v>0.25700000000000001</v>
      </c>
      <c r="BQ16" s="9">
        <v>1.4119999999999999</v>
      </c>
      <c r="BR16" s="9">
        <v>0.79800000000000004</v>
      </c>
      <c r="BS16" s="9">
        <v>0</v>
      </c>
      <c r="BT16" s="9">
        <v>48.798999999999999</v>
      </c>
      <c r="BU16" s="9">
        <v>4.3330000000000002</v>
      </c>
      <c r="BV16" s="9">
        <v>1.8839999999999999</v>
      </c>
      <c r="BW16" s="9">
        <v>12.662000000000001</v>
      </c>
      <c r="BX16" s="9">
        <v>6.3369999999999997</v>
      </c>
      <c r="BY16" s="9">
        <v>61.34</v>
      </c>
      <c r="BZ16" s="9">
        <v>33.798999999999999</v>
      </c>
      <c r="CA16" s="9">
        <v>114.715</v>
      </c>
      <c r="CB16" s="9">
        <v>8.93</v>
      </c>
      <c r="CC16" s="9">
        <v>220.63200000000001</v>
      </c>
      <c r="CD16" s="9">
        <v>220.63200000000001</v>
      </c>
      <c r="CE16" s="9">
        <v>46.5</v>
      </c>
      <c r="CF16" s="9">
        <v>21.189</v>
      </c>
      <c r="CG16" s="9">
        <v>8.4009999999999998</v>
      </c>
      <c r="CH16" s="9">
        <v>9.2349999999999994</v>
      </c>
      <c r="CI16" s="9">
        <v>11.507999999999999</v>
      </c>
      <c r="CJ16" s="9">
        <v>6.1269999999999998</v>
      </c>
      <c r="CK16" s="9">
        <v>10.43</v>
      </c>
      <c r="CL16" s="9">
        <v>1.9259999999999999</v>
      </c>
      <c r="CM16" s="9">
        <v>4.72</v>
      </c>
      <c r="CN16" s="9">
        <v>4.5810000000000004</v>
      </c>
      <c r="CO16" s="9">
        <v>7.4850000000000003</v>
      </c>
      <c r="CP16" s="9">
        <v>5.57</v>
      </c>
      <c r="CQ16" s="9">
        <v>10.113</v>
      </c>
      <c r="CR16" s="9">
        <v>7.5229999999999997</v>
      </c>
      <c r="CS16" s="9">
        <v>25.311</v>
      </c>
      <c r="CT16" s="9">
        <v>174.13200000000001</v>
      </c>
      <c r="CU16" s="9">
        <v>156.04400000000001</v>
      </c>
      <c r="CV16" s="9">
        <v>150.703</v>
      </c>
      <c r="CW16" s="9">
        <v>2.9630000000000001</v>
      </c>
      <c r="CX16" s="9">
        <v>2.3780000000000001</v>
      </c>
      <c r="CY16" s="9">
        <v>2.3180000000000001</v>
      </c>
      <c r="CZ16" s="9">
        <v>0.45</v>
      </c>
      <c r="DA16" s="9">
        <v>2.246</v>
      </c>
      <c r="DB16" s="9">
        <v>115.268</v>
      </c>
      <c r="DC16" s="9">
        <v>9.1229999999999993</v>
      </c>
      <c r="DD16" s="9">
        <v>8.0850000000000009</v>
      </c>
      <c r="DE16" s="9">
        <v>23.568999999999999</v>
      </c>
      <c r="DF16" s="9">
        <v>17.236999999999998</v>
      </c>
      <c r="DG16" s="9">
        <v>138.80699999999999</v>
      </c>
      <c r="DH16" s="9">
        <v>18.087</v>
      </c>
      <c r="DI16" s="9">
        <v>192.95099999999999</v>
      </c>
      <c r="DJ16" s="9">
        <v>27.68</v>
      </c>
      <c r="DK16" s="9">
        <v>166.29599999999999</v>
      </c>
      <c r="DL16" s="9">
        <v>166.29599999999999</v>
      </c>
      <c r="DM16" s="9">
        <v>43.664000000000001</v>
      </c>
      <c r="DN16" s="9">
        <v>12.696999999999999</v>
      </c>
      <c r="DO16" s="9">
        <v>3.6659999999999999</v>
      </c>
      <c r="DP16" s="9">
        <v>7.4340000000000002</v>
      </c>
      <c r="DQ16" s="9">
        <v>6.4180000000000001</v>
      </c>
      <c r="DR16" s="9">
        <v>4.6820000000000004</v>
      </c>
      <c r="DS16" s="9">
        <v>6.6150000000000002</v>
      </c>
      <c r="DT16" s="9">
        <v>0</v>
      </c>
      <c r="DU16" s="9">
        <v>4.4850000000000003</v>
      </c>
      <c r="DV16" s="9">
        <v>4.1100000000000003</v>
      </c>
      <c r="DW16" s="9">
        <v>4.0739999999999998</v>
      </c>
      <c r="DX16" s="9">
        <v>2.9159999999999999</v>
      </c>
      <c r="DY16" s="9">
        <v>7.7320000000000002</v>
      </c>
      <c r="DZ16" s="9">
        <v>3.3679999999999999</v>
      </c>
      <c r="EA16" s="9">
        <v>30.966999999999999</v>
      </c>
      <c r="EB16" s="9">
        <v>122.63200000000001</v>
      </c>
      <c r="EC16" s="9">
        <v>110.976</v>
      </c>
      <c r="ED16" s="9">
        <v>108.575</v>
      </c>
      <c r="EE16" s="9">
        <v>0.26600000000000001</v>
      </c>
      <c r="EF16" s="9">
        <v>1.8240000000000001</v>
      </c>
      <c r="EG16" s="9">
        <v>0.26600000000000001</v>
      </c>
      <c r="EH16" s="9">
        <v>0</v>
      </c>
      <c r="EI16" s="9">
        <v>1.8240000000000001</v>
      </c>
      <c r="EJ16" s="9">
        <v>69.683000000000007</v>
      </c>
      <c r="EK16" s="9">
        <v>6.4740000000000002</v>
      </c>
      <c r="EL16" s="9">
        <v>5.9429999999999996</v>
      </c>
      <c r="EM16" s="9">
        <v>28.876000000000001</v>
      </c>
      <c r="EN16" s="9">
        <v>11.112</v>
      </c>
      <c r="EO16" s="9">
        <v>99.864000000000004</v>
      </c>
      <c r="EP16" s="9">
        <v>11.656000000000001</v>
      </c>
      <c r="EQ16" s="9">
        <v>135.87299999999999</v>
      </c>
      <c r="ER16" s="9">
        <v>30.422999999999998</v>
      </c>
      <c r="ES16" s="9">
        <v>64.504999999999995</v>
      </c>
      <c r="ET16" s="9">
        <v>46.585999999999999</v>
      </c>
      <c r="EU16" s="9">
        <v>17.919</v>
      </c>
      <c r="EV16" s="9">
        <v>1477.175</v>
      </c>
      <c r="EW16" s="9">
        <v>1383.451</v>
      </c>
      <c r="EX16" s="9">
        <v>260.28100000000001</v>
      </c>
      <c r="EY16" s="9">
        <v>111.447</v>
      </c>
      <c r="EZ16" s="9">
        <v>46.515000000000001</v>
      </c>
      <c r="FA16" s="9">
        <v>54.844000000000001</v>
      </c>
      <c r="FB16" s="9">
        <v>65.983999999999995</v>
      </c>
      <c r="FC16" s="9">
        <v>34.959000000000003</v>
      </c>
      <c r="FD16" s="9">
        <v>65.260000000000005</v>
      </c>
      <c r="FE16" s="9">
        <v>16.366</v>
      </c>
      <c r="FF16" s="9">
        <v>18.829999999999998</v>
      </c>
      <c r="FG16" s="9">
        <v>28.552</v>
      </c>
      <c r="FH16" s="9">
        <v>37.682000000000002</v>
      </c>
      <c r="FI16" s="9">
        <v>35.124000000000002</v>
      </c>
      <c r="FJ16" s="9">
        <v>65.506</v>
      </c>
      <c r="FK16" s="9">
        <v>35.851999999999997</v>
      </c>
      <c r="FL16" s="9">
        <v>148.834</v>
      </c>
      <c r="FM16" s="9">
        <v>1123.17</v>
      </c>
      <c r="FN16" s="9">
        <v>927.08</v>
      </c>
      <c r="FO16" s="9">
        <v>876.23</v>
      </c>
      <c r="FP16" s="9">
        <v>24.562999999999999</v>
      </c>
      <c r="FQ16" s="9">
        <v>26.286999999999999</v>
      </c>
      <c r="FR16" s="9">
        <v>23.709</v>
      </c>
      <c r="FS16" s="9">
        <v>16.652999999999999</v>
      </c>
      <c r="FT16" s="9">
        <v>10.125</v>
      </c>
      <c r="FU16" s="9">
        <v>690.44500000000005</v>
      </c>
      <c r="FV16" s="9">
        <v>54.34</v>
      </c>
      <c r="FW16" s="9">
        <v>52.753</v>
      </c>
      <c r="FX16" s="9">
        <v>129.542</v>
      </c>
      <c r="FY16" s="9">
        <v>140.04599999999999</v>
      </c>
      <c r="FZ16" s="9">
        <v>787.03399999999999</v>
      </c>
      <c r="GA16" s="9">
        <v>196.09</v>
      </c>
      <c r="GB16" s="9">
        <v>93.724000000000004</v>
      </c>
      <c r="GC16" s="9">
        <v>1308.3330000000001</v>
      </c>
      <c r="GD16" s="9">
        <v>168.84100000000001</v>
      </c>
      <c r="GE16" s="9">
        <v>153.29499999999999</v>
      </c>
      <c r="GF16" s="9">
        <v>153.29499999999999</v>
      </c>
      <c r="GG16" s="9">
        <v>17.335000000000001</v>
      </c>
      <c r="GH16" s="9">
        <v>8.7609999999999992</v>
      </c>
      <c r="GI16" s="9">
        <v>2.9129999999999998</v>
      </c>
      <c r="GJ16" s="9">
        <v>5.32</v>
      </c>
      <c r="GK16" s="9">
        <v>5.1890000000000001</v>
      </c>
      <c r="GL16" s="9">
        <v>3.044</v>
      </c>
      <c r="GM16" s="9">
        <v>5.048</v>
      </c>
      <c r="GN16" s="9">
        <v>2.657</v>
      </c>
      <c r="GO16" s="9">
        <v>0.52800000000000002</v>
      </c>
      <c r="GP16" s="9">
        <v>3.4950000000000001</v>
      </c>
      <c r="GQ16" s="9">
        <v>3.073</v>
      </c>
      <c r="GR16" s="9">
        <v>1.665</v>
      </c>
      <c r="GS16" s="9">
        <v>5.907</v>
      </c>
      <c r="GT16" s="9">
        <v>2.3250000000000002</v>
      </c>
      <c r="GU16" s="9">
        <v>8.5739999999999998</v>
      </c>
      <c r="GV16" s="9">
        <v>135.96</v>
      </c>
      <c r="GW16" s="9">
        <v>91.441000000000003</v>
      </c>
      <c r="GX16" s="9">
        <v>82.85</v>
      </c>
      <c r="GY16" s="9">
        <v>2.8250000000000002</v>
      </c>
      <c r="GZ16" s="9">
        <v>5.766</v>
      </c>
      <c r="HA16" s="9">
        <v>2.72</v>
      </c>
      <c r="HB16" s="9">
        <v>5.2619999999999996</v>
      </c>
      <c r="HC16" s="9">
        <v>0.60899999999999999</v>
      </c>
      <c r="HD16" s="9">
        <v>73.477999999999994</v>
      </c>
      <c r="HE16" s="9">
        <v>7.1710000000000003</v>
      </c>
      <c r="HF16" s="9">
        <v>4.008</v>
      </c>
      <c r="HG16" s="9">
        <v>6.7850000000000001</v>
      </c>
      <c r="HH16" s="9">
        <v>22.331</v>
      </c>
      <c r="HI16" s="9">
        <v>69.11</v>
      </c>
      <c r="HJ16" s="9">
        <v>44.518999999999998</v>
      </c>
      <c r="HK16" s="9">
        <v>145.244</v>
      </c>
      <c r="HL16" s="9">
        <v>8.0510000000000002</v>
      </c>
      <c r="HM16" s="9">
        <v>319.98</v>
      </c>
      <c r="HN16" s="9">
        <v>319.98</v>
      </c>
      <c r="HO16" s="9">
        <v>52.914999999999999</v>
      </c>
      <c r="HP16" s="9">
        <v>28.408999999999999</v>
      </c>
      <c r="HQ16" s="9">
        <v>14.978</v>
      </c>
      <c r="HR16" s="9">
        <v>11.616</v>
      </c>
      <c r="HS16" s="9">
        <v>19.079000000000001</v>
      </c>
      <c r="HT16" s="9">
        <v>7.1</v>
      </c>
      <c r="HU16" s="9">
        <v>19.032</v>
      </c>
      <c r="HV16" s="9">
        <v>6.6589999999999998</v>
      </c>
      <c r="HW16" s="9">
        <v>0</v>
      </c>
      <c r="HX16" s="9">
        <v>10.38</v>
      </c>
      <c r="HY16" s="9">
        <v>10.734999999999999</v>
      </c>
      <c r="HZ16" s="9">
        <v>5.4790000000000001</v>
      </c>
      <c r="IA16" s="9">
        <v>17.757999999999999</v>
      </c>
      <c r="IB16" s="9">
        <v>8.8360000000000003</v>
      </c>
      <c r="IC16" s="9">
        <v>24.506</v>
      </c>
      <c r="ID16" s="9">
        <v>267.065</v>
      </c>
      <c r="IE16" s="9">
        <v>225.16499999999999</v>
      </c>
      <c r="IF16" s="9">
        <v>213.09</v>
      </c>
      <c r="IG16" s="9">
        <v>6.9160000000000004</v>
      </c>
      <c r="IH16" s="9">
        <v>5.1580000000000004</v>
      </c>
      <c r="II16" s="9">
        <v>7.3419999999999996</v>
      </c>
      <c r="IJ16" s="9">
        <v>4.7320000000000002</v>
      </c>
      <c r="IK16" s="9">
        <v>0</v>
      </c>
      <c r="IL16" s="9">
        <v>166.404</v>
      </c>
      <c r="IM16" s="9">
        <v>18.236000000000001</v>
      </c>
      <c r="IN16" s="9">
        <v>12.81</v>
      </c>
      <c r="IO16" s="9">
        <v>27.715</v>
      </c>
      <c r="IP16" s="9">
        <v>42.719000000000001</v>
      </c>
      <c r="IQ16" s="9">
        <v>182.446</v>
      </c>
    </row>
    <row r="17" spans="1:251">
      <c r="A17" s="10">
        <v>44228</v>
      </c>
      <c r="B17" s="9">
        <v>3.98</v>
      </c>
      <c r="C17" s="9">
        <v>0</v>
      </c>
      <c r="D17" s="9">
        <v>145.21700000000001</v>
      </c>
      <c r="E17" s="9">
        <v>11.840999999999999</v>
      </c>
      <c r="F17" s="9">
        <v>11.887</v>
      </c>
      <c r="G17" s="9">
        <v>27.207999999999998</v>
      </c>
      <c r="H17" s="9">
        <v>30.986000000000001</v>
      </c>
      <c r="I17" s="9">
        <v>165.167</v>
      </c>
      <c r="J17" s="9">
        <v>42.155999999999999</v>
      </c>
      <c r="K17" s="9">
        <v>253.21600000000001</v>
      </c>
      <c r="L17" s="9">
        <v>16.117000000000001</v>
      </c>
      <c r="M17" s="9">
        <v>105.729</v>
      </c>
      <c r="N17" s="9">
        <v>105.729</v>
      </c>
      <c r="O17" s="9">
        <v>12.551</v>
      </c>
      <c r="P17" s="9">
        <v>6.7469999999999999</v>
      </c>
      <c r="Q17" s="9">
        <v>3.0569999999999999</v>
      </c>
      <c r="R17" s="9">
        <v>3.35</v>
      </c>
      <c r="S17" s="9">
        <v>5.4969999999999999</v>
      </c>
      <c r="T17" s="9">
        <v>0.91</v>
      </c>
      <c r="U17" s="9">
        <v>5.4420000000000002</v>
      </c>
      <c r="V17" s="9">
        <v>0.621</v>
      </c>
      <c r="W17" s="9">
        <v>0.34300000000000003</v>
      </c>
      <c r="X17" s="9">
        <v>1.99</v>
      </c>
      <c r="Y17" s="9">
        <v>3.097</v>
      </c>
      <c r="Z17" s="9">
        <v>1.319</v>
      </c>
      <c r="AA17" s="9">
        <v>4.3090000000000002</v>
      </c>
      <c r="AB17" s="9">
        <v>2.0979999999999999</v>
      </c>
      <c r="AC17" s="9">
        <v>5.8029999999999999</v>
      </c>
      <c r="AD17" s="9">
        <v>93.179000000000002</v>
      </c>
      <c r="AE17" s="9">
        <v>75.605000000000004</v>
      </c>
      <c r="AF17" s="9">
        <v>67.504000000000005</v>
      </c>
      <c r="AG17" s="9">
        <v>4.4660000000000002</v>
      </c>
      <c r="AH17" s="9">
        <v>3.6349999999999998</v>
      </c>
      <c r="AI17" s="9">
        <v>2.028</v>
      </c>
      <c r="AJ17" s="9">
        <v>3.2909999999999999</v>
      </c>
      <c r="AK17" s="9">
        <v>2.407</v>
      </c>
      <c r="AL17" s="9">
        <v>57.067</v>
      </c>
      <c r="AM17" s="9">
        <v>4.8499999999999996</v>
      </c>
      <c r="AN17" s="9">
        <v>5.6369999999999996</v>
      </c>
      <c r="AO17" s="9">
        <v>8.0500000000000007</v>
      </c>
      <c r="AP17" s="9">
        <v>14.266999999999999</v>
      </c>
      <c r="AQ17" s="9">
        <v>61.338000000000001</v>
      </c>
      <c r="AR17" s="9">
        <v>17.574000000000002</v>
      </c>
      <c r="AS17" s="9">
        <v>100.07</v>
      </c>
      <c r="AT17" s="9">
        <v>5.6589999999999998</v>
      </c>
      <c r="AU17" s="9">
        <v>132.529</v>
      </c>
      <c r="AV17" s="9">
        <v>132.529</v>
      </c>
      <c r="AW17" s="9">
        <v>17.065000000000001</v>
      </c>
      <c r="AX17" s="9">
        <v>9.7750000000000004</v>
      </c>
      <c r="AY17" s="9">
        <v>4.7350000000000003</v>
      </c>
      <c r="AZ17" s="9">
        <v>3.5009999999999999</v>
      </c>
      <c r="BA17" s="9">
        <v>6.0229999999999997</v>
      </c>
      <c r="BB17" s="9">
        <v>2.214</v>
      </c>
      <c r="BC17" s="9">
        <v>6.0229999999999997</v>
      </c>
      <c r="BD17" s="9">
        <v>1.9790000000000001</v>
      </c>
      <c r="BE17" s="9">
        <v>0.23499999999999999</v>
      </c>
      <c r="BF17" s="9">
        <v>4.4269999999999996</v>
      </c>
      <c r="BG17" s="9">
        <v>2.984</v>
      </c>
      <c r="BH17" s="9">
        <v>0.82499999999999996</v>
      </c>
      <c r="BI17" s="9">
        <v>4.2130000000000001</v>
      </c>
      <c r="BJ17" s="9">
        <v>4.024</v>
      </c>
      <c r="BK17" s="9">
        <v>7.29</v>
      </c>
      <c r="BL17" s="9">
        <v>115.464</v>
      </c>
      <c r="BM17" s="9">
        <v>80.370999999999995</v>
      </c>
      <c r="BN17" s="9">
        <v>78.272000000000006</v>
      </c>
      <c r="BO17" s="9">
        <v>1.3680000000000001</v>
      </c>
      <c r="BP17" s="9">
        <v>0.73099999999999998</v>
      </c>
      <c r="BQ17" s="9">
        <v>1.0289999999999999</v>
      </c>
      <c r="BR17" s="9">
        <v>0.57099999999999995</v>
      </c>
      <c r="BS17" s="9">
        <v>0.499</v>
      </c>
      <c r="BT17" s="9">
        <v>61.781999999999996</v>
      </c>
      <c r="BU17" s="9">
        <v>4.2489999999999997</v>
      </c>
      <c r="BV17" s="9">
        <v>3.907</v>
      </c>
      <c r="BW17" s="9">
        <v>10.433999999999999</v>
      </c>
      <c r="BX17" s="9">
        <v>8.6929999999999996</v>
      </c>
      <c r="BY17" s="9">
        <v>71.679000000000002</v>
      </c>
      <c r="BZ17" s="9">
        <v>35.091999999999999</v>
      </c>
      <c r="CA17" s="9">
        <v>123.94499999999999</v>
      </c>
      <c r="CB17" s="9">
        <v>8.5839999999999996</v>
      </c>
      <c r="CC17" s="9">
        <v>187.73</v>
      </c>
      <c r="CD17" s="9">
        <v>187.73</v>
      </c>
      <c r="CE17" s="9">
        <v>33.561</v>
      </c>
      <c r="CF17" s="9">
        <v>17.324000000000002</v>
      </c>
      <c r="CG17" s="9">
        <v>5.4530000000000003</v>
      </c>
      <c r="CH17" s="9">
        <v>8.6219999999999999</v>
      </c>
      <c r="CI17" s="9">
        <v>9.984</v>
      </c>
      <c r="CJ17" s="9">
        <v>3.8730000000000002</v>
      </c>
      <c r="CK17" s="9">
        <v>9.7289999999999992</v>
      </c>
      <c r="CL17" s="9">
        <v>1.5549999999999999</v>
      </c>
      <c r="CM17" s="9">
        <v>1.607</v>
      </c>
      <c r="CN17" s="9">
        <v>2.5249999999999999</v>
      </c>
      <c r="CO17" s="9">
        <v>8.1609999999999996</v>
      </c>
      <c r="CP17" s="9">
        <v>3.3879999999999999</v>
      </c>
      <c r="CQ17" s="9">
        <v>11.188000000000001</v>
      </c>
      <c r="CR17" s="9">
        <v>2.887</v>
      </c>
      <c r="CS17" s="9">
        <v>16.238</v>
      </c>
      <c r="CT17" s="9">
        <v>154.16900000000001</v>
      </c>
      <c r="CU17" s="9">
        <v>141.416</v>
      </c>
      <c r="CV17" s="9">
        <v>133.99799999999999</v>
      </c>
      <c r="CW17" s="9">
        <v>5.0259999999999998</v>
      </c>
      <c r="CX17" s="9">
        <v>2.133</v>
      </c>
      <c r="CY17" s="9">
        <v>4.4020000000000001</v>
      </c>
      <c r="CZ17" s="9">
        <v>0.85799999999999998</v>
      </c>
      <c r="DA17" s="9">
        <v>1.5329999999999999</v>
      </c>
      <c r="DB17" s="9">
        <v>98.92</v>
      </c>
      <c r="DC17" s="9">
        <v>9.5809999999999995</v>
      </c>
      <c r="DD17" s="9">
        <v>11.379</v>
      </c>
      <c r="DE17" s="9">
        <v>21.536000000000001</v>
      </c>
      <c r="DF17" s="9">
        <v>19.984000000000002</v>
      </c>
      <c r="DG17" s="9">
        <v>121.432</v>
      </c>
      <c r="DH17" s="9">
        <v>12.753</v>
      </c>
      <c r="DI17" s="9">
        <v>169.65700000000001</v>
      </c>
      <c r="DJ17" s="9">
        <v>18.073</v>
      </c>
      <c r="DK17" s="9">
        <v>150.149</v>
      </c>
      <c r="DL17" s="9">
        <v>150.149</v>
      </c>
      <c r="DM17" s="9">
        <v>31.844999999999999</v>
      </c>
      <c r="DN17" s="9">
        <v>10.792</v>
      </c>
      <c r="DO17" s="9">
        <v>3.161</v>
      </c>
      <c r="DP17" s="9">
        <v>5.5910000000000002</v>
      </c>
      <c r="DQ17" s="9">
        <v>4.4550000000000001</v>
      </c>
      <c r="DR17" s="9">
        <v>4.2969999999999997</v>
      </c>
      <c r="DS17" s="9">
        <v>6.1879999999999997</v>
      </c>
      <c r="DT17" s="9">
        <v>0</v>
      </c>
      <c r="DU17" s="9">
        <v>2.5649999999999999</v>
      </c>
      <c r="DV17" s="9">
        <v>2.133</v>
      </c>
      <c r="DW17" s="9">
        <v>2.27</v>
      </c>
      <c r="DX17" s="9">
        <v>4.3499999999999996</v>
      </c>
      <c r="DY17" s="9">
        <v>4.2469999999999999</v>
      </c>
      <c r="DZ17" s="9">
        <v>4.5049999999999999</v>
      </c>
      <c r="EA17" s="9">
        <v>21.053999999999998</v>
      </c>
      <c r="EB17" s="9">
        <v>118.304</v>
      </c>
      <c r="EC17" s="9">
        <v>104.093</v>
      </c>
      <c r="ED17" s="9">
        <v>99.448999999999998</v>
      </c>
      <c r="EE17" s="9">
        <v>2.1659999999999999</v>
      </c>
      <c r="EF17" s="9">
        <v>2.4780000000000002</v>
      </c>
      <c r="EG17" s="9">
        <v>2.5329999999999999</v>
      </c>
      <c r="EH17" s="9">
        <v>0</v>
      </c>
      <c r="EI17" s="9">
        <v>2.1110000000000002</v>
      </c>
      <c r="EJ17" s="9">
        <v>69.855999999999995</v>
      </c>
      <c r="EK17" s="9">
        <v>7.8739999999999997</v>
      </c>
      <c r="EL17" s="9">
        <v>6.298</v>
      </c>
      <c r="EM17" s="9">
        <v>20.065000000000001</v>
      </c>
      <c r="EN17" s="9">
        <v>9.6609999999999996</v>
      </c>
      <c r="EO17" s="9">
        <v>94.432000000000002</v>
      </c>
      <c r="EP17" s="9">
        <v>14.211</v>
      </c>
      <c r="EQ17" s="9">
        <v>128.184</v>
      </c>
      <c r="ER17" s="9">
        <v>21.966000000000001</v>
      </c>
      <c r="ES17" s="9">
        <v>50.140999999999998</v>
      </c>
      <c r="ET17" s="9">
        <v>39.152999999999999</v>
      </c>
      <c r="EU17" s="9">
        <v>10.988</v>
      </c>
      <c r="EV17" s="9">
        <v>1480.4649999999999</v>
      </c>
      <c r="EW17" s="9">
        <v>1363.635</v>
      </c>
      <c r="EX17" s="9">
        <v>266.66399999999999</v>
      </c>
      <c r="EY17" s="9">
        <v>127.407</v>
      </c>
      <c r="EZ17" s="9">
        <v>48.445</v>
      </c>
      <c r="FA17" s="9">
        <v>67.477000000000004</v>
      </c>
      <c r="FB17" s="9">
        <v>77.075000000000003</v>
      </c>
      <c r="FC17" s="9">
        <v>39.337000000000003</v>
      </c>
      <c r="FD17" s="9">
        <v>75.897000000000006</v>
      </c>
      <c r="FE17" s="9">
        <v>17.776</v>
      </c>
      <c r="FF17" s="9">
        <v>21.29</v>
      </c>
      <c r="FG17" s="9">
        <v>31.884</v>
      </c>
      <c r="FH17" s="9">
        <v>43.351999999999997</v>
      </c>
      <c r="FI17" s="9">
        <v>41.853999999999999</v>
      </c>
      <c r="FJ17" s="9">
        <v>81.944999999999993</v>
      </c>
      <c r="FK17" s="9">
        <v>35.146000000000001</v>
      </c>
      <c r="FL17" s="9">
        <v>139.256</v>
      </c>
      <c r="FM17" s="9">
        <v>1096.972</v>
      </c>
      <c r="FN17" s="9">
        <v>897.93100000000004</v>
      </c>
      <c r="FO17" s="9">
        <v>849.61</v>
      </c>
      <c r="FP17" s="9">
        <v>22.015999999999998</v>
      </c>
      <c r="FQ17" s="9">
        <v>24.562000000000001</v>
      </c>
      <c r="FR17" s="9">
        <v>23.02</v>
      </c>
      <c r="FS17" s="9">
        <v>15.260999999999999</v>
      </c>
      <c r="FT17" s="9">
        <v>8.2959999999999994</v>
      </c>
      <c r="FU17" s="9">
        <v>658.02200000000005</v>
      </c>
      <c r="FV17" s="9">
        <v>63.329000000000001</v>
      </c>
      <c r="FW17" s="9">
        <v>59.387999999999998</v>
      </c>
      <c r="FX17" s="9">
        <v>117.19199999999999</v>
      </c>
      <c r="FY17" s="9">
        <v>155.096</v>
      </c>
      <c r="FZ17" s="9">
        <v>742.83600000000001</v>
      </c>
      <c r="GA17" s="9">
        <v>199.04</v>
      </c>
      <c r="GB17" s="9">
        <v>116.83</v>
      </c>
      <c r="GC17" s="9">
        <v>1310.807</v>
      </c>
      <c r="GD17" s="9">
        <v>169.65799999999999</v>
      </c>
      <c r="GE17" s="9">
        <v>155.327</v>
      </c>
      <c r="GF17" s="9">
        <v>155.327</v>
      </c>
      <c r="GG17" s="9">
        <v>14.196</v>
      </c>
      <c r="GH17" s="9">
        <v>9.6470000000000002</v>
      </c>
      <c r="GI17" s="9">
        <v>4.84</v>
      </c>
      <c r="GJ17" s="9">
        <v>3.552</v>
      </c>
      <c r="GK17" s="9">
        <v>6.36</v>
      </c>
      <c r="GL17" s="9">
        <v>2.5219999999999998</v>
      </c>
      <c r="GM17" s="9">
        <v>5.891</v>
      </c>
      <c r="GN17" s="9">
        <v>2.5009999999999999</v>
      </c>
      <c r="GO17" s="9">
        <v>0</v>
      </c>
      <c r="GP17" s="9">
        <v>3.9750000000000001</v>
      </c>
      <c r="GQ17" s="9">
        <v>2.3410000000000002</v>
      </c>
      <c r="GR17" s="9">
        <v>2.9380000000000002</v>
      </c>
      <c r="GS17" s="9">
        <v>6.883</v>
      </c>
      <c r="GT17" s="9">
        <v>2.37</v>
      </c>
      <c r="GU17" s="9">
        <v>4.5490000000000004</v>
      </c>
      <c r="GV17" s="9">
        <v>141.131</v>
      </c>
      <c r="GW17" s="9">
        <v>89.927000000000007</v>
      </c>
      <c r="GX17" s="9">
        <v>82.748000000000005</v>
      </c>
      <c r="GY17" s="9">
        <v>1.726</v>
      </c>
      <c r="GZ17" s="9">
        <v>5.4539999999999997</v>
      </c>
      <c r="HA17" s="9">
        <v>2.2509999999999999</v>
      </c>
      <c r="HB17" s="9">
        <v>4.5039999999999996</v>
      </c>
      <c r="HC17" s="9">
        <v>0.42499999999999999</v>
      </c>
      <c r="HD17" s="9">
        <v>69.153999999999996</v>
      </c>
      <c r="HE17" s="9">
        <v>10.865</v>
      </c>
      <c r="HF17" s="9">
        <v>2.87</v>
      </c>
      <c r="HG17" s="9">
        <v>7.0369999999999999</v>
      </c>
      <c r="HH17" s="9">
        <v>20.803999999999998</v>
      </c>
      <c r="HI17" s="9">
        <v>69.123000000000005</v>
      </c>
      <c r="HJ17" s="9">
        <v>51.204000000000001</v>
      </c>
      <c r="HK17" s="9">
        <v>151.12299999999999</v>
      </c>
      <c r="HL17" s="9">
        <v>4.2039999999999997</v>
      </c>
      <c r="HM17" s="9">
        <v>303.291</v>
      </c>
      <c r="HN17" s="9">
        <v>303.291</v>
      </c>
      <c r="HO17" s="9">
        <v>43.231000000000002</v>
      </c>
      <c r="HP17" s="9">
        <v>19.812999999999999</v>
      </c>
      <c r="HQ17" s="9">
        <v>9.6549999999999994</v>
      </c>
      <c r="HR17" s="9">
        <v>8.4710000000000001</v>
      </c>
      <c r="HS17" s="9">
        <v>14.538</v>
      </c>
      <c r="HT17" s="9">
        <v>3.5880000000000001</v>
      </c>
      <c r="HU17" s="9">
        <v>15.336</v>
      </c>
      <c r="HV17" s="9">
        <v>2.79</v>
      </c>
      <c r="HW17" s="9">
        <v>0</v>
      </c>
      <c r="HX17" s="9">
        <v>6.6340000000000003</v>
      </c>
      <c r="HY17" s="9">
        <v>5.0510000000000002</v>
      </c>
      <c r="HZ17" s="9">
        <v>6.4409999999999998</v>
      </c>
      <c r="IA17" s="9">
        <v>10.72</v>
      </c>
      <c r="IB17" s="9">
        <v>7.4059999999999997</v>
      </c>
      <c r="IC17" s="9">
        <v>23.417000000000002</v>
      </c>
      <c r="ID17" s="9">
        <v>260.06</v>
      </c>
      <c r="IE17" s="9">
        <v>216.89400000000001</v>
      </c>
      <c r="IF17" s="9">
        <v>200.83099999999999</v>
      </c>
      <c r="IG17" s="9">
        <v>9.6069999999999993</v>
      </c>
      <c r="IH17" s="9">
        <v>6.4569999999999999</v>
      </c>
      <c r="II17" s="9">
        <v>10.352</v>
      </c>
      <c r="IJ17" s="9">
        <v>5.7110000000000003</v>
      </c>
      <c r="IK17" s="9">
        <v>0</v>
      </c>
      <c r="IL17" s="9">
        <v>162.11699999999999</v>
      </c>
      <c r="IM17" s="9">
        <v>15.526999999999999</v>
      </c>
      <c r="IN17" s="9">
        <v>16.736999999999998</v>
      </c>
      <c r="IO17" s="9">
        <v>22.513000000000002</v>
      </c>
      <c r="IP17" s="9">
        <v>49.968000000000004</v>
      </c>
      <c r="IQ17" s="9">
        <v>166.92699999999999</v>
      </c>
    </row>
    <row r="18" spans="1:251">
      <c r="A18" s="10">
        <v>44593</v>
      </c>
      <c r="B18" s="9">
        <v>4.8970000000000002</v>
      </c>
      <c r="C18" s="9">
        <v>0</v>
      </c>
      <c r="D18" s="9">
        <v>139.00800000000001</v>
      </c>
      <c r="E18" s="9">
        <v>14.448</v>
      </c>
      <c r="F18" s="9">
        <v>9.3529999999999998</v>
      </c>
      <c r="G18" s="9">
        <v>21.475999999999999</v>
      </c>
      <c r="H18" s="9">
        <v>40.694000000000003</v>
      </c>
      <c r="I18" s="9">
        <v>143.59100000000001</v>
      </c>
      <c r="J18" s="9">
        <v>45.707000000000001</v>
      </c>
      <c r="K18" s="9">
        <v>253.453</v>
      </c>
      <c r="L18" s="9">
        <v>17.242000000000001</v>
      </c>
      <c r="M18" s="9">
        <v>119.039</v>
      </c>
      <c r="N18" s="9">
        <v>119.039</v>
      </c>
      <c r="O18" s="9">
        <v>20.998999999999999</v>
      </c>
      <c r="P18" s="9">
        <v>8.6129999999999995</v>
      </c>
      <c r="Q18" s="9">
        <v>4.5209999999999999</v>
      </c>
      <c r="R18" s="9">
        <v>4.0919999999999996</v>
      </c>
      <c r="S18" s="9">
        <v>5.5119999999999996</v>
      </c>
      <c r="T18" s="9">
        <v>3.101</v>
      </c>
      <c r="U18" s="9">
        <v>5.1390000000000002</v>
      </c>
      <c r="V18" s="9">
        <v>2.081</v>
      </c>
      <c r="W18" s="9">
        <v>1.393</v>
      </c>
      <c r="X18" s="9">
        <v>2.5419999999999998</v>
      </c>
      <c r="Y18" s="9">
        <v>3.641</v>
      </c>
      <c r="Z18" s="9">
        <v>2.4300000000000002</v>
      </c>
      <c r="AA18" s="9">
        <v>6.7880000000000003</v>
      </c>
      <c r="AB18" s="9">
        <v>1.825</v>
      </c>
      <c r="AC18" s="9">
        <v>12.385999999999999</v>
      </c>
      <c r="AD18" s="9">
        <v>98.04</v>
      </c>
      <c r="AE18" s="9">
        <v>74.728999999999999</v>
      </c>
      <c r="AF18" s="9">
        <v>67.501000000000005</v>
      </c>
      <c r="AG18" s="9">
        <v>2.6640000000000001</v>
      </c>
      <c r="AH18" s="9">
        <v>4.28</v>
      </c>
      <c r="AI18" s="9">
        <v>2.145</v>
      </c>
      <c r="AJ18" s="9">
        <v>3.4710000000000001</v>
      </c>
      <c r="AK18" s="9">
        <v>1.3280000000000001</v>
      </c>
      <c r="AL18" s="9">
        <v>58.768999999999998</v>
      </c>
      <c r="AM18" s="9">
        <v>4.82</v>
      </c>
      <c r="AN18" s="9">
        <v>3.157</v>
      </c>
      <c r="AO18" s="9">
        <v>7.9829999999999997</v>
      </c>
      <c r="AP18" s="9">
        <v>17.678999999999998</v>
      </c>
      <c r="AQ18" s="9">
        <v>57.05</v>
      </c>
      <c r="AR18" s="9">
        <v>23.311</v>
      </c>
      <c r="AS18" s="9">
        <v>107.619</v>
      </c>
      <c r="AT18" s="9">
        <v>11.42</v>
      </c>
      <c r="AU18" s="9">
        <v>125</v>
      </c>
      <c r="AV18" s="9">
        <v>125</v>
      </c>
      <c r="AW18" s="9">
        <v>18.591999999999999</v>
      </c>
      <c r="AX18" s="9">
        <v>8.7059999999999995</v>
      </c>
      <c r="AY18" s="9">
        <v>2.7639999999999998</v>
      </c>
      <c r="AZ18" s="9">
        <v>4.0730000000000004</v>
      </c>
      <c r="BA18" s="9">
        <v>4.6710000000000003</v>
      </c>
      <c r="BB18" s="9">
        <v>2.1659999999999999</v>
      </c>
      <c r="BC18" s="9">
        <v>4.3330000000000002</v>
      </c>
      <c r="BD18" s="9">
        <v>2.1859999999999999</v>
      </c>
      <c r="BE18" s="9">
        <v>0.317</v>
      </c>
      <c r="BF18" s="9">
        <v>1.921</v>
      </c>
      <c r="BG18" s="9">
        <v>3.0179999999999998</v>
      </c>
      <c r="BH18" s="9">
        <v>1.8979999999999999</v>
      </c>
      <c r="BI18" s="9">
        <v>3.0609999999999999</v>
      </c>
      <c r="BJ18" s="9">
        <v>3.7759999999999998</v>
      </c>
      <c r="BK18" s="9">
        <v>9.8849999999999998</v>
      </c>
      <c r="BL18" s="9">
        <v>106.408</v>
      </c>
      <c r="BM18" s="9">
        <v>76.096999999999994</v>
      </c>
      <c r="BN18" s="9">
        <v>72.707999999999998</v>
      </c>
      <c r="BO18" s="9">
        <v>1.5620000000000001</v>
      </c>
      <c r="BP18" s="9">
        <v>1.827</v>
      </c>
      <c r="BQ18" s="9">
        <v>1.5620000000000001</v>
      </c>
      <c r="BR18" s="9">
        <v>1.29</v>
      </c>
      <c r="BS18" s="9">
        <v>0.53700000000000003</v>
      </c>
      <c r="BT18" s="9">
        <v>58.566000000000003</v>
      </c>
      <c r="BU18" s="9">
        <v>2.395</v>
      </c>
      <c r="BV18" s="9">
        <v>5.7789999999999999</v>
      </c>
      <c r="BW18" s="9">
        <v>9.3569999999999993</v>
      </c>
      <c r="BX18" s="9">
        <v>11.118</v>
      </c>
      <c r="BY18" s="9">
        <v>64.978999999999999</v>
      </c>
      <c r="BZ18" s="9">
        <v>30.311</v>
      </c>
      <c r="CA18" s="9">
        <v>114.096</v>
      </c>
      <c r="CB18" s="9">
        <v>10.904</v>
      </c>
      <c r="CC18" s="9">
        <v>210.709</v>
      </c>
      <c r="CD18" s="9">
        <v>210.709</v>
      </c>
      <c r="CE18" s="9">
        <v>53.457999999999998</v>
      </c>
      <c r="CF18" s="9">
        <v>24.513000000000002</v>
      </c>
      <c r="CG18" s="9">
        <v>10.821999999999999</v>
      </c>
      <c r="CH18" s="9">
        <v>11.859</v>
      </c>
      <c r="CI18" s="9">
        <v>15.331</v>
      </c>
      <c r="CJ18" s="9">
        <v>7.351</v>
      </c>
      <c r="CK18" s="9">
        <v>17.998999999999999</v>
      </c>
      <c r="CL18" s="9">
        <v>2.99</v>
      </c>
      <c r="CM18" s="9">
        <v>1.4450000000000001</v>
      </c>
      <c r="CN18" s="9">
        <v>5.3369999999999997</v>
      </c>
      <c r="CO18" s="9">
        <v>9.8469999999999995</v>
      </c>
      <c r="CP18" s="9">
        <v>7.4980000000000002</v>
      </c>
      <c r="CQ18" s="9">
        <v>14.45</v>
      </c>
      <c r="CR18" s="9">
        <v>8.2309999999999999</v>
      </c>
      <c r="CS18" s="9">
        <v>28.945</v>
      </c>
      <c r="CT18" s="9">
        <v>157.251</v>
      </c>
      <c r="CU18" s="9">
        <v>143.273</v>
      </c>
      <c r="CV18" s="9">
        <v>136.916</v>
      </c>
      <c r="CW18" s="9">
        <v>3.2730000000000001</v>
      </c>
      <c r="CX18" s="9">
        <v>3.085</v>
      </c>
      <c r="CY18" s="9">
        <v>3.3279999999999998</v>
      </c>
      <c r="CZ18" s="9">
        <v>0.64</v>
      </c>
      <c r="DA18" s="9">
        <v>2.0990000000000002</v>
      </c>
      <c r="DB18" s="9">
        <v>96.712999999999994</v>
      </c>
      <c r="DC18" s="9">
        <v>13.986000000000001</v>
      </c>
      <c r="DD18" s="9">
        <v>9.8190000000000008</v>
      </c>
      <c r="DE18" s="9">
        <v>22.754999999999999</v>
      </c>
      <c r="DF18" s="9">
        <v>19.879000000000001</v>
      </c>
      <c r="DG18" s="9">
        <v>123.395</v>
      </c>
      <c r="DH18" s="9">
        <v>13.978</v>
      </c>
      <c r="DI18" s="9">
        <v>180.977</v>
      </c>
      <c r="DJ18" s="9">
        <v>29.731999999999999</v>
      </c>
      <c r="DK18" s="9">
        <v>146.136</v>
      </c>
      <c r="DL18" s="9">
        <v>146.136</v>
      </c>
      <c r="DM18" s="9">
        <v>42.646999999999998</v>
      </c>
      <c r="DN18" s="9">
        <v>12.964</v>
      </c>
      <c r="DO18" s="9">
        <v>4.1950000000000003</v>
      </c>
      <c r="DP18" s="9">
        <v>7.0369999999999999</v>
      </c>
      <c r="DQ18" s="9">
        <v>6.8559999999999999</v>
      </c>
      <c r="DR18" s="9">
        <v>4.3760000000000003</v>
      </c>
      <c r="DS18" s="9">
        <v>7.5309999999999997</v>
      </c>
      <c r="DT18" s="9">
        <v>0</v>
      </c>
      <c r="DU18" s="9">
        <v>3.4159999999999999</v>
      </c>
      <c r="DV18" s="9">
        <v>0.86</v>
      </c>
      <c r="DW18" s="9">
        <v>7.0179999999999998</v>
      </c>
      <c r="DX18" s="9">
        <v>3.3540000000000001</v>
      </c>
      <c r="DY18" s="9">
        <v>6.968</v>
      </c>
      <c r="DZ18" s="9">
        <v>4.2640000000000002</v>
      </c>
      <c r="EA18" s="9">
        <v>29.684000000000001</v>
      </c>
      <c r="EB18" s="9">
        <v>103.489</v>
      </c>
      <c r="EC18" s="9">
        <v>89.671999999999997</v>
      </c>
      <c r="ED18" s="9">
        <v>86.766999999999996</v>
      </c>
      <c r="EE18" s="9">
        <v>2.0030000000000001</v>
      </c>
      <c r="EF18" s="9">
        <v>0.90200000000000002</v>
      </c>
      <c r="EG18" s="9">
        <v>1.657</v>
      </c>
      <c r="EH18" s="9">
        <v>0</v>
      </c>
      <c r="EI18" s="9">
        <v>0.90200000000000002</v>
      </c>
      <c r="EJ18" s="9">
        <v>54.445999999999998</v>
      </c>
      <c r="EK18" s="9">
        <v>6.44</v>
      </c>
      <c r="EL18" s="9">
        <v>6.056</v>
      </c>
      <c r="EM18" s="9">
        <v>22.731000000000002</v>
      </c>
      <c r="EN18" s="9">
        <v>10.922000000000001</v>
      </c>
      <c r="EO18" s="9">
        <v>78.751000000000005</v>
      </c>
      <c r="EP18" s="9">
        <v>13.816000000000001</v>
      </c>
      <c r="EQ18" s="9">
        <v>116.851</v>
      </c>
      <c r="ER18" s="9">
        <v>29.285</v>
      </c>
      <c r="ES18" s="9">
        <v>63.387</v>
      </c>
      <c r="ET18" s="9">
        <v>47.353000000000002</v>
      </c>
      <c r="EU18" s="9">
        <v>16.033999999999999</v>
      </c>
      <c r="EV18" s="9">
        <v>1565.2819999999999</v>
      </c>
      <c r="EW18" s="9">
        <v>1456.479</v>
      </c>
      <c r="EX18" s="9">
        <v>317.49700000000001</v>
      </c>
      <c r="EY18" s="9">
        <v>166.226</v>
      </c>
      <c r="EZ18" s="9">
        <v>63.633000000000003</v>
      </c>
      <c r="FA18" s="9">
        <v>81.513999999999996</v>
      </c>
      <c r="FB18" s="9">
        <v>96.778999999999996</v>
      </c>
      <c r="FC18" s="9">
        <v>48.368000000000002</v>
      </c>
      <c r="FD18" s="9">
        <v>99.298000000000002</v>
      </c>
      <c r="FE18" s="9">
        <v>24.808</v>
      </c>
      <c r="FF18" s="9">
        <v>19.587</v>
      </c>
      <c r="FG18" s="9">
        <v>37.722000000000001</v>
      </c>
      <c r="FH18" s="9">
        <v>55.726999999999997</v>
      </c>
      <c r="FI18" s="9">
        <v>52.569000000000003</v>
      </c>
      <c r="FJ18" s="9">
        <v>98.49</v>
      </c>
      <c r="FK18" s="9">
        <v>47.527999999999999</v>
      </c>
      <c r="FL18" s="9">
        <v>151.27099999999999</v>
      </c>
      <c r="FM18" s="9">
        <v>1138.982</v>
      </c>
      <c r="FN18" s="9">
        <v>928.70600000000002</v>
      </c>
      <c r="FO18" s="9">
        <v>867.21600000000001</v>
      </c>
      <c r="FP18" s="9">
        <v>32.408999999999999</v>
      </c>
      <c r="FQ18" s="9">
        <v>28.513999999999999</v>
      </c>
      <c r="FR18" s="9">
        <v>29.940999999999999</v>
      </c>
      <c r="FS18" s="9">
        <v>17.231999999999999</v>
      </c>
      <c r="FT18" s="9">
        <v>11.862</v>
      </c>
      <c r="FU18" s="9">
        <v>682.73199999999997</v>
      </c>
      <c r="FV18" s="9">
        <v>66.534000000000006</v>
      </c>
      <c r="FW18" s="9">
        <v>56.72</v>
      </c>
      <c r="FX18" s="9">
        <v>122.72</v>
      </c>
      <c r="FY18" s="9">
        <v>167.411</v>
      </c>
      <c r="FZ18" s="9">
        <v>761.29499999999996</v>
      </c>
      <c r="GA18" s="9">
        <v>210.27600000000001</v>
      </c>
      <c r="GB18" s="9">
        <v>108.803</v>
      </c>
      <c r="GC18" s="9">
        <v>1370.86</v>
      </c>
      <c r="GD18" s="9">
        <v>194.422</v>
      </c>
      <c r="GE18" s="9">
        <v>175.37700000000001</v>
      </c>
      <c r="GF18" s="9">
        <v>175.37700000000001</v>
      </c>
      <c r="GG18" s="9">
        <v>16.927</v>
      </c>
      <c r="GH18" s="9">
        <v>7.7889999999999997</v>
      </c>
      <c r="GI18" s="9">
        <v>2.4279999999999999</v>
      </c>
      <c r="GJ18" s="9">
        <v>4.952</v>
      </c>
      <c r="GK18" s="9">
        <v>4.8879999999999999</v>
      </c>
      <c r="GL18" s="9">
        <v>2.492</v>
      </c>
      <c r="GM18" s="9">
        <v>5.71</v>
      </c>
      <c r="GN18" s="9">
        <v>1.67</v>
      </c>
      <c r="GO18" s="9">
        <v>0</v>
      </c>
      <c r="GP18" s="9">
        <v>2.0680000000000001</v>
      </c>
      <c r="GQ18" s="9">
        <v>1.7170000000000001</v>
      </c>
      <c r="GR18" s="9">
        <v>3.5939999999999999</v>
      </c>
      <c r="GS18" s="9">
        <v>4.8109999999999999</v>
      </c>
      <c r="GT18" s="9">
        <v>2.569</v>
      </c>
      <c r="GU18" s="9">
        <v>9.1379999999999999</v>
      </c>
      <c r="GV18" s="9">
        <v>158.44999999999999</v>
      </c>
      <c r="GW18" s="9">
        <v>113.65300000000001</v>
      </c>
      <c r="GX18" s="9">
        <v>99.441000000000003</v>
      </c>
      <c r="GY18" s="9">
        <v>3.976</v>
      </c>
      <c r="GZ18" s="9">
        <v>9.8339999999999996</v>
      </c>
      <c r="HA18" s="9">
        <v>5.2309999999999999</v>
      </c>
      <c r="HB18" s="9">
        <v>8.0690000000000008</v>
      </c>
      <c r="HC18" s="9">
        <v>0.51</v>
      </c>
      <c r="HD18" s="9">
        <v>85.477000000000004</v>
      </c>
      <c r="HE18" s="9">
        <v>12.13</v>
      </c>
      <c r="HF18" s="9">
        <v>3.544</v>
      </c>
      <c r="HG18" s="9">
        <v>12.502000000000001</v>
      </c>
      <c r="HH18" s="9">
        <v>31.442</v>
      </c>
      <c r="HI18" s="9">
        <v>82.210999999999999</v>
      </c>
      <c r="HJ18" s="9">
        <v>44.796999999999997</v>
      </c>
      <c r="HK18" s="9">
        <v>166.71899999999999</v>
      </c>
      <c r="HL18" s="9">
        <v>8.6579999999999995</v>
      </c>
      <c r="HM18" s="9">
        <v>339.46899999999999</v>
      </c>
      <c r="HN18" s="9">
        <v>339.46899999999999</v>
      </c>
      <c r="HO18" s="9">
        <v>59.69</v>
      </c>
      <c r="HP18" s="9">
        <v>32.567999999999998</v>
      </c>
      <c r="HQ18" s="9">
        <v>13.288</v>
      </c>
      <c r="HR18" s="9">
        <v>17.489000000000001</v>
      </c>
      <c r="HS18" s="9">
        <v>24.966000000000001</v>
      </c>
      <c r="HT18" s="9">
        <v>5.8109999999999999</v>
      </c>
      <c r="HU18" s="9">
        <v>25.684000000000001</v>
      </c>
      <c r="HV18" s="9">
        <v>5.093</v>
      </c>
      <c r="HW18" s="9">
        <v>0</v>
      </c>
      <c r="HX18" s="9">
        <v>11.167999999999999</v>
      </c>
      <c r="HY18" s="9">
        <v>11.286</v>
      </c>
      <c r="HZ18" s="9">
        <v>8.3230000000000004</v>
      </c>
      <c r="IA18" s="9">
        <v>20.687999999999999</v>
      </c>
      <c r="IB18" s="9">
        <v>10.089</v>
      </c>
      <c r="IC18" s="9">
        <v>27.120999999999999</v>
      </c>
      <c r="ID18" s="9">
        <v>279.779</v>
      </c>
      <c r="IE18" s="9">
        <v>229.77099999999999</v>
      </c>
      <c r="IF18" s="9">
        <v>214.97200000000001</v>
      </c>
      <c r="IG18" s="9">
        <v>8.6110000000000007</v>
      </c>
      <c r="IH18" s="9">
        <v>6.1879999999999997</v>
      </c>
      <c r="II18" s="9">
        <v>9.452</v>
      </c>
      <c r="IJ18" s="9">
        <v>5.3470000000000004</v>
      </c>
      <c r="IK18" s="9">
        <v>0</v>
      </c>
      <c r="IL18" s="9">
        <v>176.21799999999999</v>
      </c>
      <c r="IM18" s="9">
        <v>19.742999999999999</v>
      </c>
      <c r="IN18" s="9">
        <v>13.67</v>
      </c>
      <c r="IO18" s="9">
        <v>20.138999999999999</v>
      </c>
      <c r="IP18" s="9">
        <v>53.649000000000001</v>
      </c>
      <c r="IQ18" s="9">
        <v>176.12200000000001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39.006999999999998</v>
      </c>
      <c r="C11" s="9">
        <v>258.59199999999998</v>
      </c>
      <c r="D11" s="9">
        <v>19.382000000000001</v>
      </c>
      <c r="E11" s="9">
        <v>244.733</v>
      </c>
      <c r="F11" s="9">
        <v>244.733</v>
      </c>
      <c r="G11" s="9">
        <v>50.414000000000001</v>
      </c>
      <c r="H11" s="9">
        <v>28.856999999999999</v>
      </c>
      <c r="I11" s="9">
        <v>12.442</v>
      </c>
      <c r="J11" s="9">
        <v>13.598000000000001</v>
      </c>
      <c r="K11" s="9">
        <v>16.503</v>
      </c>
      <c r="L11" s="9">
        <v>9.5359999999999996</v>
      </c>
      <c r="M11" s="9">
        <v>16.855</v>
      </c>
      <c r="N11" s="9">
        <v>4.3570000000000002</v>
      </c>
      <c r="O11" s="9">
        <v>3.4089999999999998</v>
      </c>
      <c r="P11" s="9">
        <v>7.383</v>
      </c>
      <c r="Q11" s="9">
        <v>9.923</v>
      </c>
      <c r="R11" s="9">
        <v>8.7330000000000005</v>
      </c>
      <c r="S11" s="9">
        <v>18.378</v>
      </c>
      <c r="T11" s="9">
        <v>7.6619999999999999</v>
      </c>
      <c r="U11" s="9">
        <v>21.556999999999999</v>
      </c>
      <c r="V11" s="9">
        <v>194.31899999999999</v>
      </c>
      <c r="W11" s="9">
        <v>145.929</v>
      </c>
      <c r="X11" s="9">
        <v>139.62</v>
      </c>
      <c r="Y11" s="9">
        <v>1.988</v>
      </c>
      <c r="Z11" s="9">
        <v>4.3209999999999997</v>
      </c>
      <c r="AA11" s="9">
        <v>1.1719999999999999</v>
      </c>
      <c r="AB11" s="9">
        <v>1.359</v>
      </c>
      <c r="AC11" s="9">
        <v>2.9630000000000001</v>
      </c>
      <c r="AD11" s="9">
        <v>121.845</v>
      </c>
      <c r="AE11" s="9">
        <v>4.2709999999999999</v>
      </c>
      <c r="AF11" s="9">
        <v>7.5979999999999999</v>
      </c>
      <c r="AG11" s="9">
        <v>12.215</v>
      </c>
      <c r="AH11" s="9">
        <v>26.311</v>
      </c>
      <c r="AI11" s="9">
        <v>119.619</v>
      </c>
      <c r="AJ11" s="9">
        <v>48.39</v>
      </c>
      <c r="AK11" s="9">
        <v>220.80099999999999</v>
      </c>
      <c r="AL11" s="9">
        <v>23.931999999999999</v>
      </c>
      <c r="AM11" s="9">
        <v>124.801</v>
      </c>
      <c r="AN11" s="9">
        <v>124.801</v>
      </c>
      <c r="AO11" s="9">
        <v>30.006</v>
      </c>
      <c r="AP11" s="9">
        <v>12.63</v>
      </c>
      <c r="AQ11" s="9">
        <v>2.5920000000000001</v>
      </c>
      <c r="AR11" s="9">
        <v>7.1710000000000003</v>
      </c>
      <c r="AS11" s="9">
        <v>5.1050000000000004</v>
      </c>
      <c r="AT11" s="9">
        <v>4.6580000000000004</v>
      </c>
      <c r="AU11" s="9">
        <v>1.8160000000000001</v>
      </c>
      <c r="AV11" s="9">
        <v>2.5449999999999999</v>
      </c>
      <c r="AW11" s="9">
        <v>5.4009999999999998</v>
      </c>
      <c r="AX11" s="9">
        <v>0.89600000000000002</v>
      </c>
      <c r="AY11" s="9">
        <v>4.593</v>
      </c>
      <c r="AZ11" s="9">
        <v>4.274</v>
      </c>
      <c r="BA11" s="9">
        <v>3.4449999999999998</v>
      </c>
      <c r="BB11" s="9">
        <v>6.3170000000000002</v>
      </c>
      <c r="BC11" s="9">
        <v>17.376000000000001</v>
      </c>
      <c r="BD11" s="9">
        <v>94.795000000000002</v>
      </c>
      <c r="BE11" s="9">
        <v>88.536000000000001</v>
      </c>
      <c r="BF11" s="9">
        <v>83.168999999999997</v>
      </c>
      <c r="BG11" s="9">
        <v>2.5139999999999998</v>
      </c>
      <c r="BH11" s="9">
        <v>2.8530000000000002</v>
      </c>
      <c r="BI11" s="9">
        <v>2.1640000000000001</v>
      </c>
      <c r="BJ11" s="9">
        <v>0.35299999999999998</v>
      </c>
      <c r="BK11" s="9">
        <v>2.1680000000000001</v>
      </c>
      <c r="BL11" s="9">
        <v>55.927</v>
      </c>
      <c r="BM11" s="9">
        <v>6.0289999999999999</v>
      </c>
      <c r="BN11" s="9">
        <v>7.9390000000000001</v>
      </c>
      <c r="BO11" s="9">
        <v>18.640999999999998</v>
      </c>
      <c r="BP11" s="9">
        <v>11.565</v>
      </c>
      <c r="BQ11" s="9">
        <v>76.971000000000004</v>
      </c>
      <c r="BR11" s="9">
        <v>6.2590000000000003</v>
      </c>
      <c r="BS11" s="9">
        <v>107.4</v>
      </c>
      <c r="BT11" s="9">
        <v>17.399999999999999</v>
      </c>
      <c r="BU11" s="9">
        <v>174.51900000000001</v>
      </c>
      <c r="BV11" s="9">
        <v>174.51900000000001</v>
      </c>
      <c r="BW11" s="9">
        <v>26.567</v>
      </c>
      <c r="BX11" s="9">
        <v>10.646000000000001</v>
      </c>
      <c r="BY11" s="9">
        <v>2.5219999999999998</v>
      </c>
      <c r="BZ11" s="9">
        <v>6.8090000000000002</v>
      </c>
      <c r="CA11" s="9">
        <v>4.8470000000000004</v>
      </c>
      <c r="CB11" s="9">
        <v>4.4829999999999997</v>
      </c>
      <c r="CC11" s="9">
        <v>4.9649999999999999</v>
      </c>
      <c r="CD11" s="9">
        <v>0</v>
      </c>
      <c r="CE11" s="9">
        <v>3.8290000000000002</v>
      </c>
      <c r="CF11" s="9">
        <v>2.6680000000000001</v>
      </c>
      <c r="CG11" s="9">
        <v>4.5289999999999999</v>
      </c>
      <c r="CH11" s="9">
        <v>2.133</v>
      </c>
      <c r="CI11" s="9">
        <v>6.0979999999999999</v>
      </c>
      <c r="CJ11" s="9">
        <v>3.2320000000000002</v>
      </c>
      <c r="CK11" s="9">
        <v>15.920999999999999</v>
      </c>
      <c r="CL11" s="9">
        <v>147.952</v>
      </c>
      <c r="CM11" s="9">
        <v>128.791</v>
      </c>
      <c r="CN11" s="9">
        <v>119.533</v>
      </c>
      <c r="CO11" s="9">
        <v>5.3559999999999999</v>
      </c>
      <c r="CP11" s="9">
        <v>3.9020000000000001</v>
      </c>
      <c r="CQ11" s="9">
        <v>4.4290000000000003</v>
      </c>
      <c r="CR11" s="9">
        <v>1.101</v>
      </c>
      <c r="CS11" s="9">
        <v>3.3540000000000001</v>
      </c>
      <c r="CT11" s="9">
        <v>102.158</v>
      </c>
      <c r="CU11" s="9">
        <v>6.1139999999999999</v>
      </c>
      <c r="CV11" s="9">
        <v>8.0009999999999994</v>
      </c>
      <c r="CW11" s="9">
        <v>12.519</v>
      </c>
      <c r="CX11" s="9">
        <v>21.669</v>
      </c>
      <c r="CY11" s="9">
        <v>107.122</v>
      </c>
      <c r="CZ11" s="9">
        <v>19.161000000000001</v>
      </c>
      <c r="DA11" s="9">
        <v>158.55099999999999</v>
      </c>
      <c r="DB11" s="9">
        <v>15.968</v>
      </c>
      <c r="DC11" s="9">
        <v>108.405</v>
      </c>
      <c r="DD11" s="9">
        <v>108.405</v>
      </c>
      <c r="DE11" s="9">
        <v>32.701999999999998</v>
      </c>
      <c r="DF11" s="9">
        <v>9.4540000000000006</v>
      </c>
      <c r="DG11" s="9">
        <v>4.202</v>
      </c>
      <c r="DH11" s="9">
        <v>4.3019999999999996</v>
      </c>
      <c r="DI11" s="9">
        <v>5.032</v>
      </c>
      <c r="DJ11" s="9">
        <v>3.4710000000000001</v>
      </c>
      <c r="DK11" s="9">
        <v>4.4829999999999997</v>
      </c>
      <c r="DL11" s="9">
        <v>0.42599999999999999</v>
      </c>
      <c r="DM11" s="9">
        <v>3.1219999999999999</v>
      </c>
      <c r="DN11" s="9">
        <v>2.706</v>
      </c>
      <c r="DO11" s="9">
        <v>1.407</v>
      </c>
      <c r="DP11" s="9">
        <v>4.3899999999999997</v>
      </c>
      <c r="DQ11" s="9">
        <v>5.7789999999999999</v>
      </c>
      <c r="DR11" s="9">
        <v>2.7250000000000001</v>
      </c>
      <c r="DS11" s="9">
        <v>23.248000000000001</v>
      </c>
      <c r="DT11" s="9">
        <v>75.701999999999998</v>
      </c>
      <c r="DU11" s="9">
        <v>69.367999999999995</v>
      </c>
      <c r="DV11" s="9">
        <v>67.504000000000005</v>
      </c>
      <c r="DW11" s="9">
        <v>1.3740000000000001</v>
      </c>
      <c r="DX11" s="9">
        <v>0.49099999999999999</v>
      </c>
      <c r="DY11" s="9">
        <v>1.3740000000000001</v>
      </c>
      <c r="DZ11" s="9">
        <v>0</v>
      </c>
      <c r="EA11" s="9">
        <v>0.49099999999999999</v>
      </c>
      <c r="EB11" s="9">
        <v>43.616999999999997</v>
      </c>
      <c r="EC11" s="9">
        <v>3.8159999999999998</v>
      </c>
      <c r="ED11" s="9">
        <v>4.3949999999999996</v>
      </c>
      <c r="EE11" s="9">
        <v>17.541</v>
      </c>
      <c r="EF11" s="9">
        <v>9.6180000000000003</v>
      </c>
      <c r="EG11" s="9">
        <v>59.75</v>
      </c>
      <c r="EH11" s="9">
        <v>6.3339999999999996</v>
      </c>
      <c r="EI11" s="9">
        <v>86.835999999999999</v>
      </c>
      <c r="EJ11" s="9">
        <v>21.568000000000001</v>
      </c>
      <c r="EK11" s="9">
        <v>107.92400000000001</v>
      </c>
      <c r="EL11" s="9">
        <v>107.92400000000001</v>
      </c>
      <c r="EM11" s="9">
        <v>23.763000000000002</v>
      </c>
      <c r="EN11" s="9">
        <v>12.807</v>
      </c>
      <c r="EO11" s="9">
        <v>5.3579999999999997</v>
      </c>
      <c r="EP11" s="9">
        <v>6.625</v>
      </c>
      <c r="EQ11" s="9">
        <v>7.2729999999999997</v>
      </c>
      <c r="ER11" s="9">
        <v>4.71</v>
      </c>
      <c r="ES11" s="9">
        <v>7.2640000000000002</v>
      </c>
      <c r="ET11" s="9">
        <v>1.4330000000000001</v>
      </c>
      <c r="EU11" s="9">
        <v>2.0099999999999998</v>
      </c>
      <c r="EV11" s="9">
        <v>2.214</v>
      </c>
      <c r="EW11" s="9">
        <v>5.6879999999999997</v>
      </c>
      <c r="EX11" s="9">
        <v>4.0810000000000004</v>
      </c>
      <c r="EY11" s="9">
        <v>7</v>
      </c>
      <c r="EZ11" s="9">
        <v>4.984</v>
      </c>
      <c r="FA11" s="9">
        <v>10.956</v>
      </c>
      <c r="FB11" s="9">
        <v>84.161000000000001</v>
      </c>
      <c r="FC11" s="9">
        <v>75.403000000000006</v>
      </c>
      <c r="FD11" s="9">
        <v>73.352000000000004</v>
      </c>
      <c r="FE11" s="9">
        <v>0.63</v>
      </c>
      <c r="FF11" s="9">
        <v>1.42</v>
      </c>
      <c r="FG11" s="9">
        <v>0.63</v>
      </c>
      <c r="FH11" s="9">
        <v>0.94799999999999995</v>
      </c>
      <c r="FI11" s="9">
        <v>0</v>
      </c>
      <c r="FJ11" s="9">
        <v>57.942</v>
      </c>
      <c r="FK11" s="9">
        <v>4.4119999999999999</v>
      </c>
      <c r="FL11" s="9">
        <v>3.641</v>
      </c>
      <c r="FM11" s="9">
        <v>9.407</v>
      </c>
      <c r="FN11" s="9">
        <v>8.3130000000000006</v>
      </c>
      <c r="FO11" s="9">
        <v>67.088999999999999</v>
      </c>
      <c r="FP11" s="9">
        <v>8.7579999999999991</v>
      </c>
      <c r="FQ11" s="9">
        <v>96.879000000000005</v>
      </c>
      <c r="FR11" s="9">
        <v>11.045999999999999</v>
      </c>
      <c r="FS11" s="9">
        <v>126.65900000000001</v>
      </c>
      <c r="FT11" s="9">
        <v>126.65900000000001</v>
      </c>
      <c r="FU11" s="9">
        <v>39.915999999999997</v>
      </c>
      <c r="FV11" s="9">
        <v>12.454000000000001</v>
      </c>
      <c r="FW11" s="9">
        <v>2.7730000000000001</v>
      </c>
      <c r="FX11" s="9">
        <v>7.9829999999999997</v>
      </c>
      <c r="FY11" s="9">
        <v>6.2229999999999999</v>
      </c>
      <c r="FZ11" s="9">
        <v>4.5330000000000004</v>
      </c>
      <c r="GA11" s="9">
        <v>5.8789999999999996</v>
      </c>
      <c r="GB11" s="9">
        <v>0.34399999999999997</v>
      </c>
      <c r="GC11" s="9">
        <v>3.8250000000000002</v>
      </c>
      <c r="GD11" s="9">
        <v>2.4980000000000002</v>
      </c>
      <c r="GE11" s="9">
        <v>4.3310000000000004</v>
      </c>
      <c r="GF11" s="9">
        <v>3.927</v>
      </c>
      <c r="GG11" s="9">
        <v>7.4889999999999999</v>
      </c>
      <c r="GH11" s="9">
        <v>3.2669999999999999</v>
      </c>
      <c r="GI11" s="9">
        <v>27.462</v>
      </c>
      <c r="GJ11" s="9">
        <v>86.742999999999995</v>
      </c>
      <c r="GK11" s="9">
        <v>72.25</v>
      </c>
      <c r="GL11" s="9">
        <v>69.453000000000003</v>
      </c>
      <c r="GM11" s="9">
        <v>1.407</v>
      </c>
      <c r="GN11" s="9">
        <v>1.39</v>
      </c>
      <c r="GO11" s="9">
        <v>0.93100000000000005</v>
      </c>
      <c r="GP11" s="9">
        <v>0</v>
      </c>
      <c r="GQ11" s="9">
        <v>1.423</v>
      </c>
      <c r="GR11" s="9">
        <v>47.884999999999998</v>
      </c>
      <c r="GS11" s="9">
        <v>1.786</v>
      </c>
      <c r="GT11" s="9">
        <v>4.9770000000000003</v>
      </c>
      <c r="GU11" s="9">
        <v>17.602</v>
      </c>
      <c r="GV11" s="9">
        <v>12.279</v>
      </c>
      <c r="GW11" s="9">
        <v>59.97</v>
      </c>
      <c r="GX11" s="9">
        <v>14.493</v>
      </c>
      <c r="GY11" s="9">
        <v>99.834999999999994</v>
      </c>
      <c r="GZ11" s="9">
        <v>26.824000000000002</v>
      </c>
      <c r="HA11" s="9">
        <v>374.80500000000001</v>
      </c>
      <c r="HB11" s="9">
        <v>374.80500000000001</v>
      </c>
      <c r="HC11" s="9">
        <v>52.579000000000001</v>
      </c>
      <c r="HD11" s="9">
        <v>29.969000000000001</v>
      </c>
      <c r="HE11" s="9">
        <v>12.943</v>
      </c>
      <c r="HF11" s="9">
        <v>16.260000000000002</v>
      </c>
      <c r="HG11" s="9">
        <v>22.033000000000001</v>
      </c>
      <c r="HH11" s="9">
        <v>7.17</v>
      </c>
      <c r="HI11" s="9">
        <v>23.695</v>
      </c>
      <c r="HJ11" s="9">
        <v>4.609</v>
      </c>
      <c r="HK11" s="9">
        <v>0</v>
      </c>
      <c r="HL11" s="9">
        <v>9.9849999999999994</v>
      </c>
      <c r="HM11" s="9">
        <v>10.981</v>
      </c>
      <c r="HN11" s="9">
        <v>8.2360000000000007</v>
      </c>
      <c r="HO11" s="9">
        <v>19.72</v>
      </c>
      <c r="HP11" s="9">
        <v>9.4830000000000005</v>
      </c>
      <c r="HQ11" s="9">
        <v>22.609000000000002</v>
      </c>
      <c r="HR11" s="9">
        <v>322.226</v>
      </c>
      <c r="HS11" s="9">
        <v>246.52600000000001</v>
      </c>
      <c r="HT11" s="9">
        <v>232.42</v>
      </c>
      <c r="HU11" s="9">
        <v>6.22</v>
      </c>
      <c r="HV11" s="9">
        <v>7.8860000000000001</v>
      </c>
      <c r="HW11" s="9">
        <v>8.468</v>
      </c>
      <c r="HX11" s="9">
        <v>5.2919999999999998</v>
      </c>
      <c r="HY11" s="9">
        <v>0</v>
      </c>
      <c r="HZ11" s="9">
        <v>193.73400000000001</v>
      </c>
      <c r="IA11" s="9">
        <v>12.475</v>
      </c>
      <c r="IB11" s="9">
        <v>13.231</v>
      </c>
      <c r="IC11" s="9">
        <v>27.085999999999999</v>
      </c>
      <c r="ID11" s="9">
        <v>54.923000000000002</v>
      </c>
      <c r="IE11" s="9">
        <v>191.60400000000001</v>
      </c>
      <c r="IF11" s="9">
        <v>75.7</v>
      </c>
      <c r="IG11" s="9">
        <v>352.66399999999999</v>
      </c>
      <c r="IH11" s="9">
        <v>22.14</v>
      </c>
      <c r="II11" s="9">
        <v>153.84899999999999</v>
      </c>
      <c r="IJ11" s="9">
        <v>153.84899999999999</v>
      </c>
      <c r="IK11" s="9">
        <v>25.099</v>
      </c>
      <c r="IL11" s="9">
        <v>13.195</v>
      </c>
      <c r="IM11" s="9">
        <v>6.4539999999999997</v>
      </c>
      <c r="IN11" s="9">
        <v>6.7409999999999997</v>
      </c>
      <c r="IO11" s="9">
        <v>9.5429999999999993</v>
      </c>
      <c r="IP11" s="9">
        <v>3.6520000000000001</v>
      </c>
      <c r="IQ11" s="9">
        <v>9.4459999999999997</v>
      </c>
    </row>
    <row r="12" spans="1:251">
      <c r="A12" s="10">
        <v>42401</v>
      </c>
      <c r="B12" s="9">
        <v>31.527000000000001</v>
      </c>
      <c r="C12" s="9">
        <v>262.45499999999998</v>
      </c>
      <c r="D12" s="9">
        <v>19.481999999999999</v>
      </c>
      <c r="E12" s="9">
        <v>226.90899999999999</v>
      </c>
      <c r="F12" s="9">
        <v>226.90899999999999</v>
      </c>
      <c r="G12" s="9">
        <v>41.570999999999998</v>
      </c>
      <c r="H12" s="9">
        <v>24.495999999999999</v>
      </c>
      <c r="I12" s="9">
        <v>16.91</v>
      </c>
      <c r="J12" s="9">
        <v>6.242</v>
      </c>
      <c r="K12" s="9">
        <v>18.536999999999999</v>
      </c>
      <c r="L12" s="9">
        <v>4.6150000000000002</v>
      </c>
      <c r="M12" s="9">
        <v>18.001000000000001</v>
      </c>
      <c r="N12" s="9">
        <v>2.6160000000000001</v>
      </c>
      <c r="O12" s="9">
        <v>1.6639999999999999</v>
      </c>
      <c r="P12" s="9">
        <v>6.5960000000000001</v>
      </c>
      <c r="Q12" s="9">
        <v>8.0579999999999998</v>
      </c>
      <c r="R12" s="9">
        <v>8.4979999999999993</v>
      </c>
      <c r="S12" s="9">
        <v>13.988</v>
      </c>
      <c r="T12" s="9">
        <v>9.1649999999999991</v>
      </c>
      <c r="U12" s="9">
        <v>17.074999999999999</v>
      </c>
      <c r="V12" s="9">
        <v>185.339</v>
      </c>
      <c r="W12" s="9">
        <v>135.422</v>
      </c>
      <c r="X12" s="9">
        <v>131.47200000000001</v>
      </c>
      <c r="Y12" s="9">
        <v>2.9790000000000001</v>
      </c>
      <c r="Z12" s="9">
        <v>0.97199999999999998</v>
      </c>
      <c r="AA12" s="9">
        <v>2.9790000000000001</v>
      </c>
      <c r="AB12" s="9">
        <v>0.46100000000000002</v>
      </c>
      <c r="AC12" s="9">
        <v>0.51100000000000001</v>
      </c>
      <c r="AD12" s="9">
        <v>107.26300000000001</v>
      </c>
      <c r="AE12" s="9">
        <v>6.742</v>
      </c>
      <c r="AF12" s="9">
        <v>6.5259999999999998</v>
      </c>
      <c r="AG12" s="9">
        <v>14.891</v>
      </c>
      <c r="AH12" s="9">
        <v>17.315000000000001</v>
      </c>
      <c r="AI12" s="9">
        <v>118.107</v>
      </c>
      <c r="AJ12" s="9">
        <v>49.917000000000002</v>
      </c>
      <c r="AK12" s="9">
        <v>208.828</v>
      </c>
      <c r="AL12" s="9">
        <v>18.082000000000001</v>
      </c>
      <c r="AM12" s="9">
        <v>125.813</v>
      </c>
      <c r="AN12" s="9">
        <v>125.813</v>
      </c>
      <c r="AO12" s="9">
        <v>25.902000000000001</v>
      </c>
      <c r="AP12" s="9">
        <v>8.4280000000000008</v>
      </c>
      <c r="AQ12" s="9">
        <v>1.673</v>
      </c>
      <c r="AR12" s="9">
        <v>5.2469999999999999</v>
      </c>
      <c r="AS12" s="9">
        <v>4.7519999999999998</v>
      </c>
      <c r="AT12" s="9">
        <v>2.1669999999999998</v>
      </c>
      <c r="AU12" s="9">
        <v>2.5779999999999998</v>
      </c>
      <c r="AV12" s="9">
        <v>2.29</v>
      </c>
      <c r="AW12" s="9">
        <v>1.516</v>
      </c>
      <c r="AX12" s="9">
        <v>0.93799999999999994</v>
      </c>
      <c r="AY12" s="9">
        <v>2.677</v>
      </c>
      <c r="AZ12" s="9">
        <v>3.3029999999999999</v>
      </c>
      <c r="BA12" s="9">
        <v>4.875</v>
      </c>
      <c r="BB12" s="9">
        <v>2.044</v>
      </c>
      <c r="BC12" s="9">
        <v>17.474</v>
      </c>
      <c r="BD12" s="9">
        <v>99.911000000000001</v>
      </c>
      <c r="BE12" s="9">
        <v>95.191000000000003</v>
      </c>
      <c r="BF12" s="9">
        <v>93.878</v>
      </c>
      <c r="BG12" s="9">
        <v>1.3129999999999999</v>
      </c>
      <c r="BH12" s="9">
        <v>0</v>
      </c>
      <c r="BI12" s="9">
        <v>0.44800000000000001</v>
      </c>
      <c r="BJ12" s="9">
        <v>0.503</v>
      </c>
      <c r="BK12" s="9">
        <v>0.36199999999999999</v>
      </c>
      <c r="BL12" s="9">
        <v>63.841999999999999</v>
      </c>
      <c r="BM12" s="9">
        <v>5.8220000000000001</v>
      </c>
      <c r="BN12" s="9">
        <v>10.746</v>
      </c>
      <c r="BO12" s="9">
        <v>14.781000000000001</v>
      </c>
      <c r="BP12" s="9">
        <v>10.635999999999999</v>
      </c>
      <c r="BQ12" s="9">
        <v>84.555000000000007</v>
      </c>
      <c r="BR12" s="9">
        <v>4.72</v>
      </c>
      <c r="BS12" s="9">
        <v>108.404</v>
      </c>
      <c r="BT12" s="9">
        <v>17.408999999999999</v>
      </c>
      <c r="BU12" s="9">
        <v>171.02500000000001</v>
      </c>
      <c r="BV12" s="9">
        <v>171.02500000000001</v>
      </c>
      <c r="BW12" s="9">
        <v>22.542000000000002</v>
      </c>
      <c r="BX12" s="9">
        <v>11.131</v>
      </c>
      <c r="BY12" s="9">
        <v>2.6259999999999999</v>
      </c>
      <c r="BZ12" s="9">
        <v>7.5650000000000004</v>
      </c>
      <c r="CA12" s="9">
        <v>6.4329999999999998</v>
      </c>
      <c r="CB12" s="9">
        <v>3.7570000000000001</v>
      </c>
      <c r="CC12" s="9">
        <v>5.7960000000000003</v>
      </c>
      <c r="CD12" s="9">
        <v>2.2770000000000001</v>
      </c>
      <c r="CE12" s="9">
        <v>2.1179999999999999</v>
      </c>
      <c r="CF12" s="9">
        <v>1.89</v>
      </c>
      <c r="CG12" s="9">
        <v>4.8769999999999998</v>
      </c>
      <c r="CH12" s="9">
        <v>3.4239999999999999</v>
      </c>
      <c r="CI12" s="9">
        <v>4.8259999999999996</v>
      </c>
      <c r="CJ12" s="9">
        <v>5.3639999999999999</v>
      </c>
      <c r="CK12" s="9">
        <v>11.411</v>
      </c>
      <c r="CL12" s="9">
        <v>148.482</v>
      </c>
      <c r="CM12" s="9">
        <v>128.15799999999999</v>
      </c>
      <c r="CN12" s="9">
        <v>122.23099999999999</v>
      </c>
      <c r="CO12" s="9">
        <v>3.3620000000000001</v>
      </c>
      <c r="CP12" s="9">
        <v>2.5649999999999999</v>
      </c>
      <c r="CQ12" s="9">
        <v>2.883</v>
      </c>
      <c r="CR12" s="9">
        <v>1.2350000000000001</v>
      </c>
      <c r="CS12" s="9">
        <v>1.81</v>
      </c>
      <c r="CT12" s="9">
        <v>108.75</v>
      </c>
      <c r="CU12" s="9">
        <v>3.7879999999999998</v>
      </c>
      <c r="CV12" s="9">
        <v>8.1519999999999992</v>
      </c>
      <c r="CW12" s="9">
        <v>7.4669999999999996</v>
      </c>
      <c r="CX12" s="9">
        <v>21.167999999999999</v>
      </c>
      <c r="CY12" s="9">
        <v>106.99</v>
      </c>
      <c r="CZ12" s="9">
        <v>20.324000000000002</v>
      </c>
      <c r="DA12" s="9">
        <v>159.56899999999999</v>
      </c>
      <c r="DB12" s="9">
        <v>11.456</v>
      </c>
      <c r="DC12" s="9">
        <v>117.839</v>
      </c>
      <c r="DD12" s="9">
        <v>117.839</v>
      </c>
      <c r="DE12" s="9">
        <v>27.838000000000001</v>
      </c>
      <c r="DF12" s="9">
        <v>10.978999999999999</v>
      </c>
      <c r="DG12" s="9">
        <v>1.3180000000000001</v>
      </c>
      <c r="DH12" s="9">
        <v>8.7729999999999997</v>
      </c>
      <c r="DI12" s="9">
        <v>4.8559999999999999</v>
      </c>
      <c r="DJ12" s="9">
        <v>5.234</v>
      </c>
      <c r="DK12" s="9">
        <v>5.0140000000000002</v>
      </c>
      <c r="DL12" s="9">
        <v>0.38100000000000001</v>
      </c>
      <c r="DM12" s="9">
        <v>3.4849999999999999</v>
      </c>
      <c r="DN12" s="9">
        <v>3.57</v>
      </c>
      <c r="DO12" s="9">
        <v>1.5780000000000001</v>
      </c>
      <c r="DP12" s="9">
        <v>4.9429999999999996</v>
      </c>
      <c r="DQ12" s="9">
        <v>7.2789999999999999</v>
      </c>
      <c r="DR12" s="9">
        <v>2.8109999999999999</v>
      </c>
      <c r="DS12" s="9">
        <v>16.859000000000002</v>
      </c>
      <c r="DT12" s="9">
        <v>90.001000000000005</v>
      </c>
      <c r="DU12" s="9">
        <v>83.759</v>
      </c>
      <c r="DV12" s="9">
        <v>80.805000000000007</v>
      </c>
      <c r="DW12" s="9">
        <v>1.82</v>
      </c>
      <c r="DX12" s="9">
        <v>1.1339999999999999</v>
      </c>
      <c r="DY12" s="9">
        <v>1.3420000000000001</v>
      </c>
      <c r="DZ12" s="9">
        <v>0</v>
      </c>
      <c r="EA12" s="9">
        <v>1.1339999999999999</v>
      </c>
      <c r="EB12" s="9">
        <v>52.963000000000001</v>
      </c>
      <c r="EC12" s="9">
        <v>7.3550000000000004</v>
      </c>
      <c r="ED12" s="9">
        <v>5.4480000000000004</v>
      </c>
      <c r="EE12" s="9">
        <v>17.992999999999999</v>
      </c>
      <c r="EF12" s="9">
        <v>14.65</v>
      </c>
      <c r="EG12" s="9">
        <v>69.108999999999995</v>
      </c>
      <c r="EH12" s="9">
        <v>6.242</v>
      </c>
      <c r="EI12" s="9">
        <v>100.666</v>
      </c>
      <c r="EJ12" s="9">
        <v>17.172999999999998</v>
      </c>
      <c r="EK12" s="9">
        <v>86.054000000000002</v>
      </c>
      <c r="EL12" s="9">
        <v>86.054000000000002</v>
      </c>
      <c r="EM12" s="9">
        <v>16.966999999999999</v>
      </c>
      <c r="EN12" s="9">
        <v>9.9600000000000009</v>
      </c>
      <c r="EO12" s="9">
        <v>5.117</v>
      </c>
      <c r="EP12" s="9">
        <v>4.4039999999999999</v>
      </c>
      <c r="EQ12" s="9">
        <v>5.9390000000000001</v>
      </c>
      <c r="ER12" s="9">
        <v>3.5819999999999999</v>
      </c>
      <c r="ES12" s="9">
        <v>6.2889999999999997</v>
      </c>
      <c r="ET12" s="9">
        <v>0.78400000000000003</v>
      </c>
      <c r="EU12" s="9">
        <v>2.0099999999999998</v>
      </c>
      <c r="EV12" s="9">
        <v>2.85</v>
      </c>
      <c r="EW12" s="9">
        <v>3.4140000000000001</v>
      </c>
      <c r="EX12" s="9">
        <v>3.2570000000000001</v>
      </c>
      <c r="EY12" s="9">
        <v>7.9530000000000003</v>
      </c>
      <c r="EZ12" s="9">
        <v>1.5669999999999999</v>
      </c>
      <c r="FA12" s="9">
        <v>7.0069999999999997</v>
      </c>
      <c r="FB12" s="9">
        <v>69.087000000000003</v>
      </c>
      <c r="FC12" s="9">
        <v>58.177999999999997</v>
      </c>
      <c r="FD12" s="9">
        <v>56.408999999999999</v>
      </c>
      <c r="FE12" s="9">
        <v>0.45100000000000001</v>
      </c>
      <c r="FF12" s="9">
        <v>1.3180000000000001</v>
      </c>
      <c r="FG12" s="9">
        <v>0.93600000000000005</v>
      </c>
      <c r="FH12" s="9">
        <v>0.40300000000000002</v>
      </c>
      <c r="FI12" s="9">
        <v>0.43</v>
      </c>
      <c r="FJ12" s="9">
        <v>45.161000000000001</v>
      </c>
      <c r="FK12" s="9">
        <v>2.8210000000000002</v>
      </c>
      <c r="FL12" s="9">
        <v>2.7650000000000001</v>
      </c>
      <c r="FM12" s="9">
        <v>7.431</v>
      </c>
      <c r="FN12" s="9">
        <v>7.1079999999999997</v>
      </c>
      <c r="FO12" s="9">
        <v>51.07</v>
      </c>
      <c r="FP12" s="9">
        <v>10.909000000000001</v>
      </c>
      <c r="FQ12" s="9">
        <v>79.335999999999999</v>
      </c>
      <c r="FR12" s="9">
        <v>6.718</v>
      </c>
      <c r="FS12" s="9">
        <v>138.71799999999999</v>
      </c>
      <c r="FT12" s="9">
        <v>138.71799999999999</v>
      </c>
      <c r="FU12" s="9">
        <v>38.433</v>
      </c>
      <c r="FV12" s="9">
        <v>13.167999999999999</v>
      </c>
      <c r="FW12" s="9">
        <v>4.5</v>
      </c>
      <c r="FX12" s="9">
        <v>6.5720000000000001</v>
      </c>
      <c r="FY12" s="9">
        <v>5.3769999999999998</v>
      </c>
      <c r="FZ12" s="9">
        <v>5.26</v>
      </c>
      <c r="GA12" s="9">
        <v>5.306</v>
      </c>
      <c r="GB12" s="9">
        <v>0.88100000000000001</v>
      </c>
      <c r="GC12" s="9">
        <v>3.9750000000000001</v>
      </c>
      <c r="GD12" s="9">
        <v>2.77</v>
      </c>
      <c r="GE12" s="9">
        <v>2.52</v>
      </c>
      <c r="GF12" s="9">
        <v>5.782</v>
      </c>
      <c r="GG12" s="9">
        <v>5.944</v>
      </c>
      <c r="GH12" s="9">
        <v>5.1269999999999998</v>
      </c>
      <c r="GI12" s="9">
        <v>25.265999999999998</v>
      </c>
      <c r="GJ12" s="9">
        <v>100.28400000000001</v>
      </c>
      <c r="GK12" s="9">
        <v>80.521000000000001</v>
      </c>
      <c r="GL12" s="9">
        <v>77.367999999999995</v>
      </c>
      <c r="GM12" s="9">
        <v>0.76300000000000001</v>
      </c>
      <c r="GN12" s="9">
        <v>2.39</v>
      </c>
      <c r="GO12" s="9">
        <v>0.83499999999999996</v>
      </c>
      <c r="GP12" s="9">
        <v>0</v>
      </c>
      <c r="GQ12" s="9">
        <v>1.91</v>
      </c>
      <c r="GR12" s="9">
        <v>56.383000000000003</v>
      </c>
      <c r="GS12" s="9">
        <v>0.78800000000000003</v>
      </c>
      <c r="GT12" s="9">
        <v>5.327</v>
      </c>
      <c r="GU12" s="9">
        <v>18.023</v>
      </c>
      <c r="GV12" s="9">
        <v>10.557</v>
      </c>
      <c r="GW12" s="9">
        <v>69.963999999999999</v>
      </c>
      <c r="GX12" s="9">
        <v>19.763000000000002</v>
      </c>
      <c r="GY12" s="9">
        <v>112.66200000000001</v>
      </c>
      <c r="GZ12" s="9">
        <v>26.056000000000001</v>
      </c>
      <c r="HA12" s="9">
        <v>369.79</v>
      </c>
      <c r="HB12" s="9">
        <v>369.79</v>
      </c>
      <c r="HC12" s="9">
        <v>47.468000000000004</v>
      </c>
      <c r="HD12" s="9">
        <v>26.18</v>
      </c>
      <c r="HE12" s="9">
        <v>11.010999999999999</v>
      </c>
      <c r="HF12" s="9">
        <v>13.08</v>
      </c>
      <c r="HG12" s="9">
        <v>13.510999999999999</v>
      </c>
      <c r="HH12" s="9">
        <v>10.579000000000001</v>
      </c>
      <c r="HI12" s="9">
        <v>17.13</v>
      </c>
      <c r="HJ12" s="9">
        <v>6.9610000000000003</v>
      </c>
      <c r="HK12" s="9">
        <v>0</v>
      </c>
      <c r="HL12" s="9">
        <v>8.4559999999999995</v>
      </c>
      <c r="HM12" s="9">
        <v>8.3190000000000008</v>
      </c>
      <c r="HN12" s="9">
        <v>7.3159999999999998</v>
      </c>
      <c r="HO12" s="9">
        <v>15.872</v>
      </c>
      <c r="HP12" s="9">
        <v>8.218</v>
      </c>
      <c r="HQ12" s="9">
        <v>21.289000000000001</v>
      </c>
      <c r="HR12" s="9">
        <v>322.322</v>
      </c>
      <c r="HS12" s="9">
        <v>260.25299999999999</v>
      </c>
      <c r="HT12" s="9">
        <v>246.24100000000001</v>
      </c>
      <c r="HU12" s="9">
        <v>7.032</v>
      </c>
      <c r="HV12" s="9">
        <v>6.98</v>
      </c>
      <c r="HW12" s="9">
        <v>8.4960000000000004</v>
      </c>
      <c r="HX12" s="9">
        <v>4.54</v>
      </c>
      <c r="HY12" s="9">
        <v>0</v>
      </c>
      <c r="HZ12" s="9">
        <v>205.5</v>
      </c>
      <c r="IA12" s="9">
        <v>18.177</v>
      </c>
      <c r="IB12" s="9">
        <v>14.928000000000001</v>
      </c>
      <c r="IC12" s="9">
        <v>21.648</v>
      </c>
      <c r="ID12" s="9">
        <v>49.697000000000003</v>
      </c>
      <c r="IE12" s="9">
        <v>210.55600000000001</v>
      </c>
      <c r="IF12" s="9">
        <v>62.069000000000003</v>
      </c>
      <c r="IG12" s="9">
        <v>349.66899999999998</v>
      </c>
      <c r="IH12" s="9">
        <v>20.120999999999999</v>
      </c>
      <c r="II12" s="9">
        <v>149.40600000000001</v>
      </c>
      <c r="IJ12" s="9">
        <v>149.40600000000001</v>
      </c>
      <c r="IK12" s="9">
        <v>18.902999999999999</v>
      </c>
      <c r="IL12" s="9">
        <v>11.157999999999999</v>
      </c>
      <c r="IM12" s="9">
        <v>5.774</v>
      </c>
      <c r="IN12" s="9">
        <v>4.4050000000000002</v>
      </c>
      <c r="IO12" s="9">
        <v>8.6159999999999997</v>
      </c>
      <c r="IP12" s="9">
        <v>1.5629999999999999</v>
      </c>
      <c r="IQ12" s="9">
        <v>7.0549999999999997</v>
      </c>
    </row>
    <row r="13" spans="1:251">
      <c r="A13" s="10">
        <v>42767</v>
      </c>
      <c r="B13" s="9">
        <v>38.807000000000002</v>
      </c>
      <c r="C13" s="9">
        <v>255.80799999999999</v>
      </c>
      <c r="D13" s="9">
        <v>14.73</v>
      </c>
      <c r="E13" s="9">
        <v>222.06100000000001</v>
      </c>
      <c r="F13" s="9">
        <v>222.06100000000001</v>
      </c>
      <c r="G13" s="9">
        <v>37.174999999999997</v>
      </c>
      <c r="H13" s="9">
        <v>22.212</v>
      </c>
      <c r="I13" s="9">
        <v>6.532</v>
      </c>
      <c r="J13" s="9">
        <v>13.428000000000001</v>
      </c>
      <c r="K13" s="9">
        <v>16.047000000000001</v>
      </c>
      <c r="L13" s="9">
        <v>3.9129999999999998</v>
      </c>
      <c r="M13" s="9">
        <v>14.863</v>
      </c>
      <c r="N13" s="9">
        <v>3.9319999999999999</v>
      </c>
      <c r="O13" s="9">
        <v>1.1639999999999999</v>
      </c>
      <c r="P13" s="9">
        <v>6.5119999999999996</v>
      </c>
      <c r="Q13" s="9">
        <v>6.5510000000000002</v>
      </c>
      <c r="R13" s="9">
        <v>6.8970000000000002</v>
      </c>
      <c r="S13" s="9">
        <v>10.202999999999999</v>
      </c>
      <c r="T13" s="9">
        <v>9.7569999999999997</v>
      </c>
      <c r="U13" s="9">
        <v>14.962999999999999</v>
      </c>
      <c r="V13" s="9">
        <v>184.886</v>
      </c>
      <c r="W13" s="9">
        <v>129.04400000000001</v>
      </c>
      <c r="X13" s="9">
        <v>123.384</v>
      </c>
      <c r="Y13" s="9">
        <v>3.5640000000000001</v>
      </c>
      <c r="Z13" s="9">
        <v>1.7130000000000001</v>
      </c>
      <c r="AA13" s="9">
        <v>3.181</v>
      </c>
      <c r="AB13" s="9">
        <v>0.74199999999999999</v>
      </c>
      <c r="AC13" s="9">
        <v>1.3540000000000001</v>
      </c>
      <c r="AD13" s="9">
        <v>101.872</v>
      </c>
      <c r="AE13" s="9">
        <v>5.4829999999999997</v>
      </c>
      <c r="AF13" s="9">
        <v>4.742</v>
      </c>
      <c r="AG13" s="9">
        <v>16.946999999999999</v>
      </c>
      <c r="AH13" s="9">
        <v>15.896000000000001</v>
      </c>
      <c r="AI13" s="9">
        <v>113.148</v>
      </c>
      <c r="AJ13" s="9">
        <v>55.841999999999999</v>
      </c>
      <c r="AK13" s="9">
        <v>205.80799999999999</v>
      </c>
      <c r="AL13" s="9">
        <v>16.253</v>
      </c>
      <c r="AM13" s="9">
        <v>137.08600000000001</v>
      </c>
      <c r="AN13" s="9">
        <v>137.08600000000001</v>
      </c>
      <c r="AO13" s="9">
        <v>31.864999999999998</v>
      </c>
      <c r="AP13" s="9">
        <v>11.156000000000001</v>
      </c>
      <c r="AQ13" s="9">
        <v>4.3780000000000001</v>
      </c>
      <c r="AR13" s="9">
        <v>6.3310000000000004</v>
      </c>
      <c r="AS13" s="9">
        <v>7.4550000000000001</v>
      </c>
      <c r="AT13" s="9">
        <v>3.2549999999999999</v>
      </c>
      <c r="AU13" s="9">
        <v>1.6759999999999999</v>
      </c>
      <c r="AV13" s="9">
        <v>4.0110000000000001</v>
      </c>
      <c r="AW13" s="9">
        <v>5.0229999999999997</v>
      </c>
      <c r="AX13" s="9">
        <v>2.2909999999999999</v>
      </c>
      <c r="AY13" s="9">
        <v>3.8479999999999999</v>
      </c>
      <c r="AZ13" s="9">
        <v>4.5709999999999997</v>
      </c>
      <c r="BA13" s="9">
        <v>8.0229999999999997</v>
      </c>
      <c r="BB13" s="9">
        <v>2.6859999999999999</v>
      </c>
      <c r="BC13" s="9">
        <v>20.709</v>
      </c>
      <c r="BD13" s="9">
        <v>105.221</v>
      </c>
      <c r="BE13" s="9">
        <v>95.989000000000004</v>
      </c>
      <c r="BF13" s="9">
        <v>94.209000000000003</v>
      </c>
      <c r="BG13" s="9">
        <v>1.3049999999999999</v>
      </c>
      <c r="BH13" s="9">
        <v>0.47399999999999998</v>
      </c>
      <c r="BI13" s="9">
        <v>0.91100000000000003</v>
      </c>
      <c r="BJ13" s="9">
        <v>0</v>
      </c>
      <c r="BK13" s="9">
        <v>0.39500000000000002</v>
      </c>
      <c r="BL13" s="9">
        <v>68.494</v>
      </c>
      <c r="BM13" s="9">
        <v>4.7350000000000003</v>
      </c>
      <c r="BN13" s="9">
        <v>7.8630000000000004</v>
      </c>
      <c r="BO13" s="9">
        <v>14.896000000000001</v>
      </c>
      <c r="BP13" s="9">
        <v>12.912000000000001</v>
      </c>
      <c r="BQ13" s="9">
        <v>83.076999999999998</v>
      </c>
      <c r="BR13" s="9">
        <v>9.2330000000000005</v>
      </c>
      <c r="BS13" s="9">
        <v>115.931</v>
      </c>
      <c r="BT13" s="9">
        <v>21.155000000000001</v>
      </c>
      <c r="BU13" s="9">
        <v>171.83199999999999</v>
      </c>
      <c r="BV13" s="9">
        <v>171.83199999999999</v>
      </c>
      <c r="BW13" s="9">
        <v>22.132999999999999</v>
      </c>
      <c r="BX13" s="9">
        <v>10.632</v>
      </c>
      <c r="BY13" s="9">
        <v>3.5529999999999999</v>
      </c>
      <c r="BZ13" s="9">
        <v>5.75</v>
      </c>
      <c r="CA13" s="9">
        <v>5.577</v>
      </c>
      <c r="CB13" s="9">
        <v>3.726</v>
      </c>
      <c r="CC13" s="9">
        <v>4.5250000000000004</v>
      </c>
      <c r="CD13" s="9">
        <v>2.4729999999999999</v>
      </c>
      <c r="CE13" s="9">
        <v>1.89</v>
      </c>
      <c r="CF13" s="9">
        <v>2.4039999999999999</v>
      </c>
      <c r="CG13" s="9">
        <v>3.085</v>
      </c>
      <c r="CH13" s="9">
        <v>3.8149999999999999</v>
      </c>
      <c r="CI13" s="9">
        <v>6.3390000000000004</v>
      </c>
      <c r="CJ13" s="9">
        <v>2.964</v>
      </c>
      <c r="CK13" s="9">
        <v>11.500999999999999</v>
      </c>
      <c r="CL13" s="9">
        <v>149.69900000000001</v>
      </c>
      <c r="CM13" s="9">
        <v>123.31100000000001</v>
      </c>
      <c r="CN13" s="9">
        <v>118.559</v>
      </c>
      <c r="CO13" s="9">
        <v>2.3370000000000002</v>
      </c>
      <c r="CP13" s="9">
        <v>2.415</v>
      </c>
      <c r="CQ13" s="9">
        <v>1.0780000000000001</v>
      </c>
      <c r="CR13" s="9">
        <v>0.93700000000000006</v>
      </c>
      <c r="CS13" s="9">
        <v>2.2799999999999998</v>
      </c>
      <c r="CT13" s="9">
        <v>105.01300000000001</v>
      </c>
      <c r="CU13" s="9">
        <v>6.6870000000000003</v>
      </c>
      <c r="CV13" s="9">
        <v>4.83</v>
      </c>
      <c r="CW13" s="9">
        <v>6.782</v>
      </c>
      <c r="CX13" s="9">
        <v>15.074999999999999</v>
      </c>
      <c r="CY13" s="9">
        <v>108.235</v>
      </c>
      <c r="CZ13" s="9">
        <v>26.388999999999999</v>
      </c>
      <c r="DA13" s="9">
        <v>159.339</v>
      </c>
      <c r="DB13" s="9">
        <v>12.493</v>
      </c>
      <c r="DC13" s="9">
        <v>114.062</v>
      </c>
      <c r="DD13" s="9">
        <v>114.062</v>
      </c>
      <c r="DE13" s="9">
        <v>26.56</v>
      </c>
      <c r="DF13" s="9">
        <v>10.198</v>
      </c>
      <c r="DG13" s="9">
        <v>2.2090000000000001</v>
      </c>
      <c r="DH13" s="9">
        <v>6.88</v>
      </c>
      <c r="DI13" s="9">
        <v>5.4020000000000001</v>
      </c>
      <c r="DJ13" s="9">
        <v>3.6869999999999998</v>
      </c>
      <c r="DK13" s="9">
        <v>4.6180000000000003</v>
      </c>
      <c r="DL13" s="9">
        <v>1.9430000000000001</v>
      </c>
      <c r="DM13" s="9">
        <v>2.528</v>
      </c>
      <c r="DN13" s="9">
        <v>1.57</v>
      </c>
      <c r="DO13" s="9">
        <v>5.34</v>
      </c>
      <c r="DP13" s="9">
        <v>2.1800000000000002</v>
      </c>
      <c r="DQ13" s="9">
        <v>5.8920000000000003</v>
      </c>
      <c r="DR13" s="9">
        <v>3.1970000000000001</v>
      </c>
      <c r="DS13" s="9">
        <v>16.361000000000001</v>
      </c>
      <c r="DT13" s="9">
        <v>87.501999999999995</v>
      </c>
      <c r="DU13" s="9">
        <v>79.951999999999998</v>
      </c>
      <c r="DV13" s="9">
        <v>76.048000000000002</v>
      </c>
      <c r="DW13" s="9">
        <v>1.504</v>
      </c>
      <c r="DX13" s="9">
        <v>2.4</v>
      </c>
      <c r="DY13" s="9">
        <v>1.639</v>
      </c>
      <c r="DZ13" s="9">
        <v>0.376</v>
      </c>
      <c r="EA13" s="9">
        <v>1.889</v>
      </c>
      <c r="EB13" s="9">
        <v>58.774000000000001</v>
      </c>
      <c r="EC13" s="9">
        <v>3.1640000000000001</v>
      </c>
      <c r="ED13" s="9">
        <v>7.69</v>
      </c>
      <c r="EE13" s="9">
        <v>10.324999999999999</v>
      </c>
      <c r="EF13" s="9">
        <v>14.023</v>
      </c>
      <c r="EG13" s="9">
        <v>65.929000000000002</v>
      </c>
      <c r="EH13" s="9">
        <v>7.55</v>
      </c>
      <c r="EI13" s="9">
        <v>97.072000000000003</v>
      </c>
      <c r="EJ13" s="9">
        <v>16.989000000000001</v>
      </c>
      <c r="EK13" s="9">
        <v>104.02800000000001</v>
      </c>
      <c r="EL13" s="9">
        <v>104.02800000000001</v>
      </c>
      <c r="EM13" s="9">
        <v>17.527000000000001</v>
      </c>
      <c r="EN13" s="9">
        <v>9.5749999999999993</v>
      </c>
      <c r="EO13" s="9">
        <v>3.375</v>
      </c>
      <c r="EP13" s="9">
        <v>5.4649999999999999</v>
      </c>
      <c r="EQ13" s="9">
        <v>6.0679999999999996</v>
      </c>
      <c r="ER13" s="9">
        <v>2.7719999999999998</v>
      </c>
      <c r="ES13" s="9">
        <v>5.3419999999999996</v>
      </c>
      <c r="ET13" s="9">
        <v>1.3120000000000001</v>
      </c>
      <c r="EU13" s="9">
        <v>0.98799999999999999</v>
      </c>
      <c r="EV13" s="9">
        <v>0.85299999999999998</v>
      </c>
      <c r="EW13" s="9">
        <v>4.319</v>
      </c>
      <c r="EX13" s="9">
        <v>3.6680000000000001</v>
      </c>
      <c r="EY13" s="9">
        <v>4.9560000000000004</v>
      </c>
      <c r="EZ13" s="9">
        <v>3.8839999999999999</v>
      </c>
      <c r="FA13" s="9">
        <v>7.9530000000000003</v>
      </c>
      <c r="FB13" s="9">
        <v>86.501000000000005</v>
      </c>
      <c r="FC13" s="9">
        <v>77.623999999999995</v>
      </c>
      <c r="FD13" s="9">
        <v>75.501000000000005</v>
      </c>
      <c r="FE13" s="9">
        <v>1.706</v>
      </c>
      <c r="FF13" s="9">
        <v>0.41799999999999998</v>
      </c>
      <c r="FG13" s="9">
        <v>1.706</v>
      </c>
      <c r="FH13" s="9">
        <v>0</v>
      </c>
      <c r="FI13" s="9">
        <v>0.41799999999999998</v>
      </c>
      <c r="FJ13" s="9">
        <v>55.774999999999999</v>
      </c>
      <c r="FK13" s="9">
        <v>6.0709999999999997</v>
      </c>
      <c r="FL13" s="9">
        <v>4.0940000000000003</v>
      </c>
      <c r="FM13" s="9">
        <v>11.683999999999999</v>
      </c>
      <c r="FN13" s="9">
        <v>11.866</v>
      </c>
      <c r="FO13" s="9">
        <v>65.757999999999996</v>
      </c>
      <c r="FP13" s="9">
        <v>8.8770000000000007</v>
      </c>
      <c r="FQ13" s="9">
        <v>96.430999999999997</v>
      </c>
      <c r="FR13" s="9">
        <v>7.5970000000000004</v>
      </c>
      <c r="FS13" s="9">
        <v>127.242</v>
      </c>
      <c r="FT13" s="9">
        <v>127.242</v>
      </c>
      <c r="FU13" s="9">
        <v>37.094000000000001</v>
      </c>
      <c r="FV13" s="9">
        <v>6.234</v>
      </c>
      <c r="FW13" s="9">
        <v>1.8939999999999999</v>
      </c>
      <c r="FX13" s="9">
        <v>3.0019999999999998</v>
      </c>
      <c r="FY13" s="9">
        <v>2.5960000000000001</v>
      </c>
      <c r="FZ13" s="9">
        <v>2.2999999999999998</v>
      </c>
      <c r="GA13" s="9">
        <v>1.871</v>
      </c>
      <c r="GB13" s="9">
        <v>0</v>
      </c>
      <c r="GC13" s="9">
        <v>1.8959999999999999</v>
      </c>
      <c r="GD13" s="9">
        <v>1.544</v>
      </c>
      <c r="GE13" s="9">
        <v>0.34</v>
      </c>
      <c r="GF13" s="9">
        <v>3.0110000000000001</v>
      </c>
      <c r="GG13" s="9">
        <v>3.4590000000000001</v>
      </c>
      <c r="GH13" s="9">
        <v>1.4359999999999999</v>
      </c>
      <c r="GI13" s="9">
        <v>30.859000000000002</v>
      </c>
      <c r="GJ13" s="9">
        <v>90.147999999999996</v>
      </c>
      <c r="GK13" s="9">
        <v>72.569000000000003</v>
      </c>
      <c r="GL13" s="9">
        <v>70.695999999999998</v>
      </c>
      <c r="GM13" s="9">
        <v>0.51800000000000002</v>
      </c>
      <c r="GN13" s="9">
        <v>1.355</v>
      </c>
      <c r="GO13" s="9">
        <v>0.51800000000000002</v>
      </c>
      <c r="GP13" s="9">
        <v>0</v>
      </c>
      <c r="GQ13" s="9">
        <v>1.355</v>
      </c>
      <c r="GR13" s="9">
        <v>50.399000000000001</v>
      </c>
      <c r="GS13" s="9">
        <v>3.5230000000000001</v>
      </c>
      <c r="GT13" s="9">
        <v>8.4540000000000006</v>
      </c>
      <c r="GU13" s="9">
        <v>10.193</v>
      </c>
      <c r="GV13" s="9">
        <v>8.0470000000000006</v>
      </c>
      <c r="GW13" s="9">
        <v>64.522000000000006</v>
      </c>
      <c r="GX13" s="9">
        <v>17.579000000000001</v>
      </c>
      <c r="GY13" s="9">
        <v>97.47</v>
      </c>
      <c r="GZ13" s="9">
        <v>29.771999999999998</v>
      </c>
      <c r="HA13" s="9">
        <v>365.846</v>
      </c>
      <c r="HB13" s="9">
        <v>365.846</v>
      </c>
      <c r="HC13" s="9">
        <v>43.776000000000003</v>
      </c>
      <c r="HD13" s="9">
        <v>23.364000000000001</v>
      </c>
      <c r="HE13" s="9">
        <v>10.363</v>
      </c>
      <c r="HF13" s="9">
        <v>12.233000000000001</v>
      </c>
      <c r="HG13" s="9">
        <v>16.079000000000001</v>
      </c>
      <c r="HH13" s="9">
        <v>6.5179999999999998</v>
      </c>
      <c r="HI13" s="9">
        <v>17.46</v>
      </c>
      <c r="HJ13" s="9">
        <v>4.6470000000000002</v>
      </c>
      <c r="HK13" s="9">
        <v>0</v>
      </c>
      <c r="HL13" s="9">
        <v>9.2409999999999997</v>
      </c>
      <c r="HM13" s="9">
        <v>8.1419999999999995</v>
      </c>
      <c r="HN13" s="9">
        <v>5.2130000000000001</v>
      </c>
      <c r="HO13" s="9">
        <v>13.157</v>
      </c>
      <c r="HP13" s="9">
        <v>9.4390000000000001</v>
      </c>
      <c r="HQ13" s="9">
        <v>20.411999999999999</v>
      </c>
      <c r="HR13" s="9">
        <v>322.07100000000003</v>
      </c>
      <c r="HS13" s="9">
        <v>254.703</v>
      </c>
      <c r="HT13" s="9">
        <v>240.809</v>
      </c>
      <c r="HU13" s="9">
        <v>7.0830000000000002</v>
      </c>
      <c r="HV13" s="9">
        <v>6.3140000000000001</v>
      </c>
      <c r="HW13" s="9">
        <v>9.3070000000000004</v>
      </c>
      <c r="HX13" s="9">
        <v>3.73</v>
      </c>
      <c r="HY13" s="9">
        <v>0</v>
      </c>
      <c r="HZ13" s="9">
        <v>205.77</v>
      </c>
      <c r="IA13" s="9">
        <v>14.058999999999999</v>
      </c>
      <c r="IB13" s="9">
        <v>13.723000000000001</v>
      </c>
      <c r="IC13" s="9">
        <v>21.151</v>
      </c>
      <c r="ID13" s="9">
        <v>43.277000000000001</v>
      </c>
      <c r="IE13" s="9">
        <v>211.42599999999999</v>
      </c>
      <c r="IF13" s="9">
        <v>67.367000000000004</v>
      </c>
      <c r="IG13" s="9">
        <v>345.79199999999997</v>
      </c>
      <c r="IH13" s="9">
        <v>20.055</v>
      </c>
      <c r="II13" s="9">
        <v>149.971</v>
      </c>
      <c r="IJ13" s="9">
        <v>149.971</v>
      </c>
      <c r="IK13" s="9">
        <v>20.411000000000001</v>
      </c>
      <c r="IL13" s="9">
        <v>12.086</v>
      </c>
      <c r="IM13" s="9">
        <v>4.6150000000000002</v>
      </c>
      <c r="IN13" s="9">
        <v>7.0190000000000001</v>
      </c>
      <c r="IO13" s="9">
        <v>7.4450000000000003</v>
      </c>
      <c r="IP13" s="9">
        <v>4.1890000000000001</v>
      </c>
      <c r="IQ13" s="9">
        <v>6.6760000000000002</v>
      </c>
    </row>
    <row r="14" spans="1:251">
      <c r="A14" s="10">
        <v>43132</v>
      </c>
      <c r="B14" s="9">
        <v>51.951000000000001</v>
      </c>
      <c r="C14" s="9">
        <v>291.46600000000001</v>
      </c>
      <c r="D14" s="9">
        <v>16.222999999999999</v>
      </c>
      <c r="E14" s="9">
        <v>227.005</v>
      </c>
      <c r="F14" s="9">
        <v>227.005</v>
      </c>
      <c r="G14" s="9">
        <v>43.866</v>
      </c>
      <c r="H14" s="9">
        <v>17.981000000000002</v>
      </c>
      <c r="I14" s="9">
        <v>5.3289999999999997</v>
      </c>
      <c r="J14" s="9">
        <v>10.93</v>
      </c>
      <c r="K14" s="9">
        <v>12.476000000000001</v>
      </c>
      <c r="L14" s="9">
        <v>3.7829999999999999</v>
      </c>
      <c r="M14" s="9">
        <v>11.997</v>
      </c>
      <c r="N14" s="9">
        <v>2.3969999999999998</v>
      </c>
      <c r="O14" s="9">
        <v>1.8660000000000001</v>
      </c>
      <c r="P14" s="9">
        <v>5.6059999999999999</v>
      </c>
      <c r="Q14" s="9">
        <v>5.04</v>
      </c>
      <c r="R14" s="9">
        <v>5.6130000000000004</v>
      </c>
      <c r="S14" s="9">
        <v>12.175000000000001</v>
      </c>
      <c r="T14" s="9">
        <v>4.0839999999999996</v>
      </c>
      <c r="U14" s="9">
        <v>25.885000000000002</v>
      </c>
      <c r="V14" s="9">
        <v>183.14</v>
      </c>
      <c r="W14" s="9">
        <v>130.97399999999999</v>
      </c>
      <c r="X14" s="9">
        <v>126.867</v>
      </c>
      <c r="Y14" s="9">
        <v>2.2170000000000001</v>
      </c>
      <c r="Z14" s="9">
        <v>1.891</v>
      </c>
      <c r="AA14" s="9">
        <v>1.82</v>
      </c>
      <c r="AB14" s="9">
        <v>0.89500000000000002</v>
      </c>
      <c r="AC14" s="9">
        <v>0.996</v>
      </c>
      <c r="AD14" s="9">
        <v>101.113</v>
      </c>
      <c r="AE14" s="9">
        <v>5.0030000000000001</v>
      </c>
      <c r="AF14" s="9">
        <v>4.423</v>
      </c>
      <c r="AG14" s="9">
        <v>20.434999999999999</v>
      </c>
      <c r="AH14" s="9">
        <v>13.237</v>
      </c>
      <c r="AI14" s="9">
        <v>117.738</v>
      </c>
      <c r="AJ14" s="9">
        <v>52.164999999999999</v>
      </c>
      <c r="AK14" s="9">
        <v>200.666</v>
      </c>
      <c r="AL14" s="9">
        <v>26.34</v>
      </c>
      <c r="AM14" s="9">
        <v>144.54599999999999</v>
      </c>
      <c r="AN14" s="9">
        <v>144.54599999999999</v>
      </c>
      <c r="AO14" s="9">
        <v>33.317</v>
      </c>
      <c r="AP14" s="9">
        <v>12.35</v>
      </c>
      <c r="AQ14" s="9">
        <v>4.6509999999999998</v>
      </c>
      <c r="AR14" s="9">
        <v>6.3840000000000003</v>
      </c>
      <c r="AS14" s="9">
        <v>5.2610000000000001</v>
      </c>
      <c r="AT14" s="9">
        <v>5.774</v>
      </c>
      <c r="AU14" s="9">
        <v>5.0620000000000003</v>
      </c>
      <c r="AV14" s="9">
        <v>1.2270000000000001</v>
      </c>
      <c r="AW14" s="9">
        <v>4.2359999999999998</v>
      </c>
      <c r="AX14" s="9">
        <v>2.7</v>
      </c>
      <c r="AY14" s="9">
        <v>3.5640000000000001</v>
      </c>
      <c r="AZ14" s="9">
        <v>4.7709999999999999</v>
      </c>
      <c r="BA14" s="9">
        <v>6.3559999999999999</v>
      </c>
      <c r="BB14" s="9">
        <v>4.6790000000000003</v>
      </c>
      <c r="BC14" s="9">
        <v>20.966000000000001</v>
      </c>
      <c r="BD14" s="9">
        <v>111.23</v>
      </c>
      <c r="BE14" s="9">
        <v>103.057</v>
      </c>
      <c r="BF14" s="9">
        <v>100.14700000000001</v>
      </c>
      <c r="BG14" s="9">
        <v>2.0960000000000001</v>
      </c>
      <c r="BH14" s="9">
        <v>0.81499999999999995</v>
      </c>
      <c r="BI14" s="9">
        <v>2.222</v>
      </c>
      <c r="BJ14" s="9">
        <v>0</v>
      </c>
      <c r="BK14" s="9">
        <v>0</v>
      </c>
      <c r="BL14" s="9">
        <v>71.599999999999994</v>
      </c>
      <c r="BM14" s="9">
        <v>7.5460000000000003</v>
      </c>
      <c r="BN14" s="9">
        <v>8.6140000000000008</v>
      </c>
      <c r="BO14" s="9">
        <v>15.298</v>
      </c>
      <c r="BP14" s="9">
        <v>11.391</v>
      </c>
      <c r="BQ14" s="9">
        <v>91.667000000000002</v>
      </c>
      <c r="BR14" s="9">
        <v>8.1720000000000006</v>
      </c>
      <c r="BS14" s="9">
        <v>123.965</v>
      </c>
      <c r="BT14" s="9">
        <v>20.581</v>
      </c>
      <c r="BU14" s="9">
        <v>154.54499999999999</v>
      </c>
      <c r="BV14" s="9">
        <v>154.54499999999999</v>
      </c>
      <c r="BW14" s="9">
        <v>20.754000000000001</v>
      </c>
      <c r="BX14" s="9">
        <v>10.944000000000001</v>
      </c>
      <c r="BY14" s="9">
        <v>2.843</v>
      </c>
      <c r="BZ14" s="9">
        <v>7.0990000000000002</v>
      </c>
      <c r="CA14" s="9">
        <v>5.7779999999999996</v>
      </c>
      <c r="CB14" s="9">
        <v>4.1639999999999997</v>
      </c>
      <c r="CC14" s="9">
        <v>6.3310000000000004</v>
      </c>
      <c r="CD14" s="9">
        <v>1.98</v>
      </c>
      <c r="CE14" s="9">
        <v>1.631</v>
      </c>
      <c r="CF14" s="9">
        <v>3.7639999999999998</v>
      </c>
      <c r="CG14" s="9">
        <v>4.2850000000000001</v>
      </c>
      <c r="CH14" s="9">
        <v>1.893</v>
      </c>
      <c r="CI14" s="9">
        <v>7.6959999999999997</v>
      </c>
      <c r="CJ14" s="9">
        <v>2.2469999999999999</v>
      </c>
      <c r="CK14" s="9">
        <v>9.8109999999999999</v>
      </c>
      <c r="CL14" s="9">
        <v>133.791</v>
      </c>
      <c r="CM14" s="9">
        <v>118.941</v>
      </c>
      <c r="CN14" s="9">
        <v>108.639</v>
      </c>
      <c r="CO14" s="9">
        <v>6.3070000000000004</v>
      </c>
      <c r="CP14" s="9">
        <v>3.996</v>
      </c>
      <c r="CQ14" s="9">
        <v>5.468</v>
      </c>
      <c r="CR14" s="9">
        <v>2.48</v>
      </c>
      <c r="CS14" s="9">
        <v>1.56</v>
      </c>
      <c r="CT14" s="9">
        <v>95.938000000000002</v>
      </c>
      <c r="CU14" s="9">
        <v>4.9630000000000001</v>
      </c>
      <c r="CV14" s="9">
        <v>7.9550000000000001</v>
      </c>
      <c r="CW14" s="9">
        <v>10.085000000000001</v>
      </c>
      <c r="CX14" s="9">
        <v>17.350999999999999</v>
      </c>
      <c r="CY14" s="9">
        <v>101.59</v>
      </c>
      <c r="CZ14" s="9">
        <v>14.85</v>
      </c>
      <c r="DA14" s="9">
        <v>145.065</v>
      </c>
      <c r="DB14" s="9">
        <v>9.48</v>
      </c>
      <c r="DC14" s="9">
        <v>119.32299999999999</v>
      </c>
      <c r="DD14" s="9">
        <v>119.32299999999999</v>
      </c>
      <c r="DE14" s="9">
        <v>28.748000000000001</v>
      </c>
      <c r="DF14" s="9">
        <v>6.8689999999999998</v>
      </c>
      <c r="DG14" s="9">
        <v>1.26</v>
      </c>
      <c r="DH14" s="9">
        <v>3.6459999999999999</v>
      </c>
      <c r="DI14" s="9">
        <v>2.34</v>
      </c>
      <c r="DJ14" s="9">
        <v>2.5659999999999998</v>
      </c>
      <c r="DK14" s="9">
        <v>3.2879999999999998</v>
      </c>
      <c r="DL14" s="9">
        <v>0</v>
      </c>
      <c r="DM14" s="9">
        <v>1.617</v>
      </c>
      <c r="DN14" s="9">
        <v>1.3260000000000001</v>
      </c>
      <c r="DO14" s="9">
        <v>2.5409999999999999</v>
      </c>
      <c r="DP14" s="9">
        <v>1.0389999999999999</v>
      </c>
      <c r="DQ14" s="9">
        <v>3.3330000000000002</v>
      </c>
      <c r="DR14" s="9">
        <v>1.573</v>
      </c>
      <c r="DS14" s="9">
        <v>21.879000000000001</v>
      </c>
      <c r="DT14" s="9">
        <v>90.575000000000003</v>
      </c>
      <c r="DU14" s="9">
        <v>81.53</v>
      </c>
      <c r="DV14" s="9">
        <v>78.162000000000006</v>
      </c>
      <c r="DW14" s="9">
        <v>2.4510000000000001</v>
      </c>
      <c r="DX14" s="9">
        <v>0.47299999999999998</v>
      </c>
      <c r="DY14" s="9">
        <v>2.024</v>
      </c>
      <c r="DZ14" s="9">
        <v>0.42799999999999999</v>
      </c>
      <c r="EA14" s="9">
        <v>0.47299999999999998</v>
      </c>
      <c r="EB14" s="9">
        <v>56.524000000000001</v>
      </c>
      <c r="EC14" s="9">
        <v>2.9980000000000002</v>
      </c>
      <c r="ED14" s="9">
        <v>5.6970000000000001</v>
      </c>
      <c r="EE14" s="9">
        <v>16.311</v>
      </c>
      <c r="EF14" s="9">
        <v>8.7479999999999993</v>
      </c>
      <c r="EG14" s="9">
        <v>72.781999999999996</v>
      </c>
      <c r="EH14" s="9">
        <v>9.0449999999999999</v>
      </c>
      <c r="EI14" s="9">
        <v>95.48</v>
      </c>
      <c r="EJ14" s="9">
        <v>23.841999999999999</v>
      </c>
      <c r="EK14" s="9">
        <v>94.745999999999995</v>
      </c>
      <c r="EL14" s="9">
        <v>94.745999999999995</v>
      </c>
      <c r="EM14" s="9">
        <v>20.047000000000001</v>
      </c>
      <c r="EN14" s="9">
        <v>5.6239999999999997</v>
      </c>
      <c r="EO14" s="9">
        <v>0.78500000000000003</v>
      </c>
      <c r="EP14" s="9">
        <v>4.3310000000000004</v>
      </c>
      <c r="EQ14" s="9">
        <v>2.0779999999999998</v>
      </c>
      <c r="ER14" s="9">
        <v>3.0379999999999998</v>
      </c>
      <c r="ES14" s="9">
        <v>2.4630000000000001</v>
      </c>
      <c r="ET14" s="9">
        <v>0.83499999999999996</v>
      </c>
      <c r="EU14" s="9">
        <v>1.8180000000000001</v>
      </c>
      <c r="EV14" s="9">
        <v>0.7</v>
      </c>
      <c r="EW14" s="9">
        <v>1.8240000000000001</v>
      </c>
      <c r="EX14" s="9">
        <v>2.5920000000000001</v>
      </c>
      <c r="EY14" s="9">
        <v>2.8279999999999998</v>
      </c>
      <c r="EZ14" s="9">
        <v>2.2879999999999998</v>
      </c>
      <c r="FA14" s="9">
        <v>14.423</v>
      </c>
      <c r="FB14" s="9">
        <v>74.698999999999998</v>
      </c>
      <c r="FC14" s="9">
        <v>66.31</v>
      </c>
      <c r="FD14" s="9">
        <v>65.456999999999994</v>
      </c>
      <c r="FE14" s="9">
        <v>0.48199999999999998</v>
      </c>
      <c r="FF14" s="9">
        <v>0.37</v>
      </c>
      <c r="FG14" s="9">
        <v>0.48199999999999998</v>
      </c>
      <c r="FH14" s="9">
        <v>0.37</v>
      </c>
      <c r="FI14" s="9">
        <v>0</v>
      </c>
      <c r="FJ14" s="9">
        <v>47.67</v>
      </c>
      <c r="FK14" s="9">
        <v>2.2000000000000002</v>
      </c>
      <c r="FL14" s="9">
        <v>4.609</v>
      </c>
      <c r="FM14" s="9">
        <v>11.831</v>
      </c>
      <c r="FN14" s="9">
        <v>9.923</v>
      </c>
      <c r="FO14" s="9">
        <v>56.387</v>
      </c>
      <c r="FP14" s="9">
        <v>8.3889999999999993</v>
      </c>
      <c r="FQ14" s="9">
        <v>80.194000000000003</v>
      </c>
      <c r="FR14" s="9">
        <v>14.552</v>
      </c>
      <c r="FS14" s="9">
        <v>138.18700000000001</v>
      </c>
      <c r="FT14" s="9">
        <v>138.18700000000001</v>
      </c>
      <c r="FU14" s="9">
        <v>41.652999999999999</v>
      </c>
      <c r="FV14" s="9">
        <v>14.497</v>
      </c>
      <c r="FW14" s="9">
        <v>6.4610000000000003</v>
      </c>
      <c r="FX14" s="9">
        <v>4.3</v>
      </c>
      <c r="FY14" s="9">
        <v>6.7160000000000002</v>
      </c>
      <c r="FZ14" s="9">
        <v>4.0449999999999999</v>
      </c>
      <c r="GA14" s="9">
        <v>6.7759999999999998</v>
      </c>
      <c r="GB14" s="9">
        <v>0</v>
      </c>
      <c r="GC14" s="9">
        <v>3.27</v>
      </c>
      <c r="GD14" s="9">
        <v>2.1110000000000002</v>
      </c>
      <c r="GE14" s="9">
        <v>3.4620000000000002</v>
      </c>
      <c r="GF14" s="9">
        <v>5.1879999999999997</v>
      </c>
      <c r="GG14" s="9">
        <v>6.06</v>
      </c>
      <c r="GH14" s="9">
        <v>4.702</v>
      </c>
      <c r="GI14" s="9">
        <v>27.157</v>
      </c>
      <c r="GJ14" s="9">
        <v>96.534000000000006</v>
      </c>
      <c r="GK14" s="9">
        <v>81.055999999999997</v>
      </c>
      <c r="GL14" s="9">
        <v>78.741</v>
      </c>
      <c r="GM14" s="9">
        <v>0.77</v>
      </c>
      <c r="GN14" s="9">
        <v>1.5449999999999999</v>
      </c>
      <c r="GO14" s="9">
        <v>0.32900000000000001</v>
      </c>
      <c r="GP14" s="9">
        <v>0</v>
      </c>
      <c r="GQ14" s="9">
        <v>1.986</v>
      </c>
      <c r="GR14" s="9">
        <v>56.228999999999999</v>
      </c>
      <c r="GS14" s="9">
        <v>3.7629999999999999</v>
      </c>
      <c r="GT14" s="9">
        <v>3.5630000000000002</v>
      </c>
      <c r="GU14" s="9">
        <v>17.501000000000001</v>
      </c>
      <c r="GV14" s="9">
        <v>7.4219999999999997</v>
      </c>
      <c r="GW14" s="9">
        <v>73.634</v>
      </c>
      <c r="GX14" s="9">
        <v>15.478</v>
      </c>
      <c r="GY14" s="9">
        <v>107.699</v>
      </c>
      <c r="GZ14" s="9">
        <v>30.488</v>
      </c>
      <c r="HA14" s="9">
        <v>400.60399999999998</v>
      </c>
      <c r="HB14" s="9">
        <v>400.60399999999998</v>
      </c>
      <c r="HC14" s="9">
        <v>47.414000000000001</v>
      </c>
      <c r="HD14" s="9">
        <v>27.425999999999998</v>
      </c>
      <c r="HE14" s="9">
        <v>12.224</v>
      </c>
      <c r="HF14" s="9">
        <v>12.682</v>
      </c>
      <c r="HG14" s="9">
        <v>16.288</v>
      </c>
      <c r="HH14" s="9">
        <v>8.6180000000000003</v>
      </c>
      <c r="HI14" s="9">
        <v>17.489999999999998</v>
      </c>
      <c r="HJ14" s="9">
        <v>7.4160000000000004</v>
      </c>
      <c r="HK14" s="9">
        <v>0</v>
      </c>
      <c r="HL14" s="9">
        <v>9.6140000000000008</v>
      </c>
      <c r="HM14" s="9">
        <v>7.4359999999999999</v>
      </c>
      <c r="HN14" s="9">
        <v>7.8559999999999999</v>
      </c>
      <c r="HO14" s="9">
        <v>18.07</v>
      </c>
      <c r="HP14" s="9">
        <v>6.8360000000000003</v>
      </c>
      <c r="HQ14" s="9">
        <v>19.988</v>
      </c>
      <c r="HR14" s="9">
        <v>353.19099999999997</v>
      </c>
      <c r="HS14" s="9">
        <v>269.68799999999999</v>
      </c>
      <c r="HT14" s="9">
        <v>249.41800000000001</v>
      </c>
      <c r="HU14" s="9">
        <v>9.8079999999999998</v>
      </c>
      <c r="HV14" s="9">
        <v>10.116</v>
      </c>
      <c r="HW14" s="9">
        <v>12.263999999999999</v>
      </c>
      <c r="HX14" s="9">
        <v>7.66</v>
      </c>
      <c r="HY14" s="9">
        <v>0</v>
      </c>
      <c r="HZ14" s="9">
        <v>217.91399999999999</v>
      </c>
      <c r="IA14" s="9">
        <v>17.244</v>
      </c>
      <c r="IB14" s="9">
        <v>14.488</v>
      </c>
      <c r="IC14" s="9">
        <v>20.042000000000002</v>
      </c>
      <c r="ID14" s="9">
        <v>52.828000000000003</v>
      </c>
      <c r="IE14" s="9">
        <v>216.85900000000001</v>
      </c>
      <c r="IF14" s="9">
        <v>83.503</v>
      </c>
      <c r="IG14" s="9">
        <v>380.262</v>
      </c>
      <c r="IH14" s="9">
        <v>20.343</v>
      </c>
      <c r="II14" s="9">
        <v>135.477</v>
      </c>
      <c r="IJ14" s="9">
        <v>135.477</v>
      </c>
      <c r="IK14" s="9">
        <v>18.565000000000001</v>
      </c>
      <c r="IL14" s="9">
        <v>7.7859999999999996</v>
      </c>
      <c r="IM14" s="9">
        <v>2.5350000000000001</v>
      </c>
      <c r="IN14" s="9">
        <v>4.8849999999999998</v>
      </c>
      <c r="IO14" s="9">
        <v>2.8149999999999999</v>
      </c>
      <c r="IP14" s="9">
        <v>4.6050000000000004</v>
      </c>
      <c r="IQ14" s="9">
        <v>2.4689999999999999</v>
      </c>
    </row>
    <row r="15" spans="1:251">
      <c r="A15" s="10">
        <v>43497</v>
      </c>
      <c r="B15" s="9">
        <v>33.975000000000001</v>
      </c>
      <c r="C15" s="9">
        <v>277.18900000000002</v>
      </c>
      <c r="D15" s="9">
        <v>22.27</v>
      </c>
      <c r="E15" s="9">
        <v>210.26900000000001</v>
      </c>
      <c r="F15" s="9">
        <v>210.26900000000001</v>
      </c>
      <c r="G15" s="9">
        <v>42.777000000000001</v>
      </c>
      <c r="H15" s="9">
        <v>24.462</v>
      </c>
      <c r="I15" s="9">
        <v>10.651999999999999</v>
      </c>
      <c r="J15" s="9">
        <v>12.826000000000001</v>
      </c>
      <c r="K15" s="9">
        <v>19.21</v>
      </c>
      <c r="L15" s="9">
        <v>4.2679999999999998</v>
      </c>
      <c r="M15" s="9">
        <v>18.300999999999998</v>
      </c>
      <c r="N15" s="9">
        <v>3.9689999999999999</v>
      </c>
      <c r="O15" s="9">
        <v>1.208</v>
      </c>
      <c r="P15" s="9">
        <v>8.5630000000000006</v>
      </c>
      <c r="Q15" s="9">
        <v>9.5410000000000004</v>
      </c>
      <c r="R15" s="9">
        <v>5.3739999999999997</v>
      </c>
      <c r="S15" s="9">
        <v>11.635999999999999</v>
      </c>
      <c r="T15" s="9">
        <v>11.842000000000001</v>
      </c>
      <c r="U15" s="9">
        <v>18.315000000000001</v>
      </c>
      <c r="V15" s="9">
        <v>167.49199999999999</v>
      </c>
      <c r="W15" s="9">
        <v>125.452</v>
      </c>
      <c r="X15" s="9">
        <v>121.127</v>
      </c>
      <c r="Y15" s="9">
        <v>2.6019999999999999</v>
      </c>
      <c r="Z15" s="9">
        <v>1.7230000000000001</v>
      </c>
      <c r="AA15" s="9">
        <v>2.8540000000000001</v>
      </c>
      <c r="AB15" s="9">
        <v>1.1739999999999999</v>
      </c>
      <c r="AC15" s="9">
        <v>0.29699999999999999</v>
      </c>
      <c r="AD15" s="9">
        <v>105.872</v>
      </c>
      <c r="AE15" s="9">
        <v>4.0880000000000001</v>
      </c>
      <c r="AF15" s="9">
        <v>4.9939999999999998</v>
      </c>
      <c r="AG15" s="9">
        <v>10.497999999999999</v>
      </c>
      <c r="AH15" s="9">
        <v>16.309999999999999</v>
      </c>
      <c r="AI15" s="9">
        <v>109.142</v>
      </c>
      <c r="AJ15" s="9">
        <v>42.04</v>
      </c>
      <c r="AK15" s="9">
        <v>192.03200000000001</v>
      </c>
      <c r="AL15" s="9">
        <v>18.236999999999998</v>
      </c>
      <c r="AM15" s="9">
        <v>135.15199999999999</v>
      </c>
      <c r="AN15" s="9">
        <v>135.15199999999999</v>
      </c>
      <c r="AO15" s="9">
        <v>24.492000000000001</v>
      </c>
      <c r="AP15" s="9">
        <v>7.59</v>
      </c>
      <c r="AQ15" s="9">
        <v>2.573</v>
      </c>
      <c r="AR15" s="9">
        <v>5.0170000000000003</v>
      </c>
      <c r="AS15" s="9">
        <v>3.173</v>
      </c>
      <c r="AT15" s="9">
        <v>4.4169999999999998</v>
      </c>
      <c r="AU15" s="9">
        <v>1.3420000000000001</v>
      </c>
      <c r="AV15" s="9">
        <v>3.2869999999999999</v>
      </c>
      <c r="AW15" s="9">
        <v>2.4460000000000002</v>
      </c>
      <c r="AX15" s="9">
        <v>2.2389999999999999</v>
      </c>
      <c r="AY15" s="9">
        <v>1.423</v>
      </c>
      <c r="AZ15" s="9">
        <v>3.927</v>
      </c>
      <c r="BA15" s="9">
        <v>3.423</v>
      </c>
      <c r="BB15" s="9">
        <v>4.1669999999999998</v>
      </c>
      <c r="BC15" s="9">
        <v>16.902000000000001</v>
      </c>
      <c r="BD15" s="9">
        <v>110.66</v>
      </c>
      <c r="BE15" s="9">
        <v>92.465999999999994</v>
      </c>
      <c r="BF15" s="9">
        <v>89.6</v>
      </c>
      <c r="BG15" s="9">
        <v>2.081</v>
      </c>
      <c r="BH15" s="9">
        <v>0.78500000000000003</v>
      </c>
      <c r="BI15" s="9">
        <v>0.86099999999999999</v>
      </c>
      <c r="BJ15" s="9">
        <v>0.35499999999999998</v>
      </c>
      <c r="BK15" s="9">
        <v>1.2789999999999999</v>
      </c>
      <c r="BL15" s="9">
        <v>66.123000000000005</v>
      </c>
      <c r="BM15" s="9">
        <v>7.282</v>
      </c>
      <c r="BN15" s="9">
        <v>8.0579999999999998</v>
      </c>
      <c r="BO15" s="9">
        <v>11.003</v>
      </c>
      <c r="BP15" s="9">
        <v>11.57</v>
      </c>
      <c r="BQ15" s="9">
        <v>80.897000000000006</v>
      </c>
      <c r="BR15" s="9">
        <v>18.193999999999999</v>
      </c>
      <c r="BS15" s="9">
        <v>119.089</v>
      </c>
      <c r="BT15" s="9">
        <v>16.062000000000001</v>
      </c>
      <c r="BU15" s="9">
        <v>175.07400000000001</v>
      </c>
      <c r="BV15" s="9">
        <v>175.07400000000001</v>
      </c>
      <c r="BW15" s="9">
        <v>24.571000000000002</v>
      </c>
      <c r="BX15" s="9">
        <v>9.9049999999999994</v>
      </c>
      <c r="BY15" s="9">
        <v>2.5339999999999998</v>
      </c>
      <c r="BZ15" s="9">
        <v>6.1870000000000003</v>
      </c>
      <c r="CA15" s="9">
        <v>3.7719999999999998</v>
      </c>
      <c r="CB15" s="9">
        <v>4.95</v>
      </c>
      <c r="CC15" s="9">
        <v>3.7690000000000001</v>
      </c>
      <c r="CD15" s="9">
        <v>0.872</v>
      </c>
      <c r="CE15" s="9">
        <v>4.08</v>
      </c>
      <c r="CF15" s="9">
        <v>2.2109999999999999</v>
      </c>
      <c r="CG15" s="9">
        <v>4.3520000000000003</v>
      </c>
      <c r="CH15" s="9">
        <v>2.1589999999999998</v>
      </c>
      <c r="CI15" s="9">
        <v>6.3330000000000002</v>
      </c>
      <c r="CJ15" s="9">
        <v>2.3889999999999998</v>
      </c>
      <c r="CK15" s="9">
        <v>14.666</v>
      </c>
      <c r="CL15" s="9">
        <v>150.50299999999999</v>
      </c>
      <c r="CM15" s="9">
        <v>127.254</v>
      </c>
      <c r="CN15" s="9">
        <v>120.568</v>
      </c>
      <c r="CO15" s="9">
        <v>3.0790000000000002</v>
      </c>
      <c r="CP15" s="9">
        <v>3.6070000000000002</v>
      </c>
      <c r="CQ15" s="9">
        <v>1.4179999999999999</v>
      </c>
      <c r="CR15" s="9">
        <v>1.351</v>
      </c>
      <c r="CS15" s="9">
        <v>3.9169999999999998</v>
      </c>
      <c r="CT15" s="9">
        <v>105.161</v>
      </c>
      <c r="CU15" s="9">
        <v>7.2960000000000003</v>
      </c>
      <c r="CV15" s="9">
        <v>5.8689999999999998</v>
      </c>
      <c r="CW15" s="9">
        <v>8.9280000000000008</v>
      </c>
      <c r="CX15" s="9">
        <v>18.120999999999999</v>
      </c>
      <c r="CY15" s="9">
        <v>109.133</v>
      </c>
      <c r="CZ15" s="9">
        <v>23.248999999999999</v>
      </c>
      <c r="DA15" s="9">
        <v>160.38900000000001</v>
      </c>
      <c r="DB15" s="9">
        <v>14.685</v>
      </c>
      <c r="DC15" s="9">
        <v>124.96</v>
      </c>
      <c r="DD15" s="9">
        <v>124.96</v>
      </c>
      <c r="DE15" s="9">
        <v>26.821999999999999</v>
      </c>
      <c r="DF15" s="9">
        <v>6.4859999999999998</v>
      </c>
      <c r="DG15" s="9">
        <v>2.0960000000000001</v>
      </c>
      <c r="DH15" s="9">
        <v>2.677</v>
      </c>
      <c r="DI15" s="9">
        <v>2.726</v>
      </c>
      <c r="DJ15" s="9">
        <v>2.0470000000000002</v>
      </c>
      <c r="DK15" s="9">
        <v>2.2410000000000001</v>
      </c>
      <c r="DL15" s="9">
        <v>0</v>
      </c>
      <c r="DM15" s="9">
        <v>2.5329999999999999</v>
      </c>
      <c r="DN15" s="9">
        <v>0.56899999999999995</v>
      </c>
      <c r="DO15" s="9">
        <v>1.109</v>
      </c>
      <c r="DP15" s="9">
        <v>3.0950000000000002</v>
      </c>
      <c r="DQ15" s="9">
        <v>2.7210000000000001</v>
      </c>
      <c r="DR15" s="9">
        <v>2.0529999999999999</v>
      </c>
      <c r="DS15" s="9">
        <v>20.335999999999999</v>
      </c>
      <c r="DT15" s="9">
        <v>98.138000000000005</v>
      </c>
      <c r="DU15" s="9">
        <v>86.567999999999998</v>
      </c>
      <c r="DV15" s="9">
        <v>83.9</v>
      </c>
      <c r="DW15" s="9">
        <v>0.57899999999999996</v>
      </c>
      <c r="DX15" s="9">
        <v>2.089</v>
      </c>
      <c r="DY15" s="9">
        <v>0.438</v>
      </c>
      <c r="DZ15" s="9">
        <v>0</v>
      </c>
      <c r="EA15" s="9">
        <v>2.23</v>
      </c>
      <c r="EB15" s="9">
        <v>61.552999999999997</v>
      </c>
      <c r="EC15" s="9">
        <v>3.3370000000000002</v>
      </c>
      <c r="ED15" s="9">
        <v>3.0640000000000001</v>
      </c>
      <c r="EE15" s="9">
        <v>18.614000000000001</v>
      </c>
      <c r="EF15" s="9">
        <v>9.1359999999999992</v>
      </c>
      <c r="EG15" s="9">
        <v>77.432000000000002</v>
      </c>
      <c r="EH15" s="9">
        <v>11.57</v>
      </c>
      <c r="EI15" s="9">
        <v>104.05200000000001</v>
      </c>
      <c r="EJ15" s="9">
        <v>20.908000000000001</v>
      </c>
      <c r="EK15" s="9">
        <v>117.26300000000001</v>
      </c>
      <c r="EL15" s="9">
        <v>117.26300000000001</v>
      </c>
      <c r="EM15" s="9">
        <v>27.837</v>
      </c>
      <c r="EN15" s="9">
        <v>16.847000000000001</v>
      </c>
      <c r="EO15" s="9">
        <v>4.9279999999999999</v>
      </c>
      <c r="EP15" s="9">
        <v>11.119</v>
      </c>
      <c r="EQ15" s="9">
        <v>12.162000000000001</v>
      </c>
      <c r="ER15" s="9">
        <v>3.8839999999999999</v>
      </c>
      <c r="ES15" s="9">
        <v>13.019</v>
      </c>
      <c r="ET15" s="9">
        <v>0.78</v>
      </c>
      <c r="EU15" s="9">
        <v>1.9059999999999999</v>
      </c>
      <c r="EV15" s="9">
        <v>5.1449999999999996</v>
      </c>
      <c r="EW15" s="9">
        <v>6.101</v>
      </c>
      <c r="EX15" s="9">
        <v>4.8</v>
      </c>
      <c r="EY15" s="9">
        <v>9.7550000000000008</v>
      </c>
      <c r="EZ15" s="9">
        <v>6.2919999999999998</v>
      </c>
      <c r="FA15" s="9">
        <v>10.991</v>
      </c>
      <c r="FB15" s="9">
        <v>89.426000000000002</v>
      </c>
      <c r="FC15" s="9">
        <v>77.221000000000004</v>
      </c>
      <c r="FD15" s="9">
        <v>75.585999999999999</v>
      </c>
      <c r="FE15" s="9">
        <v>1.1739999999999999</v>
      </c>
      <c r="FF15" s="9">
        <v>0.46200000000000002</v>
      </c>
      <c r="FG15" s="9">
        <v>0.69299999999999995</v>
      </c>
      <c r="FH15" s="9">
        <v>0.46200000000000002</v>
      </c>
      <c r="FI15" s="9">
        <v>0</v>
      </c>
      <c r="FJ15" s="9">
        <v>61.347999999999999</v>
      </c>
      <c r="FK15" s="9">
        <v>2.738</v>
      </c>
      <c r="FL15" s="9">
        <v>3.75</v>
      </c>
      <c r="FM15" s="9">
        <v>9.3859999999999992</v>
      </c>
      <c r="FN15" s="9">
        <v>8.7629999999999999</v>
      </c>
      <c r="FO15" s="9">
        <v>68.459000000000003</v>
      </c>
      <c r="FP15" s="9">
        <v>12.205</v>
      </c>
      <c r="FQ15" s="9">
        <v>106.38200000000001</v>
      </c>
      <c r="FR15" s="9">
        <v>10.881</v>
      </c>
      <c r="FS15" s="9">
        <v>124.375</v>
      </c>
      <c r="FT15" s="9">
        <v>124.375</v>
      </c>
      <c r="FU15" s="9">
        <v>37.923999999999999</v>
      </c>
      <c r="FV15" s="9">
        <v>16.420000000000002</v>
      </c>
      <c r="FW15" s="9">
        <v>4.5860000000000003</v>
      </c>
      <c r="FX15" s="9">
        <v>10.242000000000001</v>
      </c>
      <c r="FY15" s="9">
        <v>9.3840000000000003</v>
      </c>
      <c r="FZ15" s="9">
        <v>5.4429999999999996</v>
      </c>
      <c r="GA15" s="9">
        <v>9.4260000000000002</v>
      </c>
      <c r="GB15" s="9">
        <v>0</v>
      </c>
      <c r="GC15" s="9">
        <v>4.4939999999999998</v>
      </c>
      <c r="GD15" s="9">
        <v>2.4590000000000001</v>
      </c>
      <c r="GE15" s="9">
        <v>7.2569999999999997</v>
      </c>
      <c r="GF15" s="9">
        <v>5.1109999999999998</v>
      </c>
      <c r="GG15" s="9">
        <v>9.3409999999999993</v>
      </c>
      <c r="GH15" s="9">
        <v>5.4870000000000001</v>
      </c>
      <c r="GI15" s="9">
        <v>21.503</v>
      </c>
      <c r="GJ15" s="9">
        <v>86.451999999999998</v>
      </c>
      <c r="GK15" s="9">
        <v>72.305000000000007</v>
      </c>
      <c r="GL15" s="9">
        <v>70.638000000000005</v>
      </c>
      <c r="GM15" s="9">
        <v>0.32800000000000001</v>
      </c>
      <c r="GN15" s="9">
        <v>1.339</v>
      </c>
      <c r="GO15" s="9">
        <v>1.2310000000000001</v>
      </c>
      <c r="GP15" s="9">
        <v>0</v>
      </c>
      <c r="GQ15" s="9">
        <v>0.436</v>
      </c>
      <c r="GR15" s="9">
        <v>50.344000000000001</v>
      </c>
      <c r="GS15" s="9">
        <v>3.423</v>
      </c>
      <c r="GT15" s="9">
        <v>5.157</v>
      </c>
      <c r="GU15" s="9">
        <v>13.38</v>
      </c>
      <c r="GV15" s="9">
        <v>4.7290000000000001</v>
      </c>
      <c r="GW15" s="9">
        <v>67.575999999999993</v>
      </c>
      <c r="GX15" s="9">
        <v>14.147</v>
      </c>
      <c r="GY15" s="9">
        <v>101.82299999999999</v>
      </c>
      <c r="GZ15" s="9">
        <v>22.552</v>
      </c>
      <c r="HA15" s="9">
        <v>392.04700000000003</v>
      </c>
      <c r="HB15" s="9">
        <v>392.04700000000003</v>
      </c>
      <c r="HC15" s="9">
        <v>60.36</v>
      </c>
      <c r="HD15" s="9">
        <v>35.267000000000003</v>
      </c>
      <c r="HE15" s="9">
        <v>17.507000000000001</v>
      </c>
      <c r="HF15" s="9">
        <v>14.138999999999999</v>
      </c>
      <c r="HG15" s="9">
        <v>23.094000000000001</v>
      </c>
      <c r="HH15" s="9">
        <v>8.5519999999999996</v>
      </c>
      <c r="HI15" s="9">
        <v>24.765999999999998</v>
      </c>
      <c r="HJ15" s="9">
        <v>6.88</v>
      </c>
      <c r="HK15" s="9">
        <v>0</v>
      </c>
      <c r="HL15" s="9">
        <v>10.085000000000001</v>
      </c>
      <c r="HM15" s="9">
        <v>6.96</v>
      </c>
      <c r="HN15" s="9">
        <v>14.6</v>
      </c>
      <c r="HO15" s="9">
        <v>23.916</v>
      </c>
      <c r="HP15" s="9">
        <v>7.73</v>
      </c>
      <c r="HQ15" s="9">
        <v>25.093</v>
      </c>
      <c r="HR15" s="9">
        <v>331.68799999999999</v>
      </c>
      <c r="HS15" s="9">
        <v>269.916</v>
      </c>
      <c r="HT15" s="9">
        <v>256.11799999999999</v>
      </c>
      <c r="HU15" s="9">
        <v>5.81</v>
      </c>
      <c r="HV15" s="9">
        <v>7.9880000000000004</v>
      </c>
      <c r="HW15" s="9">
        <v>7.6189999999999998</v>
      </c>
      <c r="HX15" s="9">
        <v>6.1790000000000003</v>
      </c>
      <c r="HY15" s="9">
        <v>0</v>
      </c>
      <c r="HZ15" s="9">
        <v>211.404</v>
      </c>
      <c r="IA15" s="9">
        <v>14.505000000000001</v>
      </c>
      <c r="IB15" s="9">
        <v>15.643000000000001</v>
      </c>
      <c r="IC15" s="9">
        <v>28.364999999999998</v>
      </c>
      <c r="ID15" s="9">
        <v>49.228999999999999</v>
      </c>
      <c r="IE15" s="9">
        <v>220.68799999999999</v>
      </c>
      <c r="IF15" s="9">
        <v>61.771000000000001</v>
      </c>
      <c r="IG15" s="9">
        <v>366.315</v>
      </c>
      <c r="IH15" s="9">
        <v>25.733000000000001</v>
      </c>
      <c r="II15" s="9">
        <v>155.464</v>
      </c>
      <c r="IJ15" s="9">
        <v>155.464</v>
      </c>
      <c r="IK15" s="9">
        <v>16.693000000000001</v>
      </c>
      <c r="IL15" s="9">
        <v>10.148999999999999</v>
      </c>
      <c r="IM15" s="9">
        <v>4.82</v>
      </c>
      <c r="IN15" s="9">
        <v>4.5549999999999997</v>
      </c>
      <c r="IO15" s="9">
        <v>5.367</v>
      </c>
      <c r="IP15" s="9">
        <v>4.0069999999999997</v>
      </c>
      <c r="IQ15" s="9">
        <v>4.8639999999999999</v>
      </c>
    </row>
    <row r="16" spans="1:251">
      <c r="A16" s="10">
        <v>43862</v>
      </c>
      <c r="B16" s="9">
        <v>41.9</v>
      </c>
      <c r="C16" s="9">
        <v>295.77499999999998</v>
      </c>
      <c r="D16" s="9">
        <v>24.204999999999998</v>
      </c>
      <c r="E16" s="9">
        <v>228.89</v>
      </c>
      <c r="F16" s="9">
        <v>228.89</v>
      </c>
      <c r="G16" s="9">
        <v>36.988999999999997</v>
      </c>
      <c r="H16" s="9">
        <v>18.148</v>
      </c>
      <c r="I16" s="9">
        <v>7.9649999999999999</v>
      </c>
      <c r="J16" s="9">
        <v>9.2059999999999995</v>
      </c>
      <c r="K16" s="9">
        <v>14.792999999999999</v>
      </c>
      <c r="L16" s="9">
        <v>2.3780000000000001</v>
      </c>
      <c r="M16" s="9">
        <v>13.464</v>
      </c>
      <c r="N16" s="9">
        <v>2.4980000000000002</v>
      </c>
      <c r="O16" s="9">
        <v>1.21</v>
      </c>
      <c r="P16" s="9">
        <v>5.2190000000000003</v>
      </c>
      <c r="Q16" s="9">
        <v>4.5780000000000003</v>
      </c>
      <c r="R16" s="9">
        <v>7.375</v>
      </c>
      <c r="S16" s="9">
        <v>9.9469999999999992</v>
      </c>
      <c r="T16" s="9">
        <v>7.2249999999999996</v>
      </c>
      <c r="U16" s="9">
        <v>18.841000000000001</v>
      </c>
      <c r="V16" s="9">
        <v>191.90100000000001</v>
      </c>
      <c r="W16" s="9">
        <v>145.762</v>
      </c>
      <c r="X16" s="9">
        <v>137.20500000000001</v>
      </c>
      <c r="Y16" s="9">
        <v>4.2850000000000001</v>
      </c>
      <c r="Z16" s="9">
        <v>4.2720000000000002</v>
      </c>
      <c r="AA16" s="9">
        <v>3.9790000000000001</v>
      </c>
      <c r="AB16" s="9">
        <v>3.3119999999999998</v>
      </c>
      <c r="AC16" s="9">
        <v>0.90200000000000002</v>
      </c>
      <c r="AD16" s="9">
        <v>116.363</v>
      </c>
      <c r="AE16" s="9">
        <v>3.4289999999999998</v>
      </c>
      <c r="AF16" s="9">
        <v>6.8949999999999996</v>
      </c>
      <c r="AG16" s="9">
        <v>19.074000000000002</v>
      </c>
      <c r="AH16" s="9">
        <v>19.640999999999998</v>
      </c>
      <c r="AI16" s="9">
        <v>126.12</v>
      </c>
      <c r="AJ16" s="9">
        <v>46.139000000000003</v>
      </c>
      <c r="AK16" s="9">
        <v>211.053</v>
      </c>
      <c r="AL16" s="9">
        <v>17.837</v>
      </c>
      <c r="AM16" s="9">
        <v>157.9</v>
      </c>
      <c r="AN16" s="9">
        <v>157.9</v>
      </c>
      <c r="AO16" s="9">
        <v>33.613</v>
      </c>
      <c r="AP16" s="9">
        <v>9.6929999999999996</v>
      </c>
      <c r="AQ16" s="9">
        <v>2.8220000000000001</v>
      </c>
      <c r="AR16" s="9">
        <v>4.681</v>
      </c>
      <c r="AS16" s="9">
        <v>3.7109999999999999</v>
      </c>
      <c r="AT16" s="9">
        <v>3.7930000000000001</v>
      </c>
      <c r="AU16" s="9">
        <v>3.4409999999999998</v>
      </c>
      <c r="AV16" s="9">
        <v>1.859</v>
      </c>
      <c r="AW16" s="9">
        <v>2.2040000000000002</v>
      </c>
      <c r="AX16" s="9">
        <v>0.84399999999999997</v>
      </c>
      <c r="AY16" s="9">
        <v>2.899</v>
      </c>
      <c r="AZ16" s="9">
        <v>3.76</v>
      </c>
      <c r="BA16" s="9">
        <v>5.2549999999999999</v>
      </c>
      <c r="BB16" s="9">
        <v>2.2490000000000001</v>
      </c>
      <c r="BC16" s="9">
        <v>23.92</v>
      </c>
      <c r="BD16" s="9">
        <v>124.28700000000001</v>
      </c>
      <c r="BE16" s="9">
        <v>112.315</v>
      </c>
      <c r="BF16" s="9">
        <v>109.453</v>
      </c>
      <c r="BG16" s="9">
        <v>1.1950000000000001</v>
      </c>
      <c r="BH16" s="9">
        <v>1.667</v>
      </c>
      <c r="BI16" s="9">
        <v>1.224</v>
      </c>
      <c r="BJ16" s="9">
        <v>0.42899999999999999</v>
      </c>
      <c r="BK16" s="9">
        <v>1.2090000000000001</v>
      </c>
      <c r="BL16" s="9">
        <v>70.870999999999995</v>
      </c>
      <c r="BM16" s="9">
        <v>5.8789999999999996</v>
      </c>
      <c r="BN16" s="9">
        <v>9.4710000000000001</v>
      </c>
      <c r="BO16" s="9">
        <v>26.094000000000001</v>
      </c>
      <c r="BP16" s="9">
        <v>13.577</v>
      </c>
      <c r="BQ16" s="9">
        <v>98.739000000000004</v>
      </c>
      <c r="BR16" s="9">
        <v>11.972</v>
      </c>
      <c r="BS16" s="9">
        <v>133.386</v>
      </c>
      <c r="BT16" s="9">
        <v>24.515000000000001</v>
      </c>
      <c r="BU16" s="9">
        <v>176.24299999999999</v>
      </c>
      <c r="BV16" s="9">
        <v>176.24299999999999</v>
      </c>
      <c r="BW16" s="9">
        <v>29.690999999999999</v>
      </c>
      <c r="BX16" s="9">
        <v>12.784000000000001</v>
      </c>
      <c r="BY16" s="9">
        <v>3.456</v>
      </c>
      <c r="BZ16" s="9">
        <v>8.8789999999999996</v>
      </c>
      <c r="CA16" s="9">
        <v>5.5330000000000004</v>
      </c>
      <c r="CB16" s="9">
        <v>6.8019999999999996</v>
      </c>
      <c r="CC16" s="9">
        <v>4.2409999999999997</v>
      </c>
      <c r="CD16" s="9">
        <v>1.6930000000000001</v>
      </c>
      <c r="CE16" s="9">
        <v>6.4009999999999998</v>
      </c>
      <c r="CF16" s="9">
        <v>1.853</v>
      </c>
      <c r="CG16" s="9">
        <v>4.6790000000000003</v>
      </c>
      <c r="CH16" s="9">
        <v>5.8040000000000003</v>
      </c>
      <c r="CI16" s="9">
        <v>8.577</v>
      </c>
      <c r="CJ16" s="9">
        <v>3.758</v>
      </c>
      <c r="CK16" s="9">
        <v>16.908000000000001</v>
      </c>
      <c r="CL16" s="9">
        <v>146.55199999999999</v>
      </c>
      <c r="CM16" s="9">
        <v>127.45399999999999</v>
      </c>
      <c r="CN16" s="9">
        <v>119.337</v>
      </c>
      <c r="CO16" s="9">
        <v>4.8550000000000004</v>
      </c>
      <c r="CP16" s="9">
        <v>3.262</v>
      </c>
      <c r="CQ16" s="9">
        <v>2.9209999999999998</v>
      </c>
      <c r="CR16" s="9">
        <v>1.532</v>
      </c>
      <c r="CS16" s="9">
        <v>3.6629999999999998</v>
      </c>
      <c r="CT16" s="9">
        <v>104.916</v>
      </c>
      <c r="CU16" s="9">
        <v>7.95</v>
      </c>
      <c r="CV16" s="9">
        <v>5.1929999999999996</v>
      </c>
      <c r="CW16" s="9">
        <v>9.3940000000000001</v>
      </c>
      <c r="CX16" s="9">
        <v>17.62</v>
      </c>
      <c r="CY16" s="9">
        <v>109.834</v>
      </c>
      <c r="CZ16" s="9">
        <v>19.097000000000001</v>
      </c>
      <c r="DA16" s="9">
        <v>160.09700000000001</v>
      </c>
      <c r="DB16" s="9">
        <v>16.146000000000001</v>
      </c>
      <c r="DC16" s="9">
        <v>108.89400000000001</v>
      </c>
      <c r="DD16" s="9">
        <v>108.89400000000001</v>
      </c>
      <c r="DE16" s="9">
        <v>26.95</v>
      </c>
      <c r="DF16" s="9">
        <v>9.07</v>
      </c>
      <c r="DG16" s="9">
        <v>3.9740000000000002</v>
      </c>
      <c r="DH16" s="9">
        <v>4.3070000000000004</v>
      </c>
      <c r="DI16" s="9">
        <v>6.4859999999999998</v>
      </c>
      <c r="DJ16" s="9">
        <v>1.796</v>
      </c>
      <c r="DK16" s="9">
        <v>6.4859999999999998</v>
      </c>
      <c r="DL16" s="9">
        <v>0</v>
      </c>
      <c r="DM16" s="9">
        <v>1.796</v>
      </c>
      <c r="DN16" s="9">
        <v>1.9350000000000001</v>
      </c>
      <c r="DO16" s="9">
        <v>2.883</v>
      </c>
      <c r="DP16" s="9">
        <v>3.4630000000000001</v>
      </c>
      <c r="DQ16" s="9">
        <v>6.7160000000000002</v>
      </c>
      <c r="DR16" s="9">
        <v>1.5660000000000001</v>
      </c>
      <c r="DS16" s="9">
        <v>17.88</v>
      </c>
      <c r="DT16" s="9">
        <v>81.944000000000003</v>
      </c>
      <c r="DU16" s="9">
        <v>75.75</v>
      </c>
      <c r="DV16" s="9">
        <v>69.808000000000007</v>
      </c>
      <c r="DW16" s="9">
        <v>2.0680000000000001</v>
      </c>
      <c r="DX16" s="9">
        <v>3.8740000000000001</v>
      </c>
      <c r="DY16" s="9">
        <v>2.2570000000000001</v>
      </c>
      <c r="DZ16" s="9">
        <v>1.3859999999999999</v>
      </c>
      <c r="EA16" s="9">
        <v>2.2989999999999999</v>
      </c>
      <c r="EB16" s="9">
        <v>49.069000000000003</v>
      </c>
      <c r="EC16" s="9">
        <v>5.1580000000000004</v>
      </c>
      <c r="ED16" s="9">
        <v>7.28</v>
      </c>
      <c r="EE16" s="9">
        <v>14.243</v>
      </c>
      <c r="EF16" s="9">
        <v>11.39</v>
      </c>
      <c r="EG16" s="9">
        <v>64.36</v>
      </c>
      <c r="EH16" s="9">
        <v>6.194</v>
      </c>
      <c r="EI16" s="9">
        <v>91.04</v>
      </c>
      <c r="EJ16" s="9">
        <v>17.853000000000002</v>
      </c>
      <c r="EK16" s="9">
        <v>101.779</v>
      </c>
      <c r="EL16" s="9">
        <v>101.779</v>
      </c>
      <c r="EM16" s="9">
        <v>27.210999999999999</v>
      </c>
      <c r="EN16" s="9">
        <v>14.327</v>
      </c>
      <c r="EO16" s="9">
        <v>6.7119999999999997</v>
      </c>
      <c r="EP16" s="9">
        <v>5.6829999999999998</v>
      </c>
      <c r="EQ16" s="9">
        <v>7.1609999999999996</v>
      </c>
      <c r="ER16" s="9">
        <v>5.234</v>
      </c>
      <c r="ES16" s="9">
        <v>9.2050000000000001</v>
      </c>
      <c r="ET16" s="9">
        <v>1</v>
      </c>
      <c r="EU16" s="9">
        <v>2.19</v>
      </c>
      <c r="EV16" s="9">
        <v>2.5129999999999999</v>
      </c>
      <c r="EW16" s="9">
        <v>5.423</v>
      </c>
      <c r="EX16" s="9">
        <v>4.4589999999999996</v>
      </c>
      <c r="EY16" s="9">
        <v>6.0010000000000003</v>
      </c>
      <c r="EZ16" s="9">
        <v>6.3940000000000001</v>
      </c>
      <c r="FA16" s="9">
        <v>12.885</v>
      </c>
      <c r="FB16" s="9">
        <v>74.566999999999993</v>
      </c>
      <c r="FC16" s="9">
        <v>63.826999999999998</v>
      </c>
      <c r="FD16" s="9">
        <v>61.32</v>
      </c>
      <c r="FE16" s="9">
        <v>1.3180000000000001</v>
      </c>
      <c r="FF16" s="9">
        <v>1.1890000000000001</v>
      </c>
      <c r="FG16" s="9">
        <v>2.1629999999999998</v>
      </c>
      <c r="FH16" s="9">
        <v>0</v>
      </c>
      <c r="FI16" s="9">
        <v>0.34399999999999997</v>
      </c>
      <c r="FJ16" s="9">
        <v>47.408999999999999</v>
      </c>
      <c r="FK16" s="9">
        <v>1.1120000000000001</v>
      </c>
      <c r="FL16" s="9">
        <v>3.472</v>
      </c>
      <c r="FM16" s="9">
        <v>11.835000000000001</v>
      </c>
      <c r="FN16" s="9">
        <v>5.8940000000000001</v>
      </c>
      <c r="FO16" s="9">
        <v>57.933</v>
      </c>
      <c r="FP16" s="9">
        <v>10.74</v>
      </c>
      <c r="FQ16" s="9">
        <v>87.769000000000005</v>
      </c>
      <c r="FR16" s="9">
        <v>14.01</v>
      </c>
      <c r="FS16" s="9">
        <v>136.47</v>
      </c>
      <c r="FT16" s="9">
        <v>136.47</v>
      </c>
      <c r="FU16" s="9">
        <v>35.576999999999998</v>
      </c>
      <c r="FV16" s="9">
        <v>10.256</v>
      </c>
      <c r="FW16" s="9">
        <v>3.694</v>
      </c>
      <c r="FX16" s="9">
        <v>5.1509999999999998</v>
      </c>
      <c r="FY16" s="9">
        <v>4.0330000000000004</v>
      </c>
      <c r="FZ16" s="9">
        <v>4.8120000000000003</v>
      </c>
      <c r="GA16" s="9">
        <v>4.343</v>
      </c>
      <c r="GB16" s="9">
        <v>0</v>
      </c>
      <c r="GC16" s="9">
        <v>4.5010000000000003</v>
      </c>
      <c r="GD16" s="9">
        <v>2.3130000000000002</v>
      </c>
      <c r="GE16" s="9">
        <v>3.4119999999999999</v>
      </c>
      <c r="GF16" s="9">
        <v>3.1190000000000002</v>
      </c>
      <c r="GG16" s="9">
        <v>5.3449999999999998</v>
      </c>
      <c r="GH16" s="9">
        <v>3.5</v>
      </c>
      <c r="GI16" s="9">
        <v>25.321999999999999</v>
      </c>
      <c r="GJ16" s="9">
        <v>100.893</v>
      </c>
      <c r="GK16" s="9">
        <v>85.366</v>
      </c>
      <c r="GL16" s="9">
        <v>83.165999999999997</v>
      </c>
      <c r="GM16" s="9">
        <v>1.101</v>
      </c>
      <c r="GN16" s="9">
        <v>1.0980000000000001</v>
      </c>
      <c r="GO16" s="9">
        <v>1.101</v>
      </c>
      <c r="GP16" s="9">
        <v>0</v>
      </c>
      <c r="GQ16" s="9">
        <v>1.0980000000000001</v>
      </c>
      <c r="GR16" s="9">
        <v>61.933999999999997</v>
      </c>
      <c r="GS16" s="9">
        <v>5.4050000000000002</v>
      </c>
      <c r="GT16" s="9">
        <v>3.6240000000000001</v>
      </c>
      <c r="GU16" s="9">
        <v>14.401999999999999</v>
      </c>
      <c r="GV16" s="9">
        <v>6.8739999999999997</v>
      </c>
      <c r="GW16" s="9">
        <v>78.492000000000004</v>
      </c>
      <c r="GX16" s="9">
        <v>15.528</v>
      </c>
      <c r="GY16" s="9">
        <v>111.476</v>
      </c>
      <c r="GZ16" s="9">
        <v>24.994</v>
      </c>
      <c r="HA16" s="9">
        <v>419.08499999999998</v>
      </c>
      <c r="HB16" s="9">
        <v>419.08499999999998</v>
      </c>
      <c r="HC16" s="9">
        <v>66.332999999999998</v>
      </c>
      <c r="HD16" s="9">
        <v>36.642000000000003</v>
      </c>
      <c r="HE16" s="9">
        <v>17.890999999999998</v>
      </c>
      <c r="HF16" s="9">
        <v>16.408000000000001</v>
      </c>
      <c r="HG16" s="9">
        <v>23.74</v>
      </c>
      <c r="HH16" s="9">
        <v>10.143000000000001</v>
      </c>
      <c r="HI16" s="9">
        <v>24.08</v>
      </c>
      <c r="HJ16" s="9">
        <v>9.3160000000000007</v>
      </c>
      <c r="HK16" s="9">
        <v>0</v>
      </c>
      <c r="HL16" s="9">
        <v>13.875</v>
      </c>
      <c r="HM16" s="9">
        <v>13.28</v>
      </c>
      <c r="HN16" s="9">
        <v>7.1440000000000001</v>
      </c>
      <c r="HO16" s="9">
        <v>23.138000000000002</v>
      </c>
      <c r="HP16" s="9">
        <v>11.162000000000001</v>
      </c>
      <c r="HQ16" s="9">
        <v>29.690999999999999</v>
      </c>
      <c r="HR16" s="9">
        <v>352.75200000000001</v>
      </c>
      <c r="HS16" s="9">
        <v>285.17200000000003</v>
      </c>
      <c r="HT16" s="9">
        <v>268.40800000000002</v>
      </c>
      <c r="HU16" s="9">
        <v>8.6519999999999992</v>
      </c>
      <c r="HV16" s="9">
        <v>8.1120000000000001</v>
      </c>
      <c r="HW16" s="9">
        <v>9.5830000000000002</v>
      </c>
      <c r="HX16" s="9">
        <v>7.181</v>
      </c>
      <c r="HY16" s="9">
        <v>0</v>
      </c>
      <c r="HZ16" s="9">
        <v>214.87100000000001</v>
      </c>
      <c r="IA16" s="9">
        <v>22.869</v>
      </c>
      <c r="IB16" s="9">
        <v>14.882999999999999</v>
      </c>
      <c r="IC16" s="9">
        <v>32.549999999999997</v>
      </c>
      <c r="ID16" s="9">
        <v>57.134</v>
      </c>
      <c r="IE16" s="9">
        <v>228.03700000000001</v>
      </c>
      <c r="IF16" s="9">
        <v>67.58</v>
      </c>
      <c r="IG16" s="9">
        <v>389.68900000000002</v>
      </c>
      <c r="IH16" s="9">
        <v>29.396000000000001</v>
      </c>
      <c r="II16" s="9">
        <v>151.858</v>
      </c>
      <c r="IJ16" s="9">
        <v>151.858</v>
      </c>
      <c r="IK16" s="9">
        <v>18.113</v>
      </c>
      <c r="IL16" s="9">
        <v>6.9640000000000004</v>
      </c>
      <c r="IM16" s="9">
        <v>3.008</v>
      </c>
      <c r="IN16" s="9">
        <v>3.956</v>
      </c>
      <c r="IO16" s="9">
        <v>5.4610000000000003</v>
      </c>
      <c r="IP16" s="9">
        <v>1.5029999999999999</v>
      </c>
      <c r="IQ16" s="9">
        <v>3.573</v>
      </c>
    </row>
    <row r="17" spans="1:251">
      <c r="A17" s="10">
        <v>44228</v>
      </c>
      <c r="B17" s="9">
        <v>43.165999999999997</v>
      </c>
      <c r="C17" s="9">
        <v>279.87900000000002</v>
      </c>
      <c r="D17" s="9">
        <v>23.411999999999999</v>
      </c>
      <c r="E17" s="9">
        <v>223.702</v>
      </c>
      <c r="F17" s="9">
        <v>223.702</v>
      </c>
      <c r="G17" s="9">
        <v>41.457000000000001</v>
      </c>
      <c r="H17" s="9">
        <v>25.363</v>
      </c>
      <c r="I17" s="9">
        <v>12.029</v>
      </c>
      <c r="J17" s="9">
        <v>11.311999999999999</v>
      </c>
      <c r="K17" s="9">
        <v>16.782</v>
      </c>
      <c r="L17" s="9">
        <v>6.5590000000000002</v>
      </c>
      <c r="M17" s="9">
        <v>16.782</v>
      </c>
      <c r="N17" s="9">
        <v>4.7080000000000002</v>
      </c>
      <c r="O17" s="9">
        <v>1.851</v>
      </c>
      <c r="P17" s="9">
        <v>6.125</v>
      </c>
      <c r="Q17" s="9">
        <v>8.4329999999999998</v>
      </c>
      <c r="R17" s="9">
        <v>8.7829999999999995</v>
      </c>
      <c r="S17" s="9">
        <v>16.991</v>
      </c>
      <c r="T17" s="9">
        <v>6.35</v>
      </c>
      <c r="U17" s="9">
        <v>16.094000000000001</v>
      </c>
      <c r="V17" s="9">
        <v>182.245</v>
      </c>
      <c r="W17" s="9">
        <v>141.12299999999999</v>
      </c>
      <c r="X17" s="9">
        <v>136.33799999999999</v>
      </c>
      <c r="Y17" s="9">
        <v>0.629</v>
      </c>
      <c r="Z17" s="9">
        <v>4.1550000000000002</v>
      </c>
      <c r="AA17" s="9">
        <v>0.3</v>
      </c>
      <c r="AB17" s="9">
        <v>2.7970000000000002</v>
      </c>
      <c r="AC17" s="9">
        <v>1.6879999999999999</v>
      </c>
      <c r="AD17" s="9">
        <v>107.864</v>
      </c>
      <c r="AE17" s="9">
        <v>7.11</v>
      </c>
      <c r="AF17" s="9">
        <v>5.8920000000000003</v>
      </c>
      <c r="AG17" s="9">
        <v>20.257999999999999</v>
      </c>
      <c r="AH17" s="9">
        <v>19.504999999999999</v>
      </c>
      <c r="AI17" s="9">
        <v>121.61799999999999</v>
      </c>
      <c r="AJ17" s="9">
        <v>41.122999999999998</v>
      </c>
      <c r="AK17" s="9">
        <v>207.815</v>
      </c>
      <c r="AL17" s="9">
        <v>15.887</v>
      </c>
      <c r="AM17" s="9">
        <v>153.71899999999999</v>
      </c>
      <c r="AN17" s="9">
        <v>153.71899999999999</v>
      </c>
      <c r="AO17" s="9">
        <v>39.302999999999997</v>
      </c>
      <c r="AP17" s="9">
        <v>16.305</v>
      </c>
      <c r="AQ17" s="9">
        <v>6.0709999999999997</v>
      </c>
      <c r="AR17" s="9">
        <v>8.7200000000000006</v>
      </c>
      <c r="AS17" s="9">
        <v>8.282</v>
      </c>
      <c r="AT17" s="9">
        <v>6.508</v>
      </c>
      <c r="AU17" s="9">
        <v>7.0880000000000001</v>
      </c>
      <c r="AV17" s="9">
        <v>3.1230000000000002</v>
      </c>
      <c r="AW17" s="9">
        <v>4.0590000000000002</v>
      </c>
      <c r="AX17" s="9">
        <v>2.13</v>
      </c>
      <c r="AY17" s="9">
        <v>7.1920000000000002</v>
      </c>
      <c r="AZ17" s="9">
        <v>5.7759999999999998</v>
      </c>
      <c r="BA17" s="9">
        <v>10.603999999999999</v>
      </c>
      <c r="BB17" s="9">
        <v>4.4930000000000003</v>
      </c>
      <c r="BC17" s="9">
        <v>22.998000000000001</v>
      </c>
      <c r="BD17" s="9">
        <v>114.416</v>
      </c>
      <c r="BE17" s="9">
        <v>103.956</v>
      </c>
      <c r="BF17" s="9">
        <v>99.138000000000005</v>
      </c>
      <c r="BG17" s="9">
        <v>1.02</v>
      </c>
      <c r="BH17" s="9">
        <v>2.5390000000000001</v>
      </c>
      <c r="BI17" s="9">
        <v>2.0070000000000001</v>
      </c>
      <c r="BJ17" s="9">
        <v>0.71599999999999997</v>
      </c>
      <c r="BK17" s="9">
        <v>0.83599999999999997</v>
      </c>
      <c r="BL17" s="9">
        <v>71.444999999999993</v>
      </c>
      <c r="BM17" s="9">
        <v>6.0750000000000002</v>
      </c>
      <c r="BN17" s="9">
        <v>9.5210000000000008</v>
      </c>
      <c r="BO17" s="9">
        <v>16.914999999999999</v>
      </c>
      <c r="BP17" s="9">
        <v>16.100999999999999</v>
      </c>
      <c r="BQ17" s="9">
        <v>87.855000000000004</v>
      </c>
      <c r="BR17" s="9">
        <v>10.461</v>
      </c>
      <c r="BS17" s="9">
        <v>130.59299999999999</v>
      </c>
      <c r="BT17" s="9">
        <v>23.126000000000001</v>
      </c>
      <c r="BU17" s="9">
        <v>187.44800000000001</v>
      </c>
      <c r="BV17" s="9">
        <v>187.44800000000001</v>
      </c>
      <c r="BW17" s="9">
        <v>36.296999999999997</v>
      </c>
      <c r="BX17" s="9">
        <v>25.010999999999999</v>
      </c>
      <c r="BY17" s="9">
        <v>6.2130000000000001</v>
      </c>
      <c r="BZ17" s="9">
        <v>18.167999999999999</v>
      </c>
      <c r="CA17" s="9">
        <v>15.077</v>
      </c>
      <c r="CB17" s="9">
        <v>9.3049999999999997</v>
      </c>
      <c r="CC17" s="9">
        <v>13.76</v>
      </c>
      <c r="CD17" s="9">
        <v>3.9969999999999999</v>
      </c>
      <c r="CE17" s="9">
        <v>6.6239999999999997</v>
      </c>
      <c r="CF17" s="9">
        <v>8.5679999999999996</v>
      </c>
      <c r="CG17" s="9">
        <v>8.6310000000000002</v>
      </c>
      <c r="CH17" s="9">
        <v>7.181</v>
      </c>
      <c r="CI17" s="9">
        <v>15.66</v>
      </c>
      <c r="CJ17" s="9">
        <v>8.7210000000000001</v>
      </c>
      <c r="CK17" s="9">
        <v>11.286</v>
      </c>
      <c r="CL17" s="9">
        <v>151.15100000000001</v>
      </c>
      <c r="CM17" s="9">
        <v>128.88900000000001</v>
      </c>
      <c r="CN17" s="9">
        <v>118.922</v>
      </c>
      <c r="CO17" s="9">
        <v>7.0960000000000001</v>
      </c>
      <c r="CP17" s="9">
        <v>2.871</v>
      </c>
      <c r="CQ17" s="9">
        <v>6.1719999999999997</v>
      </c>
      <c r="CR17" s="9">
        <v>0.38100000000000001</v>
      </c>
      <c r="CS17" s="9">
        <v>3.4140000000000001</v>
      </c>
      <c r="CT17" s="9">
        <v>95.844999999999999</v>
      </c>
      <c r="CU17" s="9">
        <v>12.907999999999999</v>
      </c>
      <c r="CV17" s="9">
        <v>10.026</v>
      </c>
      <c r="CW17" s="9">
        <v>10.11</v>
      </c>
      <c r="CX17" s="9">
        <v>27.297999999999998</v>
      </c>
      <c r="CY17" s="9">
        <v>101.59099999999999</v>
      </c>
      <c r="CZ17" s="9">
        <v>22.262</v>
      </c>
      <c r="DA17" s="9">
        <v>176.77600000000001</v>
      </c>
      <c r="DB17" s="9">
        <v>10.672000000000001</v>
      </c>
      <c r="DC17" s="9">
        <v>102.846</v>
      </c>
      <c r="DD17" s="9">
        <v>102.846</v>
      </c>
      <c r="DE17" s="9">
        <v>23.516999999999999</v>
      </c>
      <c r="DF17" s="9">
        <v>7.7859999999999996</v>
      </c>
      <c r="DG17" s="9">
        <v>1.869</v>
      </c>
      <c r="DH17" s="9">
        <v>5.04</v>
      </c>
      <c r="DI17" s="9">
        <v>2.9089999999999998</v>
      </c>
      <c r="DJ17" s="9">
        <v>4</v>
      </c>
      <c r="DK17" s="9">
        <v>3.45</v>
      </c>
      <c r="DL17" s="9">
        <v>0</v>
      </c>
      <c r="DM17" s="9">
        <v>3.46</v>
      </c>
      <c r="DN17" s="9">
        <v>1.244</v>
      </c>
      <c r="DO17" s="9">
        <v>1.4790000000000001</v>
      </c>
      <c r="DP17" s="9">
        <v>4.1859999999999999</v>
      </c>
      <c r="DQ17" s="9">
        <v>6.0670000000000002</v>
      </c>
      <c r="DR17" s="9">
        <v>0.84299999999999997</v>
      </c>
      <c r="DS17" s="9">
        <v>15.731</v>
      </c>
      <c r="DT17" s="9">
        <v>79.328999999999994</v>
      </c>
      <c r="DU17" s="9">
        <v>73.417000000000002</v>
      </c>
      <c r="DV17" s="9">
        <v>71.484999999999999</v>
      </c>
      <c r="DW17" s="9">
        <v>0.85499999999999998</v>
      </c>
      <c r="DX17" s="9">
        <v>1.077</v>
      </c>
      <c r="DY17" s="9">
        <v>0.85499999999999998</v>
      </c>
      <c r="DZ17" s="9">
        <v>0</v>
      </c>
      <c r="EA17" s="9">
        <v>1.077</v>
      </c>
      <c r="EB17" s="9">
        <v>47.384</v>
      </c>
      <c r="EC17" s="9">
        <v>4.8680000000000003</v>
      </c>
      <c r="ED17" s="9">
        <v>8.92</v>
      </c>
      <c r="EE17" s="9">
        <v>12.244999999999999</v>
      </c>
      <c r="EF17" s="9">
        <v>6.6420000000000003</v>
      </c>
      <c r="EG17" s="9">
        <v>66.775000000000006</v>
      </c>
      <c r="EH17" s="9">
        <v>5.9119999999999999</v>
      </c>
      <c r="EI17" s="9">
        <v>87.081999999999994</v>
      </c>
      <c r="EJ17" s="9">
        <v>15.765000000000001</v>
      </c>
      <c r="EK17" s="9">
        <v>101.521</v>
      </c>
      <c r="EL17" s="9">
        <v>101.521</v>
      </c>
      <c r="EM17" s="9">
        <v>27.506</v>
      </c>
      <c r="EN17" s="9">
        <v>9.8260000000000005</v>
      </c>
      <c r="EO17" s="9">
        <v>3.8919999999999999</v>
      </c>
      <c r="EP17" s="9">
        <v>4.4429999999999996</v>
      </c>
      <c r="EQ17" s="9">
        <v>5.7229999999999999</v>
      </c>
      <c r="ER17" s="9">
        <v>2.613</v>
      </c>
      <c r="ES17" s="9">
        <v>6.5780000000000003</v>
      </c>
      <c r="ET17" s="9">
        <v>0.65700000000000003</v>
      </c>
      <c r="EU17" s="9">
        <v>0.66200000000000003</v>
      </c>
      <c r="EV17" s="9">
        <v>2.3380000000000001</v>
      </c>
      <c r="EW17" s="9">
        <v>2.7970000000000002</v>
      </c>
      <c r="EX17" s="9">
        <v>3.2</v>
      </c>
      <c r="EY17" s="9">
        <v>5.3719999999999999</v>
      </c>
      <c r="EZ17" s="9">
        <v>2.9630000000000001</v>
      </c>
      <c r="FA17" s="9">
        <v>17.678999999999998</v>
      </c>
      <c r="FB17" s="9">
        <v>74.016000000000005</v>
      </c>
      <c r="FC17" s="9">
        <v>65.741</v>
      </c>
      <c r="FD17" s="9">
        <v>62.539000000000001</v>
      </c>
      <c r="FE17" s="9">
        <v>1.0840000000000001</v>
      </c>
      <c r="FF17" s="9">
        <v>1.6319999999999999</v>
      </c>
      <c r="FG17" s="9">
        <v>1.0840000000000001</v>
      </c>
      <c r="FH17" s="9">
        <v>0.77500000000000002</v>
      </c>
      <c r="FI17" s="9">
        <v>0.85699999999999998</v>
      </c>
      <c r="FJ17" s="9">
        <v>49.113999999999997</v>
      </c>
      <c r="FK17" s="9">
        <v>2.7770000000000001</v>
      </c>
      <c r="FL17" s="9">
        <v>2.3719999999999999</v>
      </c>
      <c r="FM17" s="9">
        <v>11.478999999999999</v>
      </c>
      <c r="FN17" s="9">
        <v>9.9550000000000001</v>
      </c>
      <c r="FO17" s="9">
        <v>55.784999999999997</v>
      </c>
      <c r="FP17" s="9">
        <v>8.2750000000000004</v>
      </c>
      <c r="FQ17" s="9">
        <v>83.025000000000006</v>
      </c>
      <c r="FR17" s="9">
        <v>18.495999999999999</v>
      </c>
      <c r="FS17" s="9">
        <v>135.78100000000001</v>
      </c>
      <c r="FT17" s="9">
        <v>135.78100000000001</v>
      </c>
      <c r="FU17" s="9">
        <v>41.158000000000001</v>
      </c>
      <c r="FV17" s="9">
        <v>13.654999999999999</v>
      </c>
      <c r="FW17" s="9">
        <v>3.8759999999999999</v>
      </c>
      <c r="FX17" s="9">
        <v>7.7709999999999999</v>
      </c>
      <c r="FY17" s="9">
        <v>7.4050000000000002</v>
      </c>
      <c r="FZ17" s="9">
        <v>4.242</v>
      </c>
      <c r="GA17" s="9">
        <v>7.0129999999999999</v>
      </c>
      <c r="GB17" s="9">
        <v>0</v>
      </c>
      <c r="GC17" s="9">
        <v>4.6340000000000003</v>
      </c>
      <c r="GD17" s="9">
        <v>0.871</v>
      </c>
      <c r="GE17" s="9">
        <v>7.4279999999999999</v>
      </c>
      <c r="GF17" s="9">
        <v>3.3479999999999999</v>
      </c>
      <c r="GG17" s="9">
        <v>9.6470000000000002</v>
      </c>
      <c r="GH17" s="9">
        <v>2</v>
      </c>
      <c r="GI17" s="9">
        <v>27.503</v>
      </c>
      <c r="GJ17" s="9">
        <v>94.623000000000005</v>
      </c>
      <c r="GK17" s="9">
        <v>77.984999999999999</v>
      </c>
      <c r="GL17" s="9">
        <v>77.608000000000004</v>
      </c>
      <c r="GM17" s="9">
        <v>0</v>
      </c>
      <c r="GN17" s="9">
        <v>0.377</v>
      </c>
      <c r="GO17" s="9">
        <v>0</v>
      </c>
      <c r="GP17" s="9">
        <v>0.377</v>
      </c>
      <c r="GQ17" s="9">
        <v>0</v>
      </c>
      <c r="GR17" s="9">
        <v>55.1</v>
      </c>
      <c r="GS17" s="9">
        <v>3.1989999999999998</v>
      </c>
      <c r="GT17" s="9">
        <v>3.052</v>
      </c>
      <c r="GU17" s="9">
        <v>16.635000000000002</v>
      </c>
      <c r="GV17" s="9">
        <v>4.8230000000000004</v>
      </c>
      <c r="GW17" s="9">
        <v>73.162000000000006</v>
      </c>
      <c r="GX17" s="9">
        <v>16.638000000000002</v>
      </c>
      <c r="GY17" s="9">
        <v>107.94</v>
      </c>
      <c r="GZ17" s="9">
        <v>27.841000000000001</v>
      </c>
      <c r="HA17" s="9">
        <v>403.15</v>
      </c>
      <c r="HB17" s="9">
        <v>403.15</v>
      </c>
      <c r="HC17" s="9">
        <v>52.459000000000003</v>
      </c>
      <c r="HD17" s="9">
        <v>26.510999999999999</v>
      </c>
      <c r="HE17" s="9">
        <v>12.837999999999999</v>
      </c>
      <c r="HF17" s="9">
        <v>11.593</v>
      </c>
      <c r="HG17" s="9">
        <v>18.751000000000001</v>
      </c>
      <c r="HH17" s="9">
        <v>5.68</v>
      </c>
      <c r="HI17" s="9">
        <v>19.57</v>
      </c>
      <c r="HJ17" s="9">
        <v>4.8609999999999998</v>
      </c>
      <c r="HK17" s="9">
        <v>0</v>
      </c>
      <c r="HL17" s="9">
        <v>9.8580000000000005</v>
      </c>
      <c r="HM17" s="9">
        <v>6.0540000000000003</v>
      </c>
      <c r="HN17" s="9">
        <v>8.5190000000000001</v>
      </c>
      <c r="HO17" s="9">
        <v>15.026999999999999</v>
      </c>
      <c r="HP17" s="9">
        <v>9.4039999999999999</v>
      </c>
      <c r="HQ17" s="9">
        <v>25.946999999999999</v>
      </c>
      <c r="HR17" s="9">
        <v>350.69099999999997</v>
      </c>
      <c r="HS17" s="9">
        <v>279.47399999999999</v>
      </c>
      <c r="HT17" s="9">
        <v>260.54000000000002</v>
      </c>
      <c r="HU17" s="9">
        <v>10.220000000000001</v>
      </c>
      <c r="HV17" s="9">
        <v>8.7140000000000004</v>
      </c>
      <c r="HW17" s="9">
        <v>10.965999999999999</v>
      </c>
      <c r="HX17" s="9">
        <v>7.968</v>
      </c>
      <c r="HY17" s="9">
        <v>0</v>
      </c>
      <c r="HZ17" s="9">
        <v>212.185</v>
      </c>
      <c r="IA17" s="9">
        <v>20.738</v>
      </c>
      <c r="IB17" s="9">
        <v>18.047000000000001</v>
      </c>
      <c r="IC17" s="9">
        <v>28.504000000000001</v>
      </c>
      <c r="ID17" s="9">
        <v>62.585000000000001</v>
      </c>
      <c r="IE17" s="9">
        <v>216.88800000000001</v>
      </c>
      <c r="IF17" s="9">
        <v>71.218000000000004</v>
      </c>
      <c r="IG17" s="9">
        <v>377.17099999999999</v>
      </c>
      <c r="IH17" s="9">
        <v>25.978999999999999</v>
      </c>
      <c r="II17" s="9">
        <v>165.517</v>
      </c>
      <c r="IJ17" s="9">
        <v>165.517</v>
      </c>
      <c r="IK17" s="9">
        <v>24.902000000000001</v>
      </c>
      <c r="IL17" s="9">
        <v>14.4</v>
      </c>
      <c r="IM17" s="9">
        <v>5.0789999999999997</v>
      </c>
      <c r="IN17" s="9">
        <v>7.6639999999999997</v>
      </c>
      <c r="IO17" s="9">
        <v>8.8089999999999993</v>
      </c>
      <c r="IP17" s="9">
        <v>4.4240000000000004</v>
      </c>
      <c r="IQ17" s="9">
        <v>6.37</v>
      </c>
    </row>
    <row r="18" spans="1:251">
      <c r="A18" s="10">
        <v>44593</v>
      </c>
      <c r="B18" s="9">
        <v>50.006999999999998</v>
      </c>
      <c r="C18" s="9">
        <v>311.29500000000002</v>
      </c>
      <c r="D18" s="9">
        <v>28.173999999999999</v>
      </c>
      <c r="E18" s="9">
        <v>236.38200000000001</v>
      </c>
      <c r="F18" s="9">
        <v>236.38200000000001</v>
      </c>
      <c r="G18" s="9">
        <v>44.689</v>
      </c>
      <c r="H18" s="9">
        <v>25.033999999999999</v>
      </c>
      <c r="I18" s="9">
        <v>9.9149999999999991</v>
      </c>
      <c r="J18" s="9">
        <v>12.648999999999999</v>
      </c>
      <c r="K18" s="9">
        <v>16.838000000000001</v>
      </c>
      <c r="L18" s="9">
        <v>5.7270000000000003</v>
      </c>
      <c r="M18" s="9">
        <v>15.667999999999999</v>
      </c>
      <c r="N18" s="9">
        <v>4.8499999999999996</v>
      </c>
      <c r="O18" s="9">
        <v>1.6579999999999999</v>
      </c>
      <c r="P18" s="9">
        <v>7.6719999999999997</v>
      </c>
      <c r="Q18" s="9">
        <v>8.1199999999999992</v>
      </c>
      <c r="R18" s="9">
        <v>6.7729999999999997</v>
      </c>
      <c r="S18" s="9">
        <v>15.994999999999999</v>
      </c>
      <c r="T18" s="9">
        <v>6.57</v>
      </c>
      <c r="U18" s="9">
        <v>19.655000000000001</v>
      </c>
      <c r="V18" s="9">
        <v>191.69300000000001</v>
      </c>
      <c r="W18" s="9">
        <v>142.947</v>
      </c>
      <c r="X18" s="9">
        <v>139.03399999999999</v>
      </c>
      <c r="Y18" s="9">
        <v>2.266</v>
      </c>
      <c r="Z18" s="9">
        <v>1.6479999999999999</v>
      </c>
      <c r="AA18" s="9">
        <v>2.266</v>
      </c>
      <c r="AB18" s="9">
        <v>0.41199999999999998</v>
      </c>
      <c r="AC18" s="9">
        <v>1.236</v>
      </c>
      <c r="AD18" s="9">
        <v>110.896</v>
      </c>
      <c r="AE18" s="9">
        <v>6.3090000000000002</v>
      </c>
      <c r="AF18" s="9">
        <v>4.4189999999999996</v>
      </c>
      <c r="AG18" s="9">
        <v>21.324000000000002</v>
      </c>
      <c r="AH18" s="9">
        <v>20.16</v>
      </c>
      <c r="AI18" s="9">
        <v>122.788</v>
      </c>
      <c r="AJ18" s="9">
        <v>48.746000000000002</v>
      </c>
      <c r="AK18" s="9">
        <v>215.92500000000001</v>
      </c>
      <c r="AL18" s="9">
        <v>20.457999999999998</v>
      </c>
      <c r="AM18" s="9">
        <v>144.28</v>
      </c>
      <c r="AN18" s="9">
        <v>144.28</v>
      </c>
      <c r="AO18" s="9">
        <v>39.985999999999997</v>
      </c>
      <c r="AP18" s="9">
        <v>18.16</v>
      </c>
      <c r="AQ18" s="9">
        <v>11.819000000000001</v>
      </c>
      <c r="AR18" s="9">
        <v>5.0419999999999998</v>
      </c>
      <c r="AS18" s="9">
        <v>11.228</v>
      </c>
      <c r="AT18" s="9">
        <v>5.633</v>
      </c>
      <c r="AU18" s="9">
        <v>11.757999999999999</v>
      </c>
      <c r="AV18" s="9">
        <v>2.0259999999999998</v>
      </c>
      <c r="AW18" s="9">
        <v>3.077</v>
      </c>
      <c r="AX18" s="9">
        <v>2.407</v>
      </c>
      <c r="AY18" s="9">
        <v>9.3940000000000001</v>
      </c>
      <c r="AZ18" s="9">
        <v>5.0599999999999996</v>
      </c>
      <c r="BA18" s="9">
        <v>11.013999999999999</v>
      </c>
      <c r="BB18" s="9">
        <v>5.8470000000000004</v>
      </c>
      <c r="BC18" s="9">
        <v>21.826000000000001</v>
      </c>
      <c r="BD18" s="9">
        <v>104.294</v>
      </c>
      <c r="BE18" s="9">
        <v>96.317999999999998</v>
      </c>
      <c r="BF18" s="9">
        <v>89.566999999999993</v>
      </c>
      <c r="BG18" s="9">
        <v>4.766</v>
      </c>
      <c r="BH18" s="9">
        <v>1.986</v>
      </c>
      <c r="BI18" s="9">
        <v>3.7879999999999998</v>
      </c>
      <c r="BJ18" s="9">
        <v>0.97799999999999998</v>
      </c>
      <c r="BK18" s="9">
        <v>1.1719999999999999</v>
      </c>
      <c r="BL18" s="9">
        <v>59.280999999999999</v>
      </c>
      <c r="BM18" s="9">
        <v>8.0210000000000008</v>
      </c>
      <c r="BN18" s="9">
        <v>9.0500000000000007</v>
      </c>
      <c r="BO18" s="9">
        <v>19.966999999999999</v>
      </c>
      <c r="BP18" s="9">
        <v>11.363</v>
      </c>
      <c r="BQ18" s="9">
        <v>84.954999999999998</v>
      </c>
      <c r="BR18" s="9">
        <v>7.9749999999999996</v>
      </c>
      <c r="BS18" s="9">
        <v>123.816</v>
      </c>
      <c r="BT18" s="9">
        <v>20.463999999999999</v>
      </c>
      <c r="BU18" s="9">
        <v>190.98400000000001</v>
      </c>
      <c r="BV18" s="9">
        <v>190.98400000000001</v>
      </c>
      <c r="BW18" s="9">
        <v>45.32</v>
      </c>
      <c r="BX18" s="9">
        <v>27.274999999999999</v>
      </c>
      <c r="BY18" s="9">
        <v>10.106</v>
      </c>
      <c r="BZ18" s="9">
        <v>14.698</v>
      </c>
      <c r="CA18" s="9">
        <v>14.76</v>
      </c>
      <c r="CB18" s="9">
        <v>10.042999999999999</v>
      </c>
      <c r="CC18" s="9">
        <v>15.315</v>
      </c>
      <c r="CD18" s="9">
        <v>5.7549999999999999</v>
      </c>
      <c r="CE18" s="9">
        <v>3.734</v>
      </c>
      <c r="CF18" s="9">
        <v>5.6440000000000001</v>
      </c>
      <c r="CG18" s="9">
        <v>8.2739999999999991</v>
      </c>
      <c r="CH18" s="9">
        <v>10.885999999999999</v>
      </c>
      <c r="CI18" s="9">
        <v>19.343</v>
      </c>
      <c r="CJ18" s="9">
        <v>5.4610000000000003</v>
      </c>
      <c r="CK18" s="9">
        <v>18.045000000000002</v>
      </c>
      <c r="CL18" s="9">
        <v>145.66399999999999</v>
      </c>
      <c r="CM18" s="9">
        <v>125.488</v>
      </c>
      <c r="CN18" s="9">
        <v>116.895</v>
      </c>
      <c r="CO18" s="9">
        <v>5.6109999999999998</v>
      </c>
      <c r="CP18" s="9">
        <v>2.9830000000000001</v>
      </c>
      <c r="CQ18" s="9">
        <v>3.367</v>
      </c>
      <c r="CR18" s="9">
        <v>1.6639999999999999</v>
      </c>
      <c r="CS18" s="9">
        <v>3.5630000000000002</v>
      </c>
      <c r="CT18" s="9">
        <v>99.867000000000004</v>
      </c>
      <c r="CU18" s="9">
        <v>7.1959999999999997</v>
      </c>
      <c r="CV18" s="9">
        <v>8.3629999999999995</v>
      </c>
      <c r="CW18" s="9">
        <v>10.061999999999999</v>
      </c>
      <c r="CX18" s="9">
        <v>19.39</v>
      </c>
      <c r="CY18" s="9">
        <v>106.098</v>
      </c>
      <c r="CZ18" s="9">
        <v>20.175000000000001</v>
      </c>
      <c r="DA18" s="9">
        <v>172.023</v>
      </c>
      <c r="DB18" s="9">
        <v>18.960999999999999</v>
      </c>
      <c r="DC18" s="9">
        <v>112.991</v>
      </c>
      <c r="DD18" s="9">
        <v>112.991</v>
      </c>
      <c r="DE18" s="9">
        <v>30.187000000000001</v>
      </c>
      <c r="DF18" s="9">
        <v>16.614999999999998</v>
      </c>
      <c r="DG18" s="9">
        <v>6.484</v>
      </c>
      <c r="DH18" s="9">
        <v>6.0010000000000003</v>
      </c>
      <c r="DI18" s="9">
        <v>7.61</v>
      </c>
      <c r="DJ18" s="9">
        <v>4.8739999999999997</v>
      </c>
      <c r="DK18" s="9">
        <v>7.7519999999999998</v>
      </c>
      <c r="DL18" s="9">
        <v>0.40400000000000003</v>
      </c>
      <c r="DM18" s="9">
        <v>4.3289999999999997</v>
      </c>
      <c r="DN18" s="9">
        <v>3.5779999999999998</v>
      </c>
      <c r="DO18" s="9">
        <v>2.7330000000000001</v>
      </c>
      <c r="DP18" s="9">
        <v>6.1740000000000004</v>
      </c>
      <c r="DQ18" s="9">
        <v>8.6969999999999992</v>
      </c>
      <c r="DR18" s="9">
        <v>3.7869999999999999</v>
      </c>
      <c r="DS18" s="9">
        <v>13.571999999999999</v>
      </c>
      <c r="DT18" s="9">
        <v>82.804000000000002</v>
      </c>
      <c r="DU18" s="9">
        <v>77.396000000000001</v>
      </c>
      <c r="DV18" s="9">
        <v>73.801000000000002</v>
      </c>
      <c r="DW18" s="9">
        <v>1.8759999999999999</v>
      </c>
      <c r="DX18" s="9">
        <v>1.7190000000000001</v>
      </c>
      <c r="DY18" s="9">
        <v>0.86799999999999999</v>
      </c>
      <c r="DZ18" s="9">
        <v>0</v>
      </c>
      <c r="EA18" s="9">
        <v>2.7269999999999999</v>
      </c>
      <c r="EB18" s="9">
        <v>49.505000000000003</v>
      </c>
      <c r="EC18" s="9">
        <v>4.0650000000000004</v>
      </c>
      <c r="ED18" s="9">
        <v>7.1980000000000004</v>
      </c>
      <c r="EE18" s="9">
        <v>16.629000000000001</v>
      </c>
      <c r="EF18" s="9">
        <v>8.9420000000000002</v>
      </c>
      <c r="EG18" s="9">
        <v>68.454999999999998</v>
      </c>
      <c r="EH18" s="9">
        <v>5.4080000000000004</v>
      </c>
      <c r="EI18" s="9">
        <v>95.620999999999995</v>
      </c>
      <c r="EJ18" s="9">
        <v>17.369</v>
      </c>
      <c r="EK18" s="9">
        <v>106.595</v>
      </c>
      <c r="EL18" s="9">
        <v>106.595</v>
      </c>
      <c r="EM18" s="9">
        <v>29.265000000000001</v>
      </c>
      <c r="EN18" s="9">
        <v>18.256</v>
      </c>
      <c r="EO18" s="9">
        <v>6.4630000000000001</v>
      </c>
      <c r="EP18" s="9">
        <v>9.06</v>
      </c>
      <c r="EQ18" s="9">
        <v>8.5820000000000007</v>
      </c>
      <c r="ER18" s="9">
        <v>6.9409999999999998</v>
      </c>
      <c r="ES18" s="9">
        <v>9.4559999999999995</v>
      </c>
      <c r="ET18" s="9">
        <v>4.6589999999999998</v>
      </c>
      <c r="EU18" s="9">
        <v>1.4079999999999999</v>
      </c>
      <c r="EV18" s="9">
        <v>2.7930000000000001</v>
      </c>
      <c r="EW18" s="9">
        <v>5.6680000000000001</v>
      </c>
      <c r="EX18" s="9">
        <v>7.9320000000000004</v>
      </c>
      <c r="EY18" s="9">
        <v>8.9179999999999993</v>
      </c>
      <c r="EZ18" s="9">
        <v>7.4749999999999996</v>
      </c>
      <c r="FA18" s="9">
        <v>11.009</v>
      </c>
      <c r="FB18" s="9">
        <v>77.33</v>
      </c>
      <c r="FC18" s="9">
        <v>66.977000000000004</v>
      </c>
      <c r="FD18" s="9">
        <v>61.444000000000003</v>
      </c>
      <c r="FE18" s="9">
        <v>1.825</v>
      </c>
      <c r="FF18" s="9">
        <v>3.544</v>
      </c>
      <c r="FG18" s="9">
        <v>2.746</v>
      </c>
      <c r="FH18" s="9">
        <v>0.76200000000000001</v>
      </c>
      <c r="FI18" s="9">
        <v>1.4179999999999999</v>
      </c>
      <c r="FJ18" s="9">
        <v>51.267000000000003</v>
      </c>
      <c r="FK18" s="9">
        <v>2.8460000000000001</v>
      </c>
      <c r="FL18" s="9">
        <v>4.9409999999999998</v>
      </c>
      <c r="FM18" s="9">
        <v>7.9219999999999997</v>
      </c>
      <c r="FN18" s="9">
        <v>13.476000000000001</v>
      </c>
      <c r="FO18" s="9">
        <v>53.500999999999998</v>
      </c>
      <c r="FP18" s="9">
        <v>10.353</v>
      </c>
      <c r="FQ18" s="9">
        <v>94.552000000000007</v>
      </c>
      <c r="FR18" s="9">
        <v>12.042</v>
      </c>
      <c r="FS18" s="9">
        <v>150.40199999999999</v>
      </c>
      <c r="FT18" s="9">
        <v>150.40199999999999</v>
      </c>
      <c r="FU18" s="9">
        <v>51.433</v>
      </c>
      <c r="FV18" s="9">
        <v>20.529</v>
      </c>
      <c r="FW18" s="9">
        <v>3.1309999999999998</v>
      </c>
      <c r="FX18" s="9">
        <v>11.622999999999999</v>
      </c>
      <c r="FY18" s="9">
        <v>7.907</v>
      </c>
      <c r="FZ18" s="9">
        <v>6.8470000000000004</v>
      </c>
      <c r="GA18" s="9">
        <v>7.9560000000000004</v>
      </c>
      <c r="GB18" s="9">
        <v>0.35099999999999998</v>
      </c>
      <c r="GC18" s="9">
        <v>5.3810000000000002</v>
      </c>
      <c r="GD18" s="9">
        <v>2.3919999999999999</v>
      </c>
      <c r="GE18" s="9">
        <v>8.5340000000000007</v>
      </c>
      <c r="GF18" s="9">
        <v>3.827</v>
      </c>
      <c r="GG18" s="9">
        <v>9.0229999999999997</v>
      </c>
      <c r="GH18" s="9">
        <v>5.7309999999999999</v>
      </c>
      <c r="GI18" s="9">
        <v>30.904</v>
      </c>
      <c r="GJ18" s="9">
        <v>98.968999999999994</v>
      </c>
      <c r="GK18" s="9">
        <v>76.155000000000001</v>
      </c>
      <c r="GL18" s="9">
        <v>72.063000000000002</v>
      </c>
      <c r="GM18" s="9">
        <v>3.4790000000000001</v>
      </c>
      <c r="GN18" s="9">
        <v>0.61299999999999999</v>
      </c>
      <c r="GO18" s="9">
        <v>2.2229999999999999</v>
      </c>
      <c r="GP18" s="9">
        <v>0</v>
      </c>
      <c r="GQ18" s="9">
        <v>1.2370000000000001</v>
      </c>
      <c r="GR18" s="9">
        <v>50.220999999999997</v>
      </c>
      <c r="GS18" s="9">
        <v>6.2240000000000002</v>
      </c>
      <c r="GT18" s="9">
        <v>5.5350000000000001</v>
      </c>
      <c r="GU18" s="9">
        <v>14.175000000000001</v>
      </c>
      <c r="GV18" s="9">
        <v>8.9890000000000008</v>
      </c>
      <c r="GW18" s="9">
        <v>67.165000000000006</v>
      </c>
      <c r="GX18" s="9">
        <v>22.814</v>
      </c>
      <c r="GY18" s="9">
        <v>114.654</v>
      </c>
      <c r="GZ18" s="9">
        <v>35.747</v>
      </c>
      <c r="HA18" s="9">
        <v>450.541</v>
      </c>
      <c r="HB18" s="9">
        <v>450.541</v>
      </c>
      <c r="HC18" s="9">
        <v>68.412000000000006</v>
      </c>
      <c r="HD18" s="9">
        <v>37.741999999999997</v>
      </c>
      <c r="HE18" s="9">
        <v>14.938000000000001</v>
      </c>
      <c r="HF18" s="9">
        <v>20.603999999999999</v>
      </c>
      <c r="HG18" s="9">
        <v>28.37</v>
      </c>
      <c r="HH18" s="9">
        <v>7.1719999999999997</v>
      </c>
      <c r="HI18" s="9">
        <v>29.556999999999999</v>
      </c>
      <c r="HJ18" s="9">
        <v>5.9850000000000003</v>
      </c>
      <c r="HK18" s="9">
        <v>0</v>
      </c>
      <c r="HL18" s="9">
        <v>12.821999999999999</v>
      </c>
      <c r="HM18" s="9">
        <v>12.602</v>
      </c>
      <c r="HN18" s="9">
        <v>10.118</v>
      </c>
      <c r="HO18" s="9">
        <v>24.015000000000001</v>
      </c>
      <c r="HP18" s="9">
        <v>11.526</v>
      </c>
      <c r="HQ18" s="9">
        <v>30.67</v>
      </c>
      <c r="HR18" s="9">
        <v>382.12900000000002</v>
      </c>
      <c r="HS18" s="9">
        <v>310.642</v>
      </c>
      <c r="HT18" s="9">
        <v>285.92899999999997</v>
      </c>
      <c r="HU18" s="9">
        <v>11.679</v>
      </c>
      <c r="HV18" s="9">
        <v>13.034000000000001</v>
      </c>
      <c r="HW18" s="9">
        <v>14.285</v>
      </c>
      <c r="HX18" s="9">
        <v>10.427</v>
      </c>
      <c r="HY18" s="9">
        <v>0</v>
      </c>
      <c r="HZ18" s="9">
        <v>236.42500000000001</v>
      </c>
      <c r="IA18" s="9">
        <v>28.164000000000001</v>
      </c>
      <c r="IB18" s="9">
        <v>17.215</v>
      </c>
      <c r="IC18" s="9">
        <v>28.838000000000001</v>
      </c>
      <c r="ID18" s="9">
        <v>75.706999999999994</v>
      </c>
      <c r="IE18" s="9">
        <v>234.935</v>
      </c>
      <c r="IF18" s="9">
        <v>71.486999999999995</v>
      </c>
      <c r="IG18" s="9">
        <v>418.74900000000002</v>
      </c>
      <c r="IH18" s="9">
        <v>31.792000000000002</v>
      </c>
      <c r="II18" s="9">
        <v>192.58199999999999</v>
      </c>
      <c r="IJ18" s="9">
        <v>192.58199999999999</v>
      </c>
      <c r="IK18" s="9">
        <v>38.387</v>
      </c>
      <c r="IL18" s="9">
        <v>23.593</v>
      </c>
      <c r="IM18" s="9">
        <v>9.0630000000000006</v>
      </c>
      <c r="IN18" s="9">
        <v>13.707000000000001</v>
      </c>
      <c r="IO18" s="9">
        <v>12.016999999999999</v>
      </c>
      <c r="IP18" s="9">
        <v>10.753</v>
      </c>
      <c r="IQ18" s="9">
        <v>12.234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1.748</v>
      </c>
      <c r="C11" s="9">
        <v>2</v>
      </c>
      <c r="D11" s="9">
        <v>2.0099999999999998</v>
      </c>
      <c r="E11" s="9">
        <v>6.319</v>
      </c>
      <c r="F11" s="9">
        <v>4.8650000000000002</v>
      </c>
      <c r="G11" s="9">
        <v>10.378</v>
      </c>
      <c r="H11" s="9">
        <v>2.8170000000000002</v>
      </c>
      <c r="I11" s="9">
        <v>11.904</v>
      </c>
      <c r="J11" s="9">
        <v>128.75</v>
      </c>
      <c r="K11" s="9">
        <v>104.239</v>
      </c>
      <c r="L11" s="9">
        <v>91.150999999999996</v>
      </c>
      <c r="M11" s="9">
        <v>5.875</v>
      </c>
      <c r="N11" s="9">
        <v>7.2130000000000001</v>
      </c>
      <c r="O11" s="9">
        <v>4.6070000000000002</v>
      </c>
      <c r="P11" s="9">
        <v>4.0549999999999997</v>
      </c>
      <c r="Q11" s="9">
        <v>3.5859999999999999</v>
      </c>
      <c r="R11" s="9">
        <v>79.448999999999998</v>
      </c>
      <c r="S11" s="9">
        <v>9.6690000000000005</v>
      </c>
      <c r="T11" s="9">
        <v>5.0659999999999998</v>
      </c>
      <c r="U11" s="9">
        <v>10.055</v>
      </c>
      <c r="V11" s="9">
        <v>26.065000000000001</v>
      </c>
      <c r="W11" s="9">
        <v>78.174000000000007</v>
      </c>
      <c r="X11" s="9">
        <v>24.510999999999999</v>
      </c>
      <c r="Y11" s="9">
        <v>143.52600000000001</v>
      </c>
      <c r="Z11" s="9">
        <v>10.323</v>
      </c>
      <c r="AA11" s="9">
        <v>224.38900000000001</v>
      </c>
      <c r="AB11" s="9">
        <v>224.38900000000001</v>
      </c>
      <c r="AC11" s="9">
        <v>42.389000000000003</v>
      </c>
      <c r="AD11" s="9">
        <v>23.187000000000001</v>
      </c>
      <c r="AE11" s="9">
        <v>8.1809999999999992</v>
      </c>
      <c r="AF11" s="9">
        <v>11.768000000000001</v>
      </c>
      <c r="AG11" s="9">
        <v>11.412000000000001</v>
      </c>
      <c r="AH11" s="9">
        <v>8.5370000000000008</v>
      </c>
      <c r="AI11" s="9">
        <v>11.992000000000001</v>
      </c>
      <c r="AJ11" s="9">
        <v>3.8849999999999998</v>
      </c>
      <c r="AK11" s="9">
        <v>2.653</v>
      </c>
      <c r="AL11" s="9">
        <v>6.81</v>
      </c>
      <c r="AM11" s="9">
        <v>7.5659999999999998</v>
      </c>
      <c r="AN11" s="9">
        <v>5.5730000000000004</v>
      </c>
      <c r="AO11" s="9">
        <v>13.635</v>
      </c>
      <c r="AP11" s="9">
        <v>6.3150000000000004</v>
      </c>
      <c r="AQ11" s="9">
        <v>19.201000000000001</v>
      </c>
      <c r="AR11" s="9">
        <v>182</v>
      </c>
      <c r="AS11" s="9">
        <v>131.648</v>
      </c>
      <c r="AT11" s="9">
        <v>129.00200000000001</v>
      </c>
      <c r="AU11" s="9">
        <v>1.2310000000000001</v>
      </c>
      <c r="AV11" s="9">
        <v>1.415</v>
      </c>
      <c r="AW11" s="9">
        <v>0.40300000000000002</v>
      </c>
      <c r="AX11" s="9">
        <v>0.50700000000000001</v>
      </c>
      <c r="AY11" s="9">
        <v>1.292</v>
      </c>
      <c r="AZ11" s="9">
        <v>111.627</v>
      </c>
      <c r="BA11" s="9">
        <v>1.2090000000000001</v>
      </c>
      <c r="BB11" s="9">
        <v>6.8029999999999999</v>
      </c>
      <c r="BC11" s="9">
        <v>12.009</v>
      </c>
      <c r="BD11" s="9">
        <v>20.116</v>
      </c>
      <c r="BE11" s="9">
        <v>111.532</v>
      </c>
      <c r="BF11" s="9">
        <v>50.351999999999997</v>
      </c>
      <c r="BG11" s="9">
        <v>202.34800000000001</v>
      </c>
      <c r="BH11" s="9">
        <v>22.041</v>
      </c>
      <c r="BI11" s="9">
        <v>353.65199999999999</v>
      </c>
      <c r="BJ11" s="9">
        <v>353.65199999999999</v>
      </c>
      <c r="BK11" s="9">
        <v>74.671999999999997</v>
      </c>
      <c r="BL11" s="9">
        <v>32.820999999999998</v>
      </c>
      <c r="BM11" s="9">
        <v>11.750999999999999</v>
      </c>
      <c r="BN11" s="9">
        <v>16.483000000000001</v>
      </c>
      <c r="BO11" s="9">
        <v>15.346</v>
      </c>
      <c r="BP11" s="9">
        <v>12.888</v>
      </c>
      <c r="BQ11" s="9">
        <v>12.423999999999999</v>
      </c>
      <c r="BR11" s="9">
        <v>4.2990000000000004</v>
      </c>
      <c r="BS11" s="9">
        <v>9.6980000000000004</v>
      </c>
      <c r="BT11" s="9">
        <v>5.0739999999999998</v>
      </c>
      <c r="BU11" s="9">
        <v>12.731999999999999</v>
      </c>
      <c r="BV11" s="9">
        <v>10.428000000000001</v>
      </c>
      <c r="BW11" s="9">
        <v>15.95</v>
      </c>
      <c r="BX11" s="9">
        <v>12.284000000000001</v>
      </c>
      <c r="BY11" s="9">
        <v>41.851999999999997</v>
      </c>
      <c r="BZ11" s="9">
        <v>278.98</v>
      </c>
      <c r="CA11" s="9">
        <v>250.84899999999999</v>
      </c>
      <c r="CB11" s="9">
        <v>237.54499999999999</v>
      </c>
      <c r="CC11" s="9">
        <v>6.9809999999999999</v>
      </c>
      <c r="CD11" s="9">
        <v>6.3230000000000004</v>
      </c>
      <c r="CE11" s="9">
        <v>6.0880000000000001</v>
      </c>
      <c r="CF11" s="9">
        <v>1.4950000000000001</v>
      </c>
      <c r="CG11" s="9">
        <v>4.9000000000000004</v>
      </c>
      <c r="CH11" s="9">
        <v>184.601</v>
      </c>
      <c r="CI11" s="9">
        <v>13.616</v>
      </c>
      <c r="CJ11" s="9">
        <v>17.181000000000001</v>
      </c>
      <c r="CK11" s="9">
        <v>35.451000000000001</v>
      </c>
      <c r="CL11" s="9">
        <v>35.225000000000001</v>
      </c>
      <c r="CM11" s="9">
        <v>215.625</v>
      </c>
      <c r="CN11" s="9">
        <v>28.131</v>
      </c>
      <c r="CO11" s="9">
        <v>311.14600000000002</v>
      </c>
      <c r="CP11" s="9">
        <v>42.506</v>
      </c>
      <c r="CQ11" s="9">
        <v>202.68899999999999</v>
      </c>
      <c r="CR11" s="9">
        <v>202.68899999999999</v>
      </c>
      <c r="CS11" s="9">
        <v>66.667000000000002</v>
      </c>
      <c r="CT11" s="9">
        <v>20.314</v>
      </c>
      <c r="CU11" s="9">
        <v>5.6950000000000003</v>
      </c>
      <c r="CV11" s="9">
        <v>12.396000000000001</v>
      </c>
      <c r="CW11" s="9">
        <v>11.654999999999999</v>
      </c>
      <c r="CX11" s="9">
        <v>6.4349999999999996</v>
      </c>
      <c r="CY11" s="9">
        <v>10.372999999999999</v>
      </c>
      <c r="CZ11" s="9">
        <v>0</v>
      </c>
      <c r="DA11" s="9">
        <v>7.2450000000000001</v>
      </c>
      <c r="DB11" s="9">
        <v>4.8330000000000002</v>
      </c>
      <c r="DC11" s="9">
        <v>6.1619999999999999</v>
      </c>
      <c r="DD11" s="9">
        <v>7.0940000000000003</v>
      </c>
      <c r="DE11" s="9">
        <v>9.8490000000000002</v>
      </c>
      <c r="DF11" s="9">
        <v>8.2409999999999997</v>
      </c>
      <c r="DG11" s="9">
        <v>46.353000000000002</v>
      </c>
      <c r="DH11" s="9">
        <v>136.02099999999999</v>
      </c>
      <c r="DI11" s="9">
        <v>121.983</v>
      </c>
      <c r="DJ11" s="9">
        <v>117.812</v>
      </c>
      <c r="DK11" s="9">
        <v>2.7810000000000001</v>
      </c>
      <c r="DL11" s="9">
        <v>1.39</v>
      </c>
      <c r="DM11" s="9">
        <v>2.3050000000000002</v>
      </c>
      <c r="DN11" s="9">
        <v>0</v>
      </c>
      <c r="DO11" s="9">
        <v>1.423</v>
      </c>
      <c r="DP11" s="9">
        <v>74.614000000000004</v>
      </c>
      <c r="DQ11" s="9">
        <v>5.4859999999999998</v>
      </c>
      <c r="DR11" s="9">
        <v>8.2530000000000001</v>
      </c>
      <c r="DS11" s="9">
        <v>33.630000000000003</v>
      </c>
      <c r="DT11" s="9">
        <v>18.550999999999998</v>
      </c>
      <c r="DU11" s="9">
        <v>103.432</v>
      </c>
      <c r="DV11" s="9">
        <v>14.039</v>
      </c>
      <c r="DW11" s="9">
        <v>159.15899999999999</v>
      </c>
      <c r="DX11" s="9">
        <v>43.53</v>
      </c>
      <c r="DY11" s="9">
        <v>115.96</v>
      </c>
      <c r="DZ11" s="9">
        <v>89.159000000000006</v>
      </c>
      <c r="EA11" s="9">
        <v>26.800999999999998</v>
      </c>
      <c r="EB11" s="9">
        <v>262.69299999999998</v>
      </c>
      <c r="EC11" s="9">
        <v>240.65899999999999</v>
      </c>
      <c r="ED11" s="9">
        <v>35.112000000000002</v>
      </c>
      <c r="EE11" s="9">
        <v>16.245000000000001</v>
      </c>
      <c r="EF11" s="9">
        <v>5.8630000000000004</v>
      </c>
      <c r="EG11" s="9">
        <v>8.7810000000000006</v>
      </c>
      <c r="EH11" s="9">
        <v>8.5969999999999995</v>
      </c>
      <c r="EI11" s="9">
        <v>6.0469999999999997</v>
      </c>
      <c r="EJ11" s="9">
        <v>8.8160000000000007</v>
      </c>
      <c r="EK11" s="9">
        <v>2.4500000000000002</v>
      </c>
      <c r="EL11" s="9">
        <v>3.0489999999999999</v>
      </c>
      <c r="EM11" s="9">
        <v>2.57</v>
      </c>
      <c r="EN11" s="9">
        <v>6.008</v>
      </c>
      <c r="EO11" s="9">
        <v>6.0659999999999998</v>
      </c>
      <c r="EP11" s="9">
        <v>10.209</v>
      </c>
      <c r="EQ11" s="9">
        <v>4.4349999999999996</v>
      </c>
      <c r="ER11" s="9">
        <v>18.867000000000001</v>
      </c>
      <c r="ES11" s="9">
        <v>205.547</v>
      </c>
      <c r="ET11" s="9">
        <v>167.92599999999999</v>
      </c>
      <c r="EU11" s="9">
        <v>158.953</v>
      </c>
      <c r="EV11" s="9">
        <v>5.242</v>
      </c>
      <c r="EW11" s="9">
        <v>3.7309999999999999</v>
      </c>
      <c r="EX11" s="9">
        <v>4.8259999999999996</v>
      </c>
      <c r="EY11" s="9">
        <v>2.7450000000000001</v>
      </c>
      <c r="EZ11" s="9">
        <v>1.1850000000000001</v>
      </c>
      <c r="FA11" s="9">
        <v>126.005</v>
      </c>
      <c r="FB11" s="9">
        <v>13.103</v>
      </c>
      <c r="FC11" s="9">
        <v>8.1999999999999993</v>
      </c>
      <c r="FD11" s="9">
        <v>20.617999999999999</v>
      </c>
      <c r="FE11" s="9">
        <v>21.734999999999999</v>
      </c>
      <c r="FF11" s="9">
        <v>146.191</v>
      </c>
      <c r="FG11" s="9">
        <v>37.621000000000002</v>
      </c>
      <c r="FH11" s="9">
        <v>22.033999999999999</v>
      </c>
      <c r="FI11" s="9">
        <v>238.05799999999999</v>
      </c>
      <c r="FJ11" s="9">
        <v>24.635000000000002</v>
      </c>
      <c r="FK11" s="9">
        <v>30.367000000000001</v>
      </c>
      <c r="FL11" s="9">
        <v>30.367000000000001</v>
      </c>
      <c r="FM11" s="9">
        <v>1.819</v>
      </c>
      <c r="FN11" s="9">
        <v>0.83</v>
      </c>
      <c r="FO11" s="9">
        <v>0.42799999999999999</v>
      </c>
      <c r="FP11" s="9">
        <v>0.28100000000000003</v>
      </c>
      <c r="FQ11" s="9">
        <v>0.443</v>
      </c>
      <c r="FR11" s="9">
        <v>0.26600000000000001</v>
      </c>
      <c r="FS11" s="9">
        <v>0.443</v>
      </c>
      <c r="FT11" s="9">
        <v>0.26600000000000001</v>
      </c>
      <c r="FU11" s="9">
        <v>0</v>
      </c>
      <c r="FV11" s="9">
        <v>0</v>
      </c>
      <c r="FW11" s="9">
        <v>0.70899999999999996</v>
      </c>
      <c r="FX11" s="9">
        <v>0</v>
      </c>
      <c r="FY11" s="9">
        <v>0.26800000000000002</v>
      </c>
      <c r="FZ11" s="9">
        <v>0.441</v>
      </c>
      <c r="GA11" s="9">
        <v>0.98899999999999999</v>
      </c>
      <c r="GB11" s="9">
        <v>28.547000000000001</v>
      </c>
      <c r="GC11" s="9">
        <v>16.338999999999999</v>
      </c>
      <c r="GD11" s="9">
        <v>14.571</v>
      </c>
      <c r="GE11" s="9">
        <v>0.751</v>
      </c>
      <c r="GF11" s="9">
        <v>1.018</v>
      </c>
      <c r="GG11" s="9">
        <v>0.60299999999999998</v>
      </c>
      <c r="GH11" s="9">
        <v>1.0489999999999999</v>
      </c>
      <c r="GI11" s="9">
        <v>0</v>
      </c>
      <c r="GJ11" s="9">
        <v>13.654</v>
      </c>
      <c r="GK11" s="9">
        <v>1.456</v>
      </c>
      <c r="GL11" s="9">
        <v>0.47099999999999997</v>
      </c>
      <c r="GM11" s="9">
        <v>0.75800000000000001</v>
      </c>
      <c r="GN11" s="9">
        <v>3.8010000000000002</v>
      </c>
      <c r="GO11" s="9">
        <v>12.538</v>
      </c>
      <c r="GP11" s="9">
        <v>12.208</v>
      </c>
      <c r="GQ11" s="9">
        <v>29.445</v>
      </c>
      <c r="GR11" s="9">
        <v>0.92200000000000004</v>
      </c>
      <c r="GS11" s="9">
        <v>43.701000000000001</v>
      </c>
      <c r="GT11" s="9">
        <v>43.701000000000001</v>
      </c>
      <c r="GU11" s="9">
        <v>4.5869999999999997</v>
      </c>
      <c r="GV11" s="9">
        <v>2.456</v>
      </c>
      <c r="GW11" s="9">
        <v>0.85</v>
      </c>
      <c r="GX11" s="9">
        <v>1.6060000000000001</v>
      </c>
      <c r="GY11" s="9">
        <v>1.5449999999999999</v>
      </c>
      <c r="GZ11" s="9">
        <v>0.91</v>
      </c>
      <c r="HA11" s="9">
        <v>1.704</v>
      </c>
      <c r="HB11" s="9">
        <v>0.752</v>
      </c>
      <c r="HC11" s="9">
        <v>0</v>
      </c>
      <c r="HD11" s="9">
        <v>0.54300000000000004</v>
      </c>
      <c r="HE11" s="9">
        <v>1.4019999999999999</v>
      </c>
      <c r="HF11" s="9">
        <v>0.51</v>
      </c>
      <c r="HG11" s="9">
        <v>1.776</v>
      </c>
      <c r="HH11" s="9">
        <v>0.68</v>
      </c>
      <c r="HI11" s="9">
        <v>2.1309999999999998</v>
      </c>
      <c r="HJ11" s="9">
        <v>39.113999999999997</v>
      </c>
      <c r="HK11" s="9">
        <v>32.698</v>
      </c>
      <c r="HL11" s="9">
        <v>30.452000000000002</v>
      </c>
      <c r="HM11" s="9">
        <v>1.087</v>
      </c>
      <c r="HN11" s="9">
        <v>1.159</v>
      </c>
      <c r="HO11" s="9">
        <v>1.327</v>
      </c>
      <c r="HP11" s="9">
        <v>0.91900000000000004</v>
      </c>
      <c r="HQ11" s="9">
        <v>0</v>
      </c>
      <c r="HR11" s="9">
        <v>24.334</v>
      </c>
      <c r="HS11" s="9">
        <v>3.738</v>
      </c>
      <c r="HT11" s="9">
        <v>1.847</v>
      </c>
      <c r="HU11" s="9">
        <v>2.7789999999999999</v>
      </c>
      <c r="HV11" s="9">
        <v>5.4169999999999998</v>
      </c>
      <c r="HW11" s="9">
        <v>27.280999999999999</v>
      </c>
      <c r="HX11" s="9">
        <v>6.4169999999999998</v>
      </c>
      <c r="HY11" s="9">
        <v>42.073999999999998</v>
      </c>
      <c r="HZ11" s="9">
        <v>1.627</v>
      </c>
      <c r="IA11" s="9">
        <v>33.734999999999999</v>
      </c>
      <c r="IB11" s="9">
        <v>33.734999999999999</v>
      </c>
      <c r="IC11" s="9">
        <v>4.71</v>
      </c>
      <c r="ID11" s="9">
        <v>3.34</v>
      </c>
      <c r="IE11" s="9">
        <v>1.4690000000000001</v>
      </c>
      <c r="IF11" s="9">
        <v>1.6659999999999999</v>
      </c>
      <c r="IG11" s="9">
        <v>2.2709999999999999</v>
      </c>
      <c r="IH11" s="9">
        <v>0.86499999999999999</v>
      </c>
      <c r="II11" s="9">
        <v>2.2709999999999999</v>
      </c>
      <c r="IJ11" s="9">
        <v>0.42099999999999999</v>
      </c>
      <c r="IK11" s="9">
        <v>0.44400000000000001</v>
      </c>
      <c r="IL11" s="9">
        <v>0.72899999999999998</v>
      </c>
      <c r="IM11" s="9">
        <v>0.84199999999999997</v>
      </c>
      <c r="IN11" s="9">
        <v>1.5649999999999999</v>
      </c>
      <c r="IO11" s="9">
        <v>2.0049999999999999</v>
      </c>
      <c r="IP11" s="9">
        <v>1.1299999999999999</v>
      </c>
      <c r="IQ11" s="9">
        <v>1.37</v>
      </c>
    </row>
    <row r="12" spans="1:251">
      <c r="A12" s="10">
        <v>42401</v>
      </c>
      <c r="B12" s="9">
        <v>1.9319999999999999</v>
      </c>
      <c r="C12" s="9">
        <v>1.1919999999999999</v>
      </c>
      <c r="D12" s="9">
        <v>2.444</v>
      </c>
      <c r="E12" s="9">
        <v>4.548</v>
      </c>
      <c r="F12" s="9">
        <v>3.1880000000000002</v>
      </c>
      <c r="G12" s="9">
        <v>6.5439999999999996</v>
      </c>
      <c r="H12" s="9">
        <v>3.6349999999999998</v>
      </c>
      <c r="I12" s="9">
        <v>7.7450000000000001</v>
      </c>
      <c r="J12" s="9">
        <v>130.50299999999999</v>
      </c>
      <c r="K12" s="9">
        <v>100.33</v>
      </c>
      <c r="L12" s="9">
        <v>94.515000000000001</v>
      </c>
      <c r="M12" s="9">
        <v>2.0459999999999998</v>
      </c>
      <c r="N12" s="9">
        <v>3.7679999999999998</v>
      </c>
      <c r="O12" s="9">
        <v>1.6859999999999999</v>
      </c>
      <c r="P12" s="9">
        <v>3.3450000000000002</v>
      </c>
      <c r="Q12" s="9">
        <v>0.78300000000000003</v>
      </c>
      <c r="R12" s="9">
        <v>81.093999999999994</v>
      </c>
      <c r="S12" s="9">
        <v>3.5950000000000002</v>
      </c>
      <c r="T12" s="9">
        <v>6.0739999999999998</v>
      </c>
      <c r="U12" s="9">
        <v>9.5670000000000002</v>
      </c>
      <c r="V12" s="9">
        <v>18.995999999999999</v>
      </c>
      <c r="W12" s="9">
        <v>81.334000000000003</v>
      </c>
      <c r="X12" s="9">
        <v>30.173999999999999</v>
      </c>
      <c r="Y12" s="9">
        <v>140.68299999999999</v>
      </c>
      <c r="Z12" s="9">
        <v>8.7230000000000008</v>
      </c>
      <c r="AA12" s="9">
        <v>213.012</v>
      </c>
      <c r="AB12" s="9">
        <v>213.012</v>
      </c>
      <c r="AC12" s="9">
        <v>39.064999999999998</v>
      </c>
      <c r="AD12" s="9">
        <v>20.943999999999999</v>
      </c>
      <c r="AE12" s="9">
        <v>13.656000000000001</v>
      </c>
      <c r="AF12" s="9">
        <v>6.4660000000000002</v>
      </c>
      <c r="AG12" s="9">
        <v>16.414999999999999</v>
      </c>
      <c r="AH12" s="9">
        <v>3.7080000000000002</v>
      </c>
      <c r="AI12" s="9">
        <v>14.334</v>
      </c>
      <c r="AJ12" s="9">
        <v>4.1639999999999997</v>
      </c>
      <c r="AK12" s="9">
        <v>1.6240000000000001</v>
      </c>
      <c r="AL12" s="9">
        <v>6.79</v>
      </c>
      <c r="AM12" s="9">
        <v>5.2290000000000001</v>
      </c>
      <c r="AN12" s="9">
        <v>8.1039999999999992</v>
      </c>
      <c r="AO12" s="9">
        <v>11.153</v>
      </c>
      <c r="AP12" s="9">
        <v>8.9689999999999994</v>
      </c>
      <c r="AQ12" s="9">
        <v>18.122</v>
      </c>
      <c r="AR12" s="9">
        <v>173.946</v>
      </c>
      <c r="AS12" s="9">
        <v>124.35899999999999</v>
      </c>
      <c r="AT12" s="9">
        <v>121.38</v>
      </c>
      <c r="AU12" s="9">
        <v>2.9790000000000001</v>
      </c>
      <c r="AV12" s="9">
        <v>0</v>
      </c>
      <c r="AW12" s="9">
        <v>2.9790000000000001</v>
      </c>
      <c r="AX12" s="9">
        <v>0</v>
      </c>
      <c r="AY12" s="9">
        <v>0</v>
      </c>
      <c r="AZ12" s="9">
        <v>101.01</v>
      </c>
      <c r="BA12" s="9">
        <v>4.6929999999999996</v>
      </c>
      <c r="BB12" s="9">
        <v>5.9909999999999997</v>
      </c>
      <c r="BC12" s="9">
        <v>12.664999999999999</v>
      </c>
      <c r="BD12" s="9">
        <v>15.898999999999999</v>
      </c>
      <c r="BE12" s="9">
        <v>108.46</v>
      </c>
      <c r="BF12" s="9">
        <v>49.588000000000001</v>
      </c>
      <c r="BG12" s="9">
        <v>194.405</v>
      </c>
      <c r="BH12" s="9">
        <v>18.606000000000002</v>
      </c>
      <c r="BI12" s="9">
        <v>320.02499999999998</v>
      </c>
      <c r="BJ12" s="9">
        <v>320.02499999999998</v>
      </c>
      <c r="BK12" s="9">
        <v>58.226999999999997</v>
      </c>
      <c r="BL12" s="9">
        <v>27.253</v>
      </c>
      <c r="BM12" s="9">
        <v>9.9160000000000004</v>
      </c>
      <c r="BN12" s="9">
        <v>14.507</v>
      </c>
      <c r="BO12" s="9">
        <v>15.002000000000001</v>
      </c>
      <c r="BP12" s="9">
        <v>9.4209999999999994</v>
      </c>
      <c r="BQ12" s="9">
        <v>14.497</v>
      </c>
      <c r="BR12" s="9">
        <v>3.5950000000000002</v>
      </c>
      <c r="BS12" s="9">
        <v>5.359</v>
      </c>
      <c r="BT12" s="9">
        <v>5.181</v>
      </c>
      <c r="BU12" s="9">
        <v>9.3379999999999992</v>
      </c>
      <c r="BV12" s="9">
        <v>9.9049999999999994</v>
      </c>
      <c r="BW12" s="9">
        <v>17.082999999999998</v>
      </c>
      <c r="BX12" s="9">
        <v>7.34</v>
      </c>
      <c r="BY12" s="9">
        <v>30.974</v>
      </c>
      <c r="BZ12" s="9">
        <v>261.798</v>
      </c>
      <c r="CA12" s="9">
        <v>227.24799999999999</v>
      </c>
      <c r="CB12" s="9">
        <v>219.642</v>
      </c>
      <c r="CC12" s="9">
        <v>3.5409999999999999</v>
      </c>
      <c r="CD12" s="9">
        <v>4.0650000000000004</v>
      </c>
      <c r="CE12" s="9">
        <v>3.9529999999999998</v>
      </c>
      <c r="CF12" s="9">
        <v>1.349</v>
      </c>
      <c r="CG12" s="9">
        <v>2.3029999999999999</v>
      </c>
      <c r="CH12" s="9">
        <v>173.37799999999999</v>
      </c>
      <c r="CI12" s="9">
        <v>10.922000000000001</v>
      </c>
      <c r="CJ12" s="9">
        <v>17.939</v>
      </c>
      <c r="CK12" s="9">
        <v>25.009</v>
      </c>
      <c r="CL12" s="9">
        <v>34.771999999999998</v>
      </c>
      <c r="CM12" s="9">
        <v>192.476</v>
      </c>
      <c r="CN12" s="9">
        <v>34.549999999999997</v>
      </c>
      <c r="CO12" s="9">
        <v>289.714</v>
      </c>
      <c r="CP12" s="9">
        <v>30.311</v>
      </c>
      <c r="CQ12" s="9">
        <v>227.93700000000001</v>
      </c>
      <c r="CR12" s="9">
        <v>227.93700000000001</v>
      </c>
      <c r="CS12" s="9">
        <v>60.46</v>
      </c>
      <c r="CT12" s="9">
        <v>19.288</v>
      </c>
      <c r="CU12" s="9">
        <v>4.0549999999999997</v>
      </c>
      <c r="CV12" s="9">
        <v>12.644</v>
      </c>
      <c r="CW12" s="9">
        <v>7.5179999999999998</v>
      </c>
      <c r="CX12" s="9">
        <v>8.7460000000000004</v>
      </c>
      <c r="CY12" s="9">
        <v>8.7680000000000007</v>
      </c>
      <c r="CZ12" s="9">
        <v>0</v>
      </c>
      <c r="DA12" s="9">
        <v>7.0209999999999999</v>
      </c>
      <c r="DB12" s="9">
        <v>4.6219999999999999</v>
      </c>
      <c r="DC12" s="9">
        <v>3.9750000000000001</v>
      </c>
      <c r="DD12" s="9">
        <v>8.1029999999999998</v>
      </c>
      <c r="DE12" s="9">
        <v>9.6270000000000007</v>
      </c>
      <c r="DF12" s="9">
        <v>7.0720000000000001</v>
      </c>
      <c r="DG12" s="9">
        <v>41.171999999999997</v>
      </c>
      <c r="DH12" s="9">
        <v>167.476</v>
      </c>
      <c r="DI12" s="9">
        <v>148.39400000000001</v>
      </c>
      <c r="DJ12" s="9">
        <v>143.21899999999999</v>
      </c>
      <c r="DK12" s="9">
        <v>2.105</v>
      </c>
      <c r="DL12" s="9">
        <v>3.07</v>
      </c>
      <c r="DM12" s="9">
        <v>1.6970000000000001</v>
      </c>
      <c r="DN12" s="9">
        <v>0</v>
      </c>
      <c r="DO12" s="9">
        <v>3.07</v>
      </c>
      <c r="DP12" s="9">
        <v>95.56</v>
      </c>
      <c r="DQ12" s="9">
        <v>8.1069999999999993</v>
      </c>
      <c r="DR12" s="9">
        <v>10.395</v>
      </c>
      <c r="DS12" s="9">
        <v>34.332000000000001</v>
      </c>
      <c r="DT12" s="9">
        <v>18.193000000000001</v>
      </c>
      <c r="DU12" s="9">
        <v>130.20099999999999</v>
      </c>
      <c r="DV12" s="9">
        <v>19.082000000000001</v>
      </c>
      <c r="DW12" s="9">
        <v>185.482</v>
      </c>
      <c r="DX12" s="9">
        <v>42.454999999999998</v>
      </c>
      <c r="DY12" s="9">
        <v>104.89700000000001</v>
      </c>
      <c r="DZ12" s="9">
        <v>76.471000000000004</v>
      </c>
      <c r="EA12" s="9">
        <v>28.425999999999998</v>
      </c>
      <c r="EB12" s="9">
        <v>257.90800000000002</v>
      </c>
      <c r="EC12" s="9">
        <v>237.19399999999999</v>
      </c>
      <c r="ED12" s="9">
        <v>36.542000000000002</v>
      </c>
      <c r="EE12" s="9">
        <v>16.34</v>
      </c>
      <c r="EF12" s="9">
        <v>6.2839999999999998</v>
      </c>
      <c r="EG12" s="9">
        <v>7.8220000000000001</v>
      </c>
      <c r="EH12" s="9">
        <v>9.7490000000000006</v>
      </c>
      <c r="EI12" s="9">
        <v>4.3570000000000002</v>
      </c>
      <c r="EJ12" s="9">
        <v>9.3160000000000007</v>
      </c>
      <c r="EK12" s="9">
        <v>2.0409999999999999</v>
      </c>
      <c r="EL12" s="9">
        <v>2.3540000000000001</v>
      </c>
      <c r="EM12" s="9">
        <v>3.3029999999999999</v>
      </c>
      <c r="EN12" s="9">
        <v>5.94</v>
      </c>
      <c r="EO12" s="9">
        <v>5.0259999999999998</v>
      </c>
      <c r="EP12" s="9">
        <v>7.8639999999999999</v>
      </c>
      <c r="EQ12" s="9">
        <v>6.4050000000000002</v>
      </c>
      <c r="ER12" s="9">
        <v>20.201000000000001</v>
      </c>
      <c r="ES12" s="9">
        <v>200.65299999999999</v>
      </c>
      <c r="ET12" s="9">
        <v>165.01499999999999</v>
      </c>
      <c r="EU12" s="9">
        <v>155.44300000000001</v>
      </c>
      <c r="EV12" s="9">
        <v>5.04</v>
      </c>
      <c r="EW12" s="9">
        <v>4.532</v>
      </c>
      <c r="EX12" s="9">
        <v>4.4649999999999999</v>
      </c>
      <c r="EY12" s="9">
        <v>2.4140000000000001</v>
      </c>
      <c r="EZ12" s="9">
        <v>1.6160000000000001</v>
      </c>
      <c r="FA12" s="9">
        <v>125.92700000000001</v>
      </c>
      <c r="FB12" s="9">
        <v>10.961</v>
      </c>
      <c r="FC12" s="9">
        <v>8.0120000000000005</v>
      </c>
      <c r="FD12" s="9">
        <v>20.116</v>
      </c>
      <c r="FE12" s="9">
        <v>25.045000000000002</v>
      </c>
      <c r="FF12" s="9">
        <v>139.97</v>
      </c>
      <c r="FG12" s="9">
        <v>35.637999999999998</v>
      </c>
      <c r="FH12" s="9">
        <v>20.713999999999999</v>
      </c>
      <c r="FI12" s="9">
        <v>230.71700000000001</v>
      </c>
      <c r="FJ12" s="9">
        <v>27.190999999999999</v>
      </c>
      <c r="FK12" s="9">
        <v>30.414999999999999</v>
      </c>
      <c r="FL12" s="9">
        <v>30.414999999999999</v>
      </c>
      <c r="FM12" s="9">
        <v>2.4940000000000002</v>
      </c>
      <c r="FN12" s="9">
        <v>1.022</v>
      </c>
      <c r="FO12" s="9">
        <v>0.505</v>
      </c>
      <c r="FP12" s="9">
        <v>0.40300000000000002</v>
      </c>
      <c r="FQ12" s="9">
        <v>0.59399999999999997</v>
      </c>
      <c r="FR12" s="9">
        <v>0.315</v>
      </c>
      <c r="FS12" s="9">
        <v>0.59399999999999997</v>
      </c>
      <c r="FT12" s="9">
        <v>0.315</v>
      </c>
      <c r="FU12" s="9">
        <v>0</v>
      </c>
      <c r="FV12" s="9">
        <v>0.13</v>
      </c>
      <c r="FW12" s="9">
        <v>0.52600000000000002</v>
      </c>
      <c r="FX12" s="9">
        <v>0.253</v>
      </c>
      <c r="FY12" s="9">
        <v>0.57799999999999996</v>
      </c>
      <c r="FZ12" s="9">
        <v>0.33</v>
      </c>
      <c r="GA12" s="9">
        <v>1.472</v>
      </c>
      <c r="GB12" s="9">
        <v>27.920999999999999</v>
      </c>
      <c r="GC12" s="9">
        <v>16.084</v>
      </c>
      <c r="GD12" s="9">
        <v>14.064</v>
      </c>
      <c r="GE12" s="9">
        <v>0.76500000000000001</v>
      </c>
      <c r="GF12" s="9">
        <v>1.2549999999999999</v>
      </c>
      <c r="GG12" s="9">
        <v>0.76900000000000002</v>
      </c>
      <c r="GH12" s="9">
        <v>0.94099999999999995</v>
      </c>
      <c r="GI12" s="9">
        <v>0</v>
      </c>
      <c r="GJ12" s="9">
        <v>10.904999999999999</v>
      </c>
      <c r="GK12" s="9">
        <v>1.9</v>
      </c>
      <c r="GL12" s="9">
        <v>0.78</v>
      </c>
      <c r="GM12" s="9">
        <v>2.4990000000000001</v>
      </c>
      <c r="GN12" s="9">
        <v>4.1379999999999999</v>
      </c>
      <c r="GO12" s="9">
        <v>11.945</v>
      </c>
      <c r="GP12" s="9">
        <v>11.837999999999999</v>
      </c>
      <c r="GQ12" s="9">
        <v>28.952999999999999</v>
      </c>
      <c r="GR12" s="9">
        <v>1.462</v>
      </c>
      <c r="GS12" s="9">
        <v>45.359000000000002</v>
      </c>
      <c r="GT12" s="9">
        <v>45.359000000000002</v>
      </c>
      <c r="GU12" s="9">
        <v>5.6710000000000003</v>
      </c>
      <c r="GV12" s="9">
        <v>2.9529999999999998</v>
      </c>
      <c r="GW12" s="9">
        <v>1.4630000000000001</v>
      </c>
      <c r="GX12" s="9">
        <v>1.49</v>
      </c>
      <c r="GY12" s="9">
        <v>2.4670000000000001</v>
      </c>
      <c r="GZ12" s="9">
        <v>0.48599999999999999</v>
      </c>
      <c r="HA12" s="9">
        <v>2.742</v>
      </c>
      <c r="HB12" s="9">
        <v>0.21099999999999999</v>
      </c>
      <c r="HC12" s="9">
        <v>0</v>
      </c>
      <c r="HD12" s="9">
        <v>0.73499999999999999</v>
      </c>
      <c r="HE12" s="9">
        <v>0.95099999999999996</v>
      </c>
      <c r="HF12" s="9">
        <v>1.2669999999999999</v>
      </c>
      <c r="HG12" s="9">
        <v>1.7509999999999999</v>
      </c>
      <c r="HH12" s="9">
        <v>1.202</v>
      </c>
      <c r="HI12" s="9">
        <v>2.718</v>
      </c>
      <c r="HJ12" s="9">
        <v>39.689</v>
      </c>
      <c r="HK12" s="9">
        <v>33.159999999999997</v>
      </c>
      <c r="HL12" s="9">
        <v>31.53</v>
      </c>
      <c r="HM12" s="9">
        <v>1.0189999999999999</v>
      </c>
      <c r="HN12" s="9">
        <v>0.61</v>
      </c>
      <c r="HO12" s="9">
        <v>1.1379999999999999</v>
      </c>
      <c r="HP12" s="9">
        <v>0.38800000000000001</v>
      </c>
      <c r="HQ12" s="9">
        <v>0</v>
      </c>
      <c r="HR12" s="9">
        <v>25.702000000000002</v>
      </c>
      <c r="HS12" s="9">
        <v>2.2050000000000001</v>
      </c>
      <c r="HT12" s="9">
        <v>2.3450000000000002</v>
      </c>
      <c r="HU12" s="9">
        <v>2.9079999999999999</v>
      </c>
      <c r="HV12" s="9">
        <v>6.6239999999999997</v>
      </c>
      <c r="HW12" s="9">
        <v>26.535</v>
      </c>
      <c r="HX12" s="9">
        <v>6.5289999999999999</v>
      </c>
      <c r="HY12" s="9">
        <v>43.036999999999999</v>
      </c>
      <c r="HZ12" s="9">
        <v>2.3220000000000001</v>
      </c>
      <c r="IA12" s="9">
        <v>36.348999999999997</v>
      </c>
      <c r="IB12" s="9">
        <v>36.348999999999997</v>
      </c>
      <c r="IC12" s="9">
        <v>4.5839999999999996</v>
      </c>
      <c r="ID12" s="9">
        <v>3.1419999999999999</v>
      </c>
      <c r="IE12" s="9">
        <v>1.8959999999999999</v>
      </c>
      <c r="IF12" s="9">
        <v>0.84599999999999997</v>
      </c>
      <c r="IG12" s="9">
        <v>2.3479999999999999</v>
      </c>
      <c r="IH12" s="9">
        <v>0.39300000000000002</v>
      </c>
      <c r="II12" s="9">
        <v>2.3479999999999999</v>
      </c>
      <c r="IJ12" s="9">
        <v>0.26800000000000002</v>
      </c>
      <c r="IK12" s="9">
        <v>0</v>
      </c>
      <c r="IL12" s="9">
        <v>0.95199999999999996</v>
      </c>
      <c r="IM12" s="9">
        <v>0.86499999999999999</v>
      </c>
      <c r="IN12" s="9">
        <v>0.92400000000000004</v>
      </c>
      <c r="IO12" s="9">
        <v>1.1519999999999999</v>
      </c>
      <c r="IP12" s="9">
        <v>1.59</v>
      </c>
      <c r="IQ12" s="9">
        <v>1.4419999999999999</v>
      </c>
    </row>
    <row r="13" spans="1:251">
      <c r="A13" s="10">
        <v>42767</v>
      </c>
      <c r="B13" s="9">
        <v>4.2359999999999998</v>
      </c>
      <c r="C13" s="9">
        <v>0.72299999999999998</v>
      </c>
      <c r="D13" s="9">
        <v>3.6869999999999998</v>
      </c>
      <c r="E13" s="9">
        <v>2.7170000000000001</v>
      </c>
      <c r="F13" s="9">
        <v>5.23</v>
      </c>
      <c r="G13" s="9">
        <v>5.9710000000000001</v>
      </c>
      <c r="H13" s="9">
        <v>5.6630000000000003</v>
      </c>
      <c r="I13" s="9">
        <v>8.3249999999999993</v>
      </c>
      <c r="J13" s="9">
        <v>129.56</v>
      </c>
      <c r="K13" s="9">
        <v>97.594999999999999</v>
      </c>
      <c r="L13" s="9">
        <v>92.162999999999997</v>
      </c>
      <c r="M13" s="9">
        <v>1.395</v>
      </c>
      <c r="N13" s="9">
        <v>4.0359999999999996</v>
      </c>
      <c r="O13" s="9">
        <v>0.40400000000000003</v>
      </c>
      <c r="P13" s="9">
        <v>2.8839999999999999</v>
      </c>
      <c r="Q13" s="9">
        <v>1.7649999999999999</v>
      </c>
      <c r="R13" s="9">
        <v>78.39</v>
      </c>
      <c r="S13" s="9">
        <v>3.1739999999999999</v>
      </c>
      <c r="T13" s="9">
        <v>6.6369999999999996</v>
      </c>
      <c r="U13" s="9">
        <v>9.3930000000000007</v>
      </c>
      <c r="V13" s="9">
        <v>16.945</v>
      </c>
      <c r="W13" s="9">
        <v>80.649000000000001</v>
      </c>
      <c r="X13" s="9">
        <v>31.966000000000001</v>
      </c>
      <c r="Y13" s="9">
        <v>141.19499999999999</v>
      </c>
      <c r="Z13" s="9">
        <v>8.7769999999999992</v>
      </c>
      <c r="AA13" s="9">
        <v>214.458</v>
      </c>
      <c r="AB13" s="9">
        <v>214.458</v>
      </c>
      <c r="AC13" s="9">
        <v>36.183999999999997</v>
      </c>
      <c r="AD13" s="9">
        <v>22.276</v>
      </c>
      <c r="AE13" s="9">
        <v>7.3979999999999997</v>
      </c>
      <c r="AF13" s="9">
        <v>12.631</v>
      </c>
      <c r="AG13" s="9">
        <v>15.763999999999999</v>
      </c>
      <c r="AH13" s="9">
        <v>4.2649999999999997</v>
      </c>
      <c r="AI13" s="9">
        <v>11.917999999999999</v>
      </c>
      <c r="AJ13" s="9">
        <v>4.9240000000000004</v>
      </c>
      <c r="AK13" s="9">
        <v>3.1869999999999998</v>
      </c>
      <c r="AL13" s="9">
        <v>6.3330000000000002</v>
      </c>
      <c r="AM13" s="9">
        <v>7.8369999999999997</v>
      </c>
      <c r="AN13" s="9">
        <v>5.859</v>
      </c>
      <c r="AO13" s="9">
        <v>12.227</v>
      </c>
      <c r="AP13" s="9">
        <v>7.8019999999999996</v>
      </c>
      <c r="AQ13" s="9">
        <v>13.907999999999999</v>
      </c>
      <c r="AR13" s="9">
        <v>178.274</v>
      </c>
      <c r="AS13" s="9">
        <v>119.718</v>
      </c>
      <c r="AT13" s="9">
        <v>114.48399999999999</v>
      </c>
      <c r="AU13" s="9">
        <v>4.3010000000000002</v>
      </c>
      <c r="AV13" s="9">
        <v>0.54900000000000004</v>
      </c>
      <c r="AW13" s="9">
        <v>3.181</v>
      </c>
      <c r="AX13" s="9">
        <v>0</v>
      </c>
      <c r="AY13" s="9">
        <v>1.212</v>
      </c>
      <c r="AZ13" s="9">
        <v>94.018000000000001</v>
      </c>
      <c r="BA13" s="9">
        <v>5.4089999999999998</v>
      </c>
      <c r="BB13" s="9">
        <v>4.4509999999999996</v>
      </c>
      <c r="BC13" s="9">
        <v>15.84</v>
      </c>
      <c r="BD13" s="9">
        <v>14.554</v>
      </c>
      <c r="BE13" s="9">
        <v>105.163</v>
      </c>
      <c r="BF13" s="9">
        <v>58.555999999999997</v>
      </c>
      <c r="BG13" s="9">
        <v>199.26499999999999</v>
      </c>
      <c r="BH13" s="9">
        <v>15.193</v>
      </c>
      <c r="BI13" s="9">
        <v>345.33800000000002</v>
      </c>
      <c r="BJ13" s="9">
        <v>345.33800000000002</v>
      </c>
      <c r="BK13" s="9">
        <v>60.965000000000003</v>
      </c>
      <c r="BL13" s="9">
        <v>26.63</v>
      </c>
      <c r="BM13" s="9">
        <v>7.3890000000000002</v>
      </c>
      <c r="BN13" s="9">
        <v>17.625</v>
      </c>
      <c r="BO13" s="9">
        <v>15.678000000000001</v>
      </c>
      <c r="BP13" s="9">
        <v>9.3350000000000009</v>
      </c>
      <c r="BQ13" s="9">
        <v>11.832000000000001</v>
      </c>
      <c r="BR13" s="9">
        <v>6.6660000000000004</v>
      </c>
      <c r="BS13" s="9">
        <v>4.9009999999999998</v>
      </c>
      <c r="BT13" s="9">
        <v>4.234</v>
      </c>
      <c r="BU13" s="9">
        <v>10.714</v>
      </c>
      <c r="BV13" s="9">
        <v>10.066000000000001</v>
      </c>
      <c r="BW13" s="9">
        <v>15.483000000000001</v>
      </c>
      <c r="BX13" s="9">
        <v>9.5299999999999994</v>
      </c>
      <c r="BY13" s="9">
        <v>34.335000000000001</v>
      </c>
      <c r="BZ13" s="9">
        <v>284.37299999999999</v>
      </c>
      <c r="CA13" s="9">
        <v>248.45500000000001</v>
      </c>
      <c r="CB13" s="9">
        <v>241.18700000000001</v>
      </c>
      <c r="CC13" s="9">
        <v>3.6659999999999999</v>
      </c>
      <c r="CD13" s="9">
        <v>3.601</v>
      </c>
      <c r="CE13" s="9">
        <v>3.29</v>
      </c>
      <c r="CF13" s="9">
        <v>0.79100000000000004</v>
      </c>
      <c r="CG13" s="9">
        <v>2.7120000000000002</v>
      </c>
      <c r="CH13" s="9">
        <v>188.53800000000001</v>
      </c>
      <c r="CI13" s="9">
        <v>16.286000000000001</v>
      </c>
      <c r="CJ13" s="9">
        <v>14.553000000000001</v>
      </c>
      <c r="CK13" s="9">
        <v>29.077999999999999</v>
      </c>
      <c r="CL13" s="9">
        <v>35.677</v>
      </c>
      <c r="CM13" s="9">
        <v>212.77799999999999</v>
      </c>
      <c r="CN13" s="9">
        <v>35.917999999999999</v>
      </c>
      <c r="CO13" s="9">
        <v>310.81200000000001</v>
      </c>
      <c r="CP13" s="9">
        <v>34.526000000000003</v>
      </c>
      <c r="CQ13" s="9">
        <v>217.50899999999999</v>
      </c>
      <c r="CR13" s="9">
        <v>217.50899999999999</v>
      </c>
      <c r="CS13" s="9">
        <v>59.631</v>
      </c>
      <c r="CT13" s="9">
        <v>13.303000000000001</v>
      </c>
      <c r="CU13" s="9">
        <v>4.7750000000000004</v>
      </c>
      <c r="CV13" s="9">
        <v>5.633</v>
      </c>
      <c r="CW13" s="9">
        <v>6.7949999999999999</v>
      </c>
      <c r="CX13" s="9">
        <v>3.6139999999999999</v>
      </c>
      <c r="CY13" s="9">
        <v>4.6379999999999999</v>
      </c>
      <c r="CZ13" s="9">
        <v>0</v>
      </c>
      <c r="DA13" s="9">
        <v>5.0460000000000003</v>
      </c>
      <c r="DB13" s="9">
        <v>1.9430000000000001</v>
      </c>
      <c r="DC13" s="9">
        <v>4.0960000000000001</v>
      </c>
      <c r="DD13" s="9">
        <v>4.37</v>
      </c>
      <c r="DE13" s="9">
        <v>7.6859999999999999</v>
      </c>
      <c r="DF13" s="9">
        <v>2.7229999999999999</v>
      </c>
      <c r="DG13" s="9">
        <v>46.328000000000003</v>
      </c>
      <c r="DH13" s="9">
        <v>157.87899999999999</v>
      </c>
      <c r="DI13" s="9">
        <v>137.48599999999999</v>
      </c>
      <c r="DJ13" s="9">
        <v>132.86000000000001</v>
      </c>
      <c r="DK13" s="9">
        <v>2.04</v>
      </c>
      <c r="DL13" s="9">
        <v>2.5870000000000002</v>
      </c>
      <c r="DM13" s="9">
        <v>2.157</v>
      </c>
      <c r="DN13" s="9">
        <v>0</v>
      </c>
      <c r="DO13" s="9">
        <v>2.4700000000000002</v>
      </c>
      <c r="DP13" s="9">
        <v>97.74</v>
      </c>
      <c r="DQ13" s="9">
        <v>5.2510000000000003</v>
      </c>
      <c r="DR13" s="9">
        <v>14.926</v>
      </c>
      <c r="DS13" s="9">
        <v>19.568999999999999</v>
      </c>
      <c r="DT13" s="9">
        <v>16.981000000000002</v>
      </c>
      <c r="DU13" s="9">
        <v>120.506</v>
      </c>
      <c r="DV13" s="9">
        <v>20.391999999999999</v>
      </c>
      <c r="DW13" s="9">
        <v>171.19499999999999</v>
      </c>
      <c r="DX13" s="9">
        <v>46.314</v>
      </c>
      <c r="DY13" s="9">
        <v>116.361</v>
      </c>
      <c r="DZ13" s="9">
        <v>87.578999999999994</v>
      </c>
      <c r="EA13" s="9">
        <v>28.782</v>
      </c>
      <c r="EB13" s="9">
        <v>262.47300000000001</v>
      </c>
      <c r="EC13" s="9">
        <v>239.97</v>
      </c>
      <c r="ED13" s="9">
        <v>40.127000000000002</v>
      </c>
      <c r="EE13" s="9">
        <v>17.721</v>
      </c>
      <c r="EF13" s="9">
        <v>6.516</v>
      </c>
      <c r="EG13" s="9">
        <v>9.8539999999999992</v>
      </c>
      <c r="EH13" s="9">
        <v>10.154999999999999</v>
      </c>
      <c r="EI13" s="9">
        <v>6.2160000000000002</v>
      </c>
      <c r="EJ13" s="9">
        <v>10.012</v>
      </c>
      <c r="EK13" s="9">
        <v>2.95</v>
      </c>
      <c r="EL13" s="9">
        <v>2.843</v>
      </c>
      <c r="EM13" s="9">
        <v>5.1369999999999996</v>
      </c>
      <c r="EN13" s="9">
        <v>4.3689999999999998</v>
      </c>
      <c r="EO13" s="9">
        <v>6.8639999999999999</v>
      </c>
      <c r="EP13" s="9">
        <v>10.587999999999999</v>
      </c>
      <c r="EQ13" s="9">
        <v>5.782</v>
      </c>
      <c r="ER13" s="9">
        <v>22.405999999999999</v>
      </c>
      <c r="ES13" s="9">
        <v>199.84299999999999</v>
      </c>
      <c r="ET13" s="9">
        <v>164.709</v>
      </c>
      <c r="EU13" s="9">
        <v>156.65600000000001</v>
      </c>
      <c r="EV13" s="9">
        <v>4.5410000000000004</v>
      </c>
      <c r="EW13" s="9">
        <v>3.512</v>
      </c>
      <c r="EX13" s="9">
        <v>4.1790000000000003</v>
      </c>
      <c r="EY13" s="9">
        <v>1.569</v>
      </c>
      <c r="EZ13" s="9">
        <v>1.5029999999999999</v>
      </c>
      <c r="FA13" s="9">
        <v>124.855</v>
      </c>
      <c r="FB13" s="9">
        <v>12.173999999999999</v>
      </c>
      <c r="FC13" s="9">
        <v>7.4889999999999999</v>
      </c>
      <c r="FD13" s="9">
        <v>20.190999999999999</v>
      </c>
      <c r="FE13" s="9">
        <v>26.532</v>
      </c>
      <c r="FF13" s="9">
        <v>138.17699999999999</v>
      </c>
      <c r="FG13" s="9">
        <v>35.134</v>
      </c>
      <c r="FH13" s="9">
        <v>22.503</v>
      </c>
      <c r="FI13" s="9">
        <v>232.929</v>
      </c>
      <c r="FJ13" s="9">
        <v>29.545000000000002</v>
      </c>
      <c r="FK13" s="9">
        <v>25.504000000000001</v>
      </c>
      <c r="FL13" s="9">
        <v>25.504000000000001</v>
      </c>
      <c r="FM13" s="9">
        <v>2.44</v>
      </c>
      <c r="FN13" s="9">
        <v>1.631</v>
      </c>
      <c r="FO13" s="9">
        <v>0.86899999999999999</v>
      </c>
      <c r="FP13" s="9">
        <v>0.76100000000000001</v>
      </c>
      <c r="FQ13" s="9">
        <v>0.89900000000000002</v>
      </c>
      <c r="FR13" s="9">
        <v>0.73099999999999998</v>
      </c>
      <c r="FS13" s="9">
        <v>0.86899999999999999</v>
      </c>
      <c r="FT13" s="9">
        <v>0.47799999999999998</v>
      </c>
      <c r="FU13" s="9">
        <v>0.28399999999999997</v>
      </c>
      <c r="FV13" s="9">
        <v>0.14299999999999999</v>
      </c>
      <c r="FW13" s="9">
        <v>0.72799999999999998</v>
      </c>
      <c r="FX13" s="9">
        <v>0.75900000000000001</v>
      </c>
      <c r="FY13" s="9">
        <v>0.97299999999999998</v>
      </c>
      <c r="FZ13" s="9">
        <v>0.65700000000000003</v>
      </c>
      <c r="GA13" s="9">
        <v>0.81</v>
      </c>
      <c r="GB13" s="9">
        <v>23.064</v>
      </c>
      <c r="GC13" s="9">
        <v>13.895</v>
      </c>
      <c r="GD13" s="9">
        <v>12.971</v>
      </c>
      <c r="GE13" s="9">
        <v>9.2999999999999999E-2</v>
      </c>
      <c r="GF13" s="9">
        <v>0.83099999999999996</v>
      </c>
      <c r="GG13" s="9">
        <v>9.2999999999999999E-2</v>
      </c>
      <c r="GH13" s="9">
        <v>0.66300000000000003</v>
      </c>
      <c r="GI13" s="9">
        <v>0</v>
      </c>
      <c r="GJ13" s="9">
        <v>10.898999999999999</v>
      </c>
      <c r="GK13" s="9">
        <v>1.7589999999999999</v>
      </c>
      <c r="GL13" s="9">
        <v>0.13</v>
      </c>
      <c r="GM13" s="9">
        <v>1.1060000000000001</v>
      </c>
      <c r="GN13" s="9">
        <v>3.073</v>
      </c>
      <c r="GO13" s="9">
        <v>10.821999999999999</v>
      </c>
      <c r="GP13" s="9">
        <v>9.1690000000000005</v>
      </c>
      <c r="GQ13" s="9">
        <v>24.693999999999999</v>
      </c>
      <c r="GR13" s="9">
        <v>0.81</v>
      </c>
      <c r="GS13" s="9">
        <v>45.905999999999999</v>
      </c>
      <c r="GT13" s="9">
        <v>45.905999999999999</v>
      </c>
      <c r="GU13" s="9">
        <v>5.3339999999999996</v>
      </c>
      <c r="GV13" s="9">
        <v>2.2080000000000002</v>
      </c>
      <c r="GW13" s="9">
        <v>1.056</v>
      </c>
      <c r="GX13" s="9">
        <v>1.1519999999999999</v>
      </c>
      <c r="GY13" s="9">
        <v>1.9390000000000001</v>
      </c>
      <c r="GZ13" s="9">
        <v>0.26900000000000002</v>
      </c>
      <c r="HA13" s="9">
        <v>1.9319999999999999</v>
      </c>
      <c r="HB13" s="9">
        <v>0.27600000000000002</v>
      </c>
      <c r="HC13" s="9">
        <v>0</v>
      </c>
      <c r="HD13" s="9">
        <v>0.96099999999999997</v>
      </c>
      <c r="HE13" s="9">
        <v>0.68500000000000005</v>
      </c>
      <c r="HF13" s="9">
        <v>0.56299999999999994</v>
      </c>
      <c r="HG13" s="9">
        <v>1.5129999999999999</v>
      </c>
      <c r="HH13" s="9">
        <v>0.69499999999999995</v>
      </c>
      <c r="HI13" s="9">
        <v>3.1259999999999999</v>
      </c>
      <c r="HJ13" s="9">
        <v>40.572000000000003</v>
      </c>
      <c r="HK13" s="9">
        <v>34.725000000000001</v>
      </c>
      <c r="HL13" s="9">
        <v>32.683</v>
      </c>
      <c r="HM13" s="9">
        <v>1.6479999999999999</v>
      </c>
      <c r="HN13" s="9">
        <v>0.39400000000000002</v>
      </c>
      <c r="HO13" s="9">
        <v>1.7829999999999999</v>
      </c>
      <c r="HP13" s="9">
        <v>0.113</v>
      </c>
      <c r="HQ13" s="9">
        <v>0</v>
      </c>
      <c r="HR13" s="9">
        <v>26.59</v>
      </c>
      <c r="HS13" s="9">
        <v>3.3279999999999998</v>
      </c>
      <c r="HT13" s="9">
        <v>1.4390000000000001</v>
      </c>
      <c r="HU13" s="9">
        <v>3.3679999999999999</v>
      </c>
      <c r="HV13" s="9">
        <v>8.5719999999999992</v>
      </c>
      <c r="HW13" s="9">
        <v>26.152999999999999</v>
      </c>
      <c r="HX13" s="9">
        <v>5.8470000000000004</v>
      </c>
      <c r="HY13" s="9">
        <v>43.079000000000001</v>
      </c>
      <c r="HZ13" s="9">
        <v>2.827</v>
      </c>
      <c r="IA13" s="9">
        <v>38.222999999999999</v>
      </c>
      <c r="IB13" s="9">
        <v>38.222999999999999</v>
      </c>
      <c r="IC13" s="9">
        <v>6.6509999999999998</v>
      </c>
      <c r="ID13" s="9">
        <v>3.64</v>
      </c>
      <c r="IE13" s="9">
        <v>1.6870000000000001</v>
      </c>
      <c r="IF13" s="9">
        <v>1.9039999999999999</v>
      </c>
      <c r="IG13" s="9">
        <v>2.8769999999999998</v>
      </c>
      <c r="IH13" s="9">
        <v>0.71399999999999997</v>
      </c>
      <c r="II13" s="9">
        <v>2.1709999999999998</v>
      </c>
      <c r="IJ13" s="9">
        <v>0.86299999999999999</v>
      </c>
      <c r="IK13" s="9">
        <v>0.37</v>
      </c>
      <c r="IL13" s="9">
        <v>1.645</v>
      </c>
      <c r="IM13" s="9">
        <v>0.60199999999999998</v>
      </c>
      <c r="IN13" s="9">
        <v>1.3440000000000001</v>
      </c>
      <c r="IO13" s="9">
        <v>2.214</v>
      </c>
      <c r="IP13" s="9">
        <v>1.377</v>
      </c>
      <c r="IQ13" s="9">
        <v>3.01</v>
      </c>
    </row>
    <row r="14" spans="1:251">
      <c r="A14" s="10">
        <v>43132</v>
      </c>
      <c r="B14" s="9">
        <v>2.2509999999999999</v>
      </c>
      <c r="C14" s="9">
        <v>2.7</v>
      </c>
      <c r="D14" s="9">
        <v>3.044</v>
      </c>
      <c r="E14" s="9">
        <v>0.68100000000000005</v>
      </c>
      <c r="F14" s="9">
        <v>3.694</v>
      </c>
      <c r="G14" s="9">
        <v>6.7690000000000001</v>
      </c>
      <c r="H14" s="9">
        <v>0.65100000000000002</v>
      </c>
      <c r="I14" s="9">
        <v>10.778</v>
      </c>
      <c r="J14" s="9">
        <v>116.91200000000001</v>
      </c>
      <c r="K14" s="9">
        <v>90.293000000000006</v>
      </c>
      <c r="L14" s="9">
        <v>85.427000000000007</v>
      </c>
      <c r="M14" s="9">
        <v>0.83</v>
      </c>
      <c r="N14" s="9">
        <v>3.6579999999999999</v>
      </c>
      <c r="O14" s="9">
        <v>0</v>
      </c>
      <c r="P14" s="9">
        <v>3.2719999999999998</v>
      </c>
      <c r="Q14" s="9">
        <v>0.74199999999999999</v>
      </c>
      <c r="R14" s="9">
        <v>74.882999999999996</v>
      </c>
      <c r="S14" s="9">
        <v>3.5630000000000002</v>
      </c>
      <c r="T14" s="9">
        <v>3.5070000000000001</v>
      </c>
      <c r="U14" s="9">
        <v>8.34</v>
      </c>
      <c r="V14" s="9">
        <v>15.566000000000001</v>
      </c>
      <c r="W14" s="9">
        <v>74.727000000000004</v>
      </c>
      <c r="X14" s="9">
        <v>26.619</v>
      </c>
      <c r="Y14" s="9">
        <v>125.419</v>
      </c>
      <c r="Z14" s="9">
        <v>10.057</v>
      </c>
      <c r="AA14" s="9">
        <v>222.12299999999999</v>
      </c>
      <c r="AB14" s="9">
        <v>222.12299999999999</v>
      </c>
      <c r="AC14" s="9">
        <v>39.566000000000003</v>
      </c>
      <c r="AD14" s="9">
        <v>16.164999999999999</v>
      </c>
      <c r="AE14" s="9">
        <v>5.3019999999999996</v>
      </c>
      <c r="AF14" s="9">
        <v>9.5069999999999997</v>
      </c>
      <c r="AG14" s="9">
        <v>12.063000000000001</v>
      </c>
      <c r="AH14" s="9">
        <v>2.746</v>
      </c>
      <c r="AI14" s="9">
        <v>11.584</v>
      </c>
      <c r="AJ14" s="9">
        <v>1.923</v>
      </c>
      <c r="AK14" s="9">
        <v>1.302</v>
      </c>
      <c r="AL14" s="9">
        <v>4.5890000000000004</v>
      </c>
      <c r="AM14" s="9">
        <v>4.7640000000000002</v>
      </c>
      <c r="AN14" s="9">
        <v>5.4560000000000004</v>
      </c>
      <c r="AO14" s="9">
        <v>10.676</v>
      </c>
      <c r="AP14" s="9">
        <v>4.133</v>
      </c>
      <c r="AQ14" s="9">
        <v>23.402000000000001</v>
      </c>
      <c r="AR14" s="9">
        <v>182.55699999999999</v>
      </c>
      <c r="AS14" s="9">
        <v>129.83099999999999</v>
      </c>
      <c r="AT14" s="9">
        <v>125.634</v>
      </c>
      <c r="AU14" s="9">
        <v>2.2170000000000001</v>
      </c>
      <c r="AV14" s="9">
        <v>1.9790000000000001</v>
      </c>
      <c r="AW14" s="9">
        <v>1.82</v>
      </c>
      <c r="AX14" s="9">
        <v>0.88400000000000001</v>
      </c>
      <c r="AY14" s="9">
        <v>0.67500000000000004</v>
      </c>
      <c r="AZ14" s="9">
        <v>98.596000000000004</v>
      </c>
      <c r="BA14" s="9">
        <v>4.6760000000000002</v>
      </c>
      <c r="BB14" s="9">
        <v>4.2809999999999997</v>
      </c>
      <c r="BC14" s="9">
        <v>22.277000000000001</v>
      </c>
      <c r="BD14" s="9">
        <v>12.382999999999999</v>
      </c>
      <c r="BE14" s="9">
        <v>117.44799999999999</v>
      </c>
      <c r="BF14" s="9">
        <v>52.725999999999999</v>
      </c>
      <c r="BG14" s="9">
        <v>198.30500000000001</v>
      </c>
      <c r="BH14" s="9">
        <v>23.818000000000001</v>
      </c>
      <c r="BI14" s="9">
        <v>338.05500000000001</v>
      </c>
      <c r="BJ14" s="9">
        <v>338.05500000000001</v>
      </c>
      <c r="BK14" s="9">
        <v>67.831000000000003</v>
      </c>
      <c r="BL14" s="9">
        <v>28.497</v>
      </c>
      <c r="BM14" s="9">
        <v>8.2050000000000001</v>
      </c>
      <c r="BN14" s="9">
        <v>16.553000000000001</v>
      </c>
      <c r="BO14" s="9">
        <v>13.856</v>
      </c>
      <c r="BP14" s="9">
        <v>10.901999999999999</v>
      </c>
      <c r="BQ14" s="9">
        <v>14.448</v>
      </c>
      <c r="BR14" s="9">
        <v>3.2789999999999999</v>
      </c>
      <c r="BS14" s="9">
        <v>6.5209999999999999</v>
      </c>
      <c r="BT14" s="9">
        <v>6.976</v>
      </c>
      <c r="BU14" s="9">
        <v>9.2420000000000009</v>
      </c>
      <c r="BV14" s="9">
        <v>8.5399999999999991</v>
      </c>
      <c r="BW14" s="9">
        <v>15.446</v>
      </c>
      <c r="BX14" s="9">
        <v>9.3119999999999994</v>
      </c>
      <c r="BY14" s="9">
        <v>39.334000000000003</v>
      </c>
      <c r="BZ14" s="9">
        <v>270.22399999999999</v>
      </c>
      <c r="CA14" s="9">
        <v>242.03299999999999</v>
      </c>
      <c r="CB14" s="9">
        <v>229.54400000000001</v>
      </c>
      <c r="CC14" s="9">
        <v>9.3710000000000004</v>
      </c>
      <c r="CD14" s="9">
        <v>3.1179999999999999</v>
      </c>
      <c r="CE14" s="9">
        <v>8.5869999999999997</v>
      </c>
      <c r="CF14" s="9">
        <v>1.7</v>
      </c>
      <c r="CG14" s="9">
        <v>1.1379999999999999</v>
      </c>
      <c r="CH14" s="9">
        <v>177.47</v>
      </c>
      <c r="CI14" s="9">
        <v>13.670999999999999</v>
      </c>
      <c r="CJ14" s="9">
        <v>18.169</v>
      </c>
      <c r="CK14" s="9">
        <v>32.722000000000001</v>
      </c>
      <c r="CL14" s="9">
        <v>32.927999999999997</v>
      </c>
      <c r="CM14" s="9">
        <v>209.10400000000001</v>
      </c>
      <c r="CN14" s="9">
        <v>28.192</v>
      </c>
      <c r="CO14" s="9">
        <v>297.24099999999999</v>
      </c>
      <c r="CP14" s="9">
        <v>40.814</v>
      </c>
      <c r="CQ14" s="9">
        <v>229.16200000000001</v>
      </c>
      <c r="CR14" s="9">
        <v>229.16200000000001</v>
      </c>
      <c r="CS14" s="9">
        <v>65.299000000000007</v>
      </c>
      <c r="CT14" s="9">
        <v>18.594000000000001</v>
      </c>
      <c r="CU14" s="9">
        <v>6.6879999999999997</v>
      </c>
      <c r="CV14" s="9">
        <v>7.12</v>
      </c>
      <c r="CW14" s="9">
        <v>7.21</v>
      </c>
      <c r="CX14" s="9">
        <v>6.5990000000000002</v>
      </c>
      <c r="CY14" s="9">
        <v>8.7100000000000009</v>
      </c>
      <c r="CZ14" s="9">
        <v>0</v>
      </c>
      <c r="DA14" s="9">
        <v>4.383</v>
      </c>
      <c r="DB14" s="9">
        <v>2.4870000000000001</v>
      </c>
      <c r="DC14" s="9">
        <v>6.0279999999999996</v>
      </c>
      <c r="DD14" s="9">
        <v>5.2930000000000001</v>
      </c>
      <c r="DE14" s="9">
        <v>7.9569999999999999</v>
      </c>
      <c r="DF14" s="9">
        <v>5.851</v>
      </c>
      <c r="DG14" s="9">
        <v>46.704999999999998</v>
      </c>
      <c r="DH14" s="9">
        <v>163.863</v>
      </c>
      <c r="DI14" s="9">
        <v>144.87</v>
      </c>
      <c r="DJ14" s="9">
        <v>140.03</v>
      </c>
      <c r="DK14" s="9">
        <v>2.3780000000000001</v>
      </c>
      <c r="DL14" s="9">
        <v>2.0190000000000001</v>
      </c>
      <c r="DM14" s="9">
        <v>1.9379999999999999</v>
      </c>
      <c r="DN14" s="9">
        <v>0</v>
      </c>
      <c r="DO14" s="9">
        <v>2.46</v>
      </c>
      <c r="DP14" s="9">
        <v>99.96</v>
      </c>
      <c r="DQ14" s="9">
        <v>5.82</v>
      </c>
      <c r="DR14" s="9">
        <v>9.8819999999999997</v>
      </c>
      <c r="DS14" s="9">
        <v>29.207999999999998</v>
      </c>
      <c r="DT14" s="9">
        <v>13.814</v>
      </c>
      <c r="DU14" s="9">
        <v>131.05699999999999</v>
      </c>
      <c r="DV14" s="9">
        <v>18.992999999999999</v>
      </c>
      <c r="DW14" s="9">
        <v>178.46899999999999</v>
      </c>
      <c r="DX14" s="9">
        <v>50.692999999999998</v>
      </c>
      <c r="DY14" s="9">
        <v>101.935</v>
      </c>
      <c r="DZ14" s="9">
        <v>78.671000000000006</v>
      </c>
      <c r="EA14" s="9">
        <v>23.263999999999999</v>
      </c>
      <c r="EB14" s="9">
        <v>267.43299999999999</v>
      </c>
      <c r="EC14" s="9">
        <v>247.631</v>
      </c>
      <c r="ED14" s="9">
        <v>46.331000000000003</v>
      </c>
      <c r="EE14" s="9">
        <v>19.442</v>
      </c>
      <c r="EF14" s="9">
        <v>9.0359999999999996</v>
      </c>
      <c r="EG14" s="9">
        <v>8.5229999999999997</v>
      </c>
      <c r="EH14" s="9">
        <v>12.368</v>
      </c>
      <c r="EI14" s="9">
        <v>5.1909999999999998</v>
      </c>
      <c r="EJ14" s="9">
        <v>12.946</v>
      </c>
      <c r="EK14" s="9">
        <v>1.7749999999999999</v>
      </c>
      <c r="EL14" s="9">
        <v>2.4729999999999999</v>
      </c>
      <c r="EM14" s="9">
        <v>4.8</v>
      </c>
      <c r="EN14" s="9">
        <v>5.4710000000000001</v>
      </c>
      <c r="EO14" s="9">
        <v>7.2880000000000003</v>
      </c>
      <c r="EP14" s="9">
        <v>10.067</v>
      </c>
      <c r="EQ14" s="9">
        <v>7.492</v>
      </c>
      <c r="ER14" s="9">
        <v>26.888999999999999</v>
      </c>
      <c r="ES14" s="9">
        <v>201.3</v>
      </c>
      <c r="ET14" s="9">
        <v>165.89400000000001</v>
      </c>
      <c r="EU14" s="9">
        <v>157.524</v>
      </c>
      <c r="EV14" s="9">
        <v>4.32</v>
      </c>
      <c r="EW14" s="9">
        <v>3.75</v>
      </c>
      <c r="EX14" s="9">
        <v>3.6880000000000002</v>
      </c>
      <c r="EY14" s="9">
        <v>2.1819999999999999</v>
      </c>
      <c r="EZ14" s="9">
        <v>1.944</v>
      </c>
      <c r="FA14" s="9">
        <v>121.834</v>
      </c>
      <c r="FB14" s="9">
        <v>11.714</v>
      </c>
      <c r="FC14" s="9">
        <v>10.034000000000001</v>
      </c>
      <c r="FD14" s="9">
        <v>22.312999999999999</v>
      </c>
      <c r="FE14" s="9">
        <v>22.513000000000002</v>
      </c>
      <c r="FF14" s="9">
        <v>143.38200000000001</v>
      </c>
      <c r="FG14" s="9">
        <v>35.405999999999999</v>
      </c>
      <c r="FH14" s="9">
        <v>19.802</v>
      </c>
      <c r="FI14" s="9">
        <v>235.791</v>
      </c>
      <c r="FJ14" s="9">
        <v>31.641999999999999</v>
      </c>
      <c r="FK14" s="9">
        <v>29.347000000000001</v>
      </c>
      <c r="FL14" s="9">
        <v>29.347000000000001</v>
      </c>
      <c r="FM14" s="9">
        <v>2.6989999999999998</v>
      </c>
      <c r="FN14" s="9">
        <v>0.81299999999999994</v>
      </c>
      <c r="FO14" s="9">
        <v>0.56999999999999995</v>
      </c>
      <c r="FP14" s="9">
        <v>0.24299999999999999</v>
      </c>
      <c r="FQ14" s="9">
        <v>0.68300000000000005</v>
      </c>
      <c r="FR14" s="9">
        <v>0.13</v>
      </c>
      <c r="FS14" s="9">
        <v>0.68300000000000005</v>
      </c>
      <c r="FT14" s="9">
        <v>0.13</v>
      </c>
      <c r="FU14" s="9">
        <v>0</v>
      </c>
      <c r="FV14" s="9">
        <v>0.34</v>
      </c>
      <c r="FW14" s="9">
        <v>0.23</v>
      </c>
      <c r="FX14" s="9">
        <v>0.24299999999999999</v>
      </c>
      <c r="FY14" s="9">
        <v>0.253</v>
      </c>
      <c r="FZ14" s="9">
        <v>0.56000000000000005</v>
      </c>
      <c r="GA14" s="9">
        <v>1.8859999999999999</v>
      </c>
      <c r="GB14" s="9">
        <v>26.648</v>
      </c>
      <c r="GC14" s="9">
        <v>16.047999999999998</v>
      </c>
      <c r="GD14" s="9">
        <v>14.56</v>
      </c>
      <c r="GE14" s="9">
        <v>0.248</v>
      </c>
      <c r="GF14" s="9">
        <v>1.24</v>
      </c>
      <c r="GG14" s="9">
        <v>0.34599999999999997</v>
      </c>
      <c r="GH14" s="9">
        <v>0.88200000000000001</v>
      </c>
      <c r="GI14" s="9">
        <v>0.13800000000000001</v>
      </c>
      <c r="GJ14" s="9">
        <v>13.31</v>
      </c>
      <c r="GK14" s="9">
        <v>0.91</v>
      </c>
      <c r="GL14" s="9">
        <v>0.67500000000000004</v>
      </c>
      <c r="GM14" s="9">
        <v>1.1519999999999999</v>
      </c>
      <c r="GN14" s="9">
        <v>4.1719999999999997</v>
      </c>
      <c r="GO14" s="9">
        <v>11.875999999999999</v>
      </c>
      <c r="GP14" s="9">
        <v>10.6</v>
      </c>
      <c r="GQ14" s="9">
        <v>27.678999999999998</v>
      </c>
      <c r="GR14" s="9">
        <v>1.6679999999999999</v>
      </c>
      <c r="GS14" s="9">
        <v>45.744999999999997</v>
      </c>
      <c r="GT14" s="9">
        <v>45.744999999999997</v>
      </c>
      <c r="GU14" s="9">
        <v>7.68</v>
      </c>
      <c r="GV14" s="9">
        <v>3.661</v>
      </c>
      <c r="GW14" s="9">
        <v>2.4420000000000002</v>
      </c>
      <c r="GX14" s="9">
        <v>1.087</v>
      </c>
      <c r="GY14" s="9">
        <v>3.0070000000000001</v>
      </c>
      <c r="GZ14" s="9">
        <v>0.52200000000000002</v>
      </c>
      <c r="HA14" s="9">
        <v>2.883</v>
      </c>
      <c r="HB14" s="9">
        <v>0.42199999999999999</v>
      </c>
      <c r="HC14" s="9">
        <v>0</v>
      </c>
      <c r="HD14" s="9">
        <v>1.2769999999999999</v>
      </c>
      <c r="HE14" s="9">
        <v>0.97399999999999998</v>
      </c>
      <c r="HF14" s="9">
        <v>1.2769999999999999</v>
      </c>
      <c r="HG14" s="9">
        <v>2.2850000000000001</v>
      </c>
      <c r="HH14" s="9">
        <v>1.244</v>
      </c>
      <c r="HI14" s="9">
        <v>4.0190000000000001</v>
      </c>
      <c r="HJ14" s="9">
        <v>38.064999999999998</v>
      </c>
      <c r="HK14" s="9">
        <v>32.009</v>
      </c>
      <c r="HL14" s="9">
        <v>29.940999999999999</v>
      </c>
      <c r="HM14" s="9">
        <v>1.161</v>
      </c>
      <c r="HN14" s="9">
        <v>0.76900000000000002</v>
      </c>
      <c r="HO14" s="9">
        <v>1.161</v>
      </c>
      <c r="HP14" s="9">
        <v>0.76900000000000002</v>
      </c>
      <c r="HQ14" s="9">
        <v>0</v>
      </c>
      <c r="HR14" s="9">
        <v>24.164000000000001</v>
      </c>
      <c r="HS14" s="9">
        <v>3.657</v>
      </c>
      <c r="HT14" s="9">
        <v>1.665</v>
      </c>
      <c r="HU14" s="9">
        <v>2.5219999999999998</v>
      </c>
      <c r="HV14" s="9">
        <v>5.4359999999999999</v>
      </c>
      <c r="HW14" s="9">
        <v>26.573</v>
      </c>
      <c r="HX14" s="9">
        <v>6.056</v>
      </c>
      <c r="HY14" s="9">
        <v>42.301000000000002</v>
      </c>
      <c r="HZ14" s="9">
        <v>3.444</v>
      </c>
      <c r="IA14" s="9">
        <v>38.218000000000004</v>
      </c>
      <c r="IB14" s="9">
        <v>38.218000000000004</v>
      </c>
      <c r="IC14" s="9">
        <v>6.8330000000000002</v>
      </c>
      <c r="ID14" s="9">
        <v>2.8130000000000002</v>
      </c>
      <c r="IE14" s="9">
        <v>1.6559999999999999</v>
      </c>
      <c r="IF14" s="9">
        <v>1.157</v>
      </c>
      <c r="IG14" s="9">
        <v>2.2709999999999999</v>
      </c>
      <c r="IH14" s="9">
        <v>0.54200000000000004</v>
      </c>
      <c r="II14" s="9">
        <v>2.2709999999999999</v>
      </c>
      <c r="IJ14" s="9">
        <v>0.41399999999999998</v>
      </c>
      <c r="IK14" s="9">
        <v>0.127</v>
      </c>
      <c r="IL14" s="9">
        <v>0.46700000000000003</v>
      </c>
      <c r="IM14" s="9">
        <v>1.2</v>
      </c>
      <c r="IN14" s="9">
        <v>1.1459999999999999</v>
      </c>
      <c r="IO14" s="9">
        <v>1.325</v>
      </c>
      <c r="IP14" s="9">
        <v>1.488</v>
      </c>
      <c r="IQ14" s="9">
        <v>4.0199999999999996</v>
      </c>
    </row>
    <row r="15" spans="1:251">
      <c r="A15" s="10">
        <v>43497</v>
      </c>
      <c r="B15" s="9">
        <v>3.722</v>
      </c>
      <c r="C15" s="9">
        <v>0.78900000000000003</v>
      </c>
      <c r="D15" s="9">
        <v>1.76</v>
      </c>
      <c r="E15" s="9">
        <v>4.9379999999999997</v>
      </c>
      <c r="F15" s="9">
        <v>2.6760000000000002</v>
      </c>
      <c r="G15" s="9">
        <v>6.2009999999999996</v>
      </c>
      <c r="H15" s="9">
        <v>3.173</v>
      </c>
      <c r="I15" s="9">
        <v>6.5449999999999999</v>
      </c>
      <c r="J15" s="9">
        <v>138.77000000000001</v>
      </c>
      <c r="K15" s="9">
        <v>104.619</v>
      </c>
      <c r="L15" s="9">
        <v>100.693</v>
      </c>
      <c r="M15" s="9">
        <v>1.9139999999999999</v>
      </c>
      <c r="N15" s="9">
        <v>2.0129999999999999</v>
      </c>
      <c r="O15" s="9">
        <v>1.71</v>
      </c>
      <c r="P15" s="9">
        <v>1.175</v>
      </c>
      <c r="Q15" s="9">
        <v>1.042</v>
      </c>
      <c r="R15" s="9">
        <v>86.438999999999993</v>
      </c>
      <c r="S15" s="9">
        <v>4.3860000000000001</v>
      </c>
      <c r="T15" s="9">
        <v>5.8129999999999997</v>
      </c>
      <c r="U15" s="9">
        <v>7.98</v>
      </c>
      <c r="V15" s="9">
        <v>13.645</v>
      </c>
      <c r="W15" s="9">
        <v>90.974999999999994</v>
      </c>
      <c r="X15" s="9">
        <v>34.151000000000003</v>
      </c>
      <c r="Y15" s="9">
        <v>148.14500000000001</v>
      </c>
      <c r="Z15" s="9">
        <v>7.3179999999999996</v>
      </c>
      <c r="AA15" s="9">
        <v>201.96199999999999</v>
      </c>
      <c r="AB15" s="9">
        <v>201.96199999999999</v>
      </c>
      <c r="AC15" s="9">
        <v>35.759</v>
      </c>
      <c r="AD15" s="9">
        <v>19.164999999999999</v>
      </c>
      <c r="AE15" s="9">
        <v>7.694</v>
      </c>
      <c r="AF15" s="9">
        <v>10.906000000000001</v>
      </c>
      <c r="AG15" s="9">
        <v>16.614999999999998</v>
      </c>
      <c r="AH15" s="9">
        <v>1.9850000000000001</v>
      </c>
      <c r="AI15" s="9">
        <v>15.315</v>
      </c>
      <c r="AJ15" s="9">
        <v>2.4609999999999999</v>
      </c>
      <c r="AK15" s="9">
        <v>0.82299999999999995</v>
      </c>
      <c r="AL15" s="9">
        <v>7.8390000000000004</v>
      </c>
      <c r="AM15" s="9">
        <v>5.952</v>
      </c>
      <c r="AN15" s="9">
        <v>4.8079999999999998</v>
      </c>
      <c r="AO15" s="9">
        <v>9.5030000000000001</v>
      </c>
      <c r="AP15" s="9">
        <v>9.0960000000000001</v>
      </c>
      <c r="AQ15" s="9">
        <v>16.594000000000001</v>
      </c>
      <c r="AR15" s="9">
        <v>166.202</v>
      </c>
      <c r="AS15" s="9">
        <v>118.16200000000001</v>
      </c>
      <c r="AT15" s="9">
        <v>114.71</v>
      </c>
      <c r="AU15" s="9">
        <v>2.222</v>
      </c>
      <c r="AV15" s="9">
        <v>1.23</v>
      </c>
      <c r="AW15" s="9">
        <v>1.907</v>
      </c>
      <c r="AX15" s="9">
        <v>1.1739999999999999</v>
      </c>
      <c r="AY15" s="9">
        <v>0</v>
      </c>
      <c r="AZ15" s="9">
        <v>98.262</v>
      </c>
      <c r="BA15" s="9">
        <v>3.4780000000000002</v>
      </c>
      <c r="BB15" s="9">
        <v>3.6640000000000001</v>
      </c>
      <c r="BC15" s="9">
        <v>12.759</v>
      </c>
      <c r="BD15" s="9">
        <v>15.391999999999999</v>
      </c>
      <c r="BE15" s="9">
        <v>102.771</v>
      </c>
      <c r="BF15" s="9">
        <v>48.04</v>
      </c>
      <c r="BG15" s="9">
        <v>185.864</v>
      </c>
      <c r="BH15" s="9">
        <v>16.097999999999999</v>
      </c>
      <c r="BI15" s="9">
        <v>367.74</v>
      </c>
      <c r="BJ15" s="9">
        <v>367.74</v>
      </c>
      <c r="BK15" s="9">
        <v>75.013000000000005</v>
      </c>
      <c r="BL15" s="9">
        <v>32.558</v>
      </c>
      <c r="BM15" s="9">
        <v>9.9710000000000001</v>
      </c>
      <c r="BN15" s="9">
        <v>20.082999999999998</v>
      </c>
      <c r="BO15" s="9">
        <v>19.117000000000001</v>
      </c>
      <c r="BP15" s="9">
        <v>10.936999999999999</v>
      </c>
      <c r="BQ15" s="9">
        <v>20.388999999999999</v>
      </c>
      <c r="BR15" s="9">
        <v>3.202</v>
      </c>
      <c r="BS15" s="9">
        <v>6.12</v>
      </c>
      <c r="BT15" s="9">
        <v>9.9779999999999998</v>
      </c>
      <c r="BU15" s="9">
        <v>10.587999999999999</v>
      </c>
      <c r="BV15" s="9">
        <v>9.4879999999999995</v>
      </c>
      <c r="BW15" s="9">
        <v>19.873000000000001</v>
      </c>
      <c r="BX15" s="9">
        <v>10.18</v>
      </c>
      <c r="BY15" s="9">
        <v>42.454999999999998</v>
      </c>
      <c r="BZ15" s="9">
        <v>292.72699999999998</v>
      </c>
      <c r="CA15" s="9">
        <v>249.75200000000001</v>
      </c>
      <c r="CB15" s="9">
        <v>240.72499999999999</v>
      </c>
      <c r="CC15" s="9">
        <v>4.7610000000000001</v>
      </c>
      <c r="CD15" s="9">
        <v>4.266</v>
      </c>
      <c r="CE15" s="9">
        <v>3.1720000000000002</v>
      </c>
      <c r="CF15" s="9">
        <v>1.3979999999999999</v>
      </c>
      <c r="CG15" s="9">
        <v>3.9769999999999999</v>
      </c>
      <c r="CH15" s="9">
        <v>194.46299999999999</v>
      </c>
      <c r="CI15" s="9">
        <v>14.823</v>
      </c>
      <c r="CJ15" s="9">
        <v>14.922000000000001</v>
      </c>
      <c r="CK15" s="9">
        <v>25.545000000000002</v>
      </c>
      <c r="CL15" s="9">
        <v>30.870999999999999</v>
      </c>
      <c r="CM15" s="9">
        <v>218.88200000000001</v>
      </c>
      <c r="CN15" s="9">
        <v>42.973999999999997</v>
      </c>
      <c r="CO15" s="9">
        <v>326.10700000000003</v>
      </c>
      <c r="CP15" s="9">
        <v>41.633000000000003</v>
      </c>
      <c r="CQ15" s="9">
        <v>217.02099999999999</v>
      </c>
      <c r="CR15" s="9">
        <v>217.02099999999999</v>
      </c>
      <c r="CS15" s="9">
        <v>60.341000000000001</v>
      </c>
      <c r="CT15" s="9">
        <v>20.7</v>
      </c>
      <c r="CU15" s="9">
        <v>5.4340000000000002</v>
      </c>
      <c r="CV15" s="9">
        <v>12.481999999999999</v>
      </c>
      <c r="CW15" s="9">
        <v>10.311</v>
      </c>
      <c r="CX15" s="9">
        <v>7.6050000000000004</v>
      </c>
      <c r="CY15" s="9">
        <v>8.9809999999999999</v>
      </c>
      <c r="CZ15" s="9">
        <v>0</v>
      </c>
      <c r="DA15" s="9">
        <v>8.9339999999999993</v>
      </c>
      <c r="DB15" s="9">
        <v>2.2570000000000001</v>
      </c>
      <c r="DC15" s="9">
        <v>8.343</v>
      </c>
      <c r="DD15" s="9">
        <v>7.3159999999999998</v>
      </c>
      <c r="DE15" s="9">
        <v>9.1170000000000009</v>
      </c>
      <c r="DF15" s="9">
        <v>8.798</v>
      </c>
      <c r="DG15" s="9">
        <v>39.640999999999998</v>
      </c>
      <c r="DH15" s="9">
        <v>156.68</v>
      </c>
      <c r="DI15" s="9">
        <v>140.767</v>
      </c>
      <c r="DJ15" s="9">
        <v>136.48599999999999</v>
      </c>
      <c r="DK15" s="9">
        <v>1.381</v>
      </c>
      <c r="DL15" s="9">
        <v>2.9009999999999998</v>
      </c>
      <c r="DM15" s="9">
        <v>1.141</v>
      </c>
      <c r="DN15" s="9">
        <v>0</v>
      </c>
      <c r="DO15" s="9">
        <v>3.14</v>
      </c>
      <c r="DP15" s="9">
        <v>96.974000000000004</v>
      </c>
      <c r="DQ15" s="9">
        <v>6.7610000000000001</v>
      </c>
      <c r="DR15" s="9">
        <v>8.2219999999999995</v>
      </c>
      <c r="DS15" s="9">
        <v>28.811</v>
      </c>
      <c r="DT15" s="9">
        <v>12.71</v>
      </c>
      <c r="DU15" s="9">
        <v>128.05699999999999</v>
      </c>
      <c r="DV15" s="9">
        <v>15.913</v>
      </c>
      <c r="DW15" s="9">
        <v>175.86699999999999</v>
      </c>
      <c r="DX15" s="9">
        <v>41.154000000000003</v>
      </c>
      <c r="DY15" s="9">
        <v>104.643</v>
      </c>
      <c r="DZ15" s="9">
        <v>81.712999999999994</v>
      </c>
      <c r="EA15" s="9">
        <v>22.93</v>
      </c>
      <c r="EB15" s="9">
        <v>267.39999999999998</v>
      </c>
      <c r="EC15" s="9">
        <v>248.31299999999999</v>
      </c>
      <c r="ED15" s="9">
        <v>44.348999999999997</v>
      </c>
      <c r="EE15" s="9">
        <v>22.071000000000002</v>
      </c>
      <c r="EF15" s="9">
        <v>9.1859999999999999</v>
      </c>
      <c r="EG15" s="9">
        <v>10.617000000000001</v>
      </c>
      <c r="EH15" s="9">
        <v>12.907</v>
      </c>
      <c r="EI15" s="9">
        <v>6.8959999999999999</v>
      </c>
      <c r="EJ15" s="9">
        <v>12.833</v>
      </c>
      <c r="EK15" s="9">
        <v>3.0539999999999998</v>
      </c>
      <c r="EL15" s="9">
        <v>3.6669999999999998</v>
      </c>
      <c r="EM15" s="9">
        <v>3.8780000000000001</v>
      </c>
      <c r="EN15" s="9">
        <v>7.4020000000000001</v>
      </c>
      <c r="EO15" s="9">
        <v>8.6229999999999993</v>
      </c>
      <c r="EP15" s="9">
        <v>12.582000000000001</v>
      </c>
      <c r="EQ15" s="9">
        <v>7.3220000000000001</v>
      </c>
      <c r="ER15" s="9">
        <v>22.277999999999999</v>
      </c>
      <c r="ES15" s="9">
        <v>203.964</v>
      </c>
      <c r="ET15" s="9">
        <v>164.161</v>
      </c>
      <c r="EU15" s="9">
        <v>156.06399999999999</v>
      </c>
      <c r="EV15" s="9">
        <v>3.9910000000000001</v>
      </c>
      <c r="EW15" s="9">
        <v>3.83</v>
      </c>
      <c r="EX15" s="9">
        <v>4.5380000000000003</v>
      </c>
      <c r="EY15" s="9">
        <v>2.5110000000000001</v>
      </c>
      <c r="EZ15" s="9">
        <v>0.65400000000000003</v>
      </c>
      <c r="FA15" s="9">
        <v>121.068</v>
      </c>
      <c r="FB15" s="9">
        <v>9.3490000000000002</v>
      </c>
      <c r="FC15" s="9">
        <v>9.1869999999999994</v>
      </c>
      <c r="FD15" s="9">
        <v>24.556999999999999</v>
      </c>
      <c r="FE15" s="9">
        <v>25.841000000000001</v>
      </c>
      <c r="FF15" s="9">
        <v>138.32</v>
      </c>
      <c r="FG15" s="9">
        <v>39.802999999999997</v>
      </c>
      <c r="FH15" s="9">
        <v>19.085999999999999</v>
      </c>
      <c r="FI15" s="9">
        <v>239.946</v>
      </c>
      <c r="FJ15" s="9">
        <v>27.452999999999999</v>
      </c>
      <c r="FK15" s="9">
        <v>30.643999999999998</v>
      </c>
      <c r="FL15" s="9">
        <v>30.643999999999998</v>
      </c>
      <c r="FM15" s="9">
        <v>3.5129999999999999</v>
      </c>
      <c r="FN15" s="9">
        <v>2.492</v>
      </c>
      <c r="FO15" s="9">
        <v>1.42</v>
      </c>
      <c r="FP15" s="9">
        <v>1.071</v>
      </c>
      <c r="FQ15" s="9">
        <v>1.7250000000000001</v>
      </c>
      <c r="FR15" s="9">
        <v>0.76700000000000002</v>
      </c>
      <c r="FS15" s="9">
        <v>1.865</v>
      </c>
      <c r="FT15" s="9">
        <v>0.52500000000000002</v>
      </c>
      <c r="FU15" s="9">
        <v>0.10199999999999999</v>
      </c>
      <c r="FV15" s="9">
        <v>0.60399999999999998</v>
      </c>
      <c r="FW15" s="9">
        <v>1.1020000000000001</v>
      </c>
      <c r="FX15" s="9">
        <v>0.78600000000000003</v>
      </c>
      <c r="FY15" s="9">
        <v>1.4239999999999999</v>
      </c>
      <c r="FZ15" s="9">
        <v>1.0669999999999999</v>
      </c>
      <c r="GA15" s="9">
        <v>1.0209999999999999</v>
      </c>
      <c r="GB15" s="9">
        <v>27.131</v>
      </c>
      <c r="GC15" s="9">
        <v>15.013</v>
      </c>
      <c r="GD15" s="9">
        <v>12.432</v>
      </c>
      <c r="GE15" s="9">
        <v>0.58699999999999997</v>
      </c>
      <c r="GF15" s="9">
        <v>1.994</v>
      </c>
      <c r="GG15" s="9">
        <v>0.97099999999999997</v>
      </c>
      <c r="GH15" s="9">
        <v>1.4930000000000001</v>
      </c>
      <c r="GI15" s="9">
        <v>0</v>
      </c>
      <c r="GJ15" s="9">
        <v>12.271000000000001</v>
      </c>
      <c r="GK15" s="9">
        <v>1.0089999999999999</v>
      </c>
      <c r="GL15" s="9">
        <v>0.34300000000000003</v>
      </c>
      <c r="GM15" s="9">
        <v>1.389</v>
      </c>
      <c r="GN15" s="9">
        <v>4.6399999999999997</v>
      </c>
      <c r="GO15" s="9">
        <v>10.372999999999999</v>
      </c>
      <c r="GP15" s="9">
        <v>12.119</v>
      </c>
      <c r="GQ15" s="9">
        <v>29.724</v>
      </c>
      <c r="GR15" s="9">
        <v>0.92</v>
      </c>
      <c r="GS15" s="9">
        <v>52.5</v>
      </c>
      <c r="GT15" s="9">
        <v>52.5</v>
      </c>
      <c r="GU15" s="9">
        <v>7.5049999999999999</v>
      </c>
      <c r="GV15" s="9">
        <v>3.5219999999999998</v>
      </c>
      <c r="GW15" s="9">
        <v>1.603</v>
      </c>
      <c r="GX15" s="9">
        <v>1.6970000000000001</v>
      </c>
      <c r="GY15" s="9">
        <v>2.3010000000000002</v>
      </c>
      <c r="GZ15" s="9">
        <v>0.998</v>
      </c>
      <c r="HA15" s="9">
        <v>2.6429999999999998</v>
      </c>
      <c r="HB15" s="9">
        <v>0.65700000000000003</v>
      </c>
      <c r="HC15" s="9">
        <v>0</v>
      </c>
      <c r="HD15" s="9">
        <v>0.33500000000000002</v>
      </c>
      <c r="HE15" s="9">
        <v>1.1479999999999999</v>
      </c>
      <c r="HF15" s="9">
        <v>1.8169999999999999</v>
      </c>
      <c r="HG15" s="9">
        <v>2.5550000000000002</v>
      </c>
      <c r="HH15" s="9">
        <v>0.745</v>
      </c>
      <c r="HI15" s="9">
        <v>3.9830000000000001</v>
      </c>
      <c r="HJ15" s="9">
        <v>44.994999999999997</v>
      </c>
      <c r="HK15" s="9">
        <v>36.587000000000003</v>
      </c>
      <c r="HL15" s="9">
        <v>34.478999999999999</v>
      </c>
      <c r="HM15" s="9">
        <v>0.999</v>
      </c>
      <c r="HN15" s="9">
        <v>1.109</v>
      </c>
      <c r="HO15" s="9">
        <v>1.4410000000000001</v>
      </c>
      <c r="HP15" s="9">
        <v>0.66700000000000004</v>
      </c>
      <c r="HQ15" s="9">
        <v>0</v>
      </c>
      <c r="HR15" s="9">
        <v>27.302</v>
      </c>
      <c r="HS15" s="9">
        <v>2.6829999999999998</v>
      </c>
      <c r="HT15" s="9">
        <v>2.5710000000000002</v>
      </c>
      <c r="HU15" s="9">
        <v>4.0309999999999997</v>
      </c>
      <c r="HV15" s="9">
        <v>7.0979999999999999</v>
      </c>
      <c r="HW15" s="9">
        <v>29.489000000000001</v>
      </c>
      <c r="HX15" s="9">
        <v>8.4079999999999995</v>
      </c>
      <c r="HY15" s="9">
        <v>48.731000000000002</v>
      </c>
      <c r="HZ15" s="9">
        <v>3.7690000000000001</v>
      </c>
      <c r="IA15" s="9">
        <v>35.216000000000001</v>
      </c>
      <c r="IB15" s="9">
        <v>35.216000000000001</v>
      </c>
      <c r="IC15" s="9">
        <v>6.1079999999999997</v>
      </c>
      <c r="ID15" s="9">
        <v>3.6429999999999998</v>
      </c>
      <c r="IE15" s="9">
        <v>2.1059999999999999</v>
      </c>
      <c r="IF15" s="9">
        <v>1.028</v>
      </c>
      <c r="IG15" s="9">
        <v>2.1190000000000002</v>
      </c>
      <c r="IH15" s="9">
        <v>1.0149999999999999</v>
      </c>
      <c r="II15" s="9">
        <v>2.077</v>
      </c>
      <c r="IJ15" s="9">
        <v>0.81899999999999995</v>
      </c>
      <c r="IK15" s="9">
        <v>0.23899999999999999</v>
      </c>
      <c r="IL15" s="9">
        <v>0.72</v>
      </c>
      <c r="IM15" s="9">
        <v>0.93899999999999995</v>
      </c>
      <c r="IN15" s="9">
        <v>1.476</v>
      </c>
      <c r="IO15" s="9">
        <v>2.19</v>
      </c>
      <c r="IP15" s="9">
        <v>0.94399999999999995</v>
      </c>
      <c r="IQ15" s="9">
        <v>2.464</v>
      </c>
    </row>
    <row r="16" spans="1:251">
      <c r="A16" s="10">
        <v>43862</v>
      </c>
      <c r="B16" s="9">
        <v>2.4820000000000002</v>
      </c>
      <c r="C16" s="9">
        <v>0.90900000000000003</v>
      </c>
      <c r="D16" s="9">
        <v>0.83799999999999997</v>
      </c>
      <c r="E16" s="9">
        <v>2.5880000000000001</v>
      </c>
      <c r="F16" s="9">
        <v>3.5379999999999998</v>
      </c>
      <c r="G16" s="9">
        <v>5.4130000000000003</v>
      </c>
      <c r="H16" s="9">
        <v>1.5509999999999999</v>
      </c>
      <c r="I16" s="9">
        <v>11.15</v>
      </c>
      <c r="J16" s="9">
        <v>133.744</v>
      </c>
      <c r="K16" s="9">
        <v>104.673</v>
      </c>
      <c r="L16" s="9">
        <v>95.602000000000004</v>
      </c>
      <c r="M16" s="9">
        <v>3.54</v>
      </c>
      <c r="N16" s="9">
        <v>5.5309999999999997</v>
      </c>
      <c r="O16" s="9">
        <v>3.016</v>
      </c>
      <c r="P16" s="9">
        <v>3.9729999999999999</v>
      </c>
      <c r="Q16" s="9">
        <v>1.72</v>
      </c>
      <c r="R16" s="9">
        <v>85.908000000000001</v>
      </c>
      <c r="S16" s="9">
        <v>3.4590000000000001</v>
      </c>
      <c r="T16" s="9">
        <v>6.5880000000000001</v>
      </c>
      <c r="U16" s="9">
        <v>8.7189999999999994</v>
      </c>
      <c r="V16" s="9">
        <v>19.722000000000001</v>
      </c>
      <c r="W16" s="9">
        <v>84.950999999999993</v>
      </c>
      <c r="X16" s="9">
        <v>29.071000000000002</v>
      </c>
      <c r="Y16" s="9">
        <v>142.262</v>
      </c>
      <c r="Z16" s="9">
        <v>9.5950000000000006</v>
      </c>
      <c r="AA16" s="9">
        <v>212.589</v>
      </c>
      <c r="AB16" s="9">
        <v>212.589</v>
      </c>
      <c r="AC16" s="9">
        <v>33.957999999999998</v>
      </c>
      <c r="AD16" s="9">
        <v>14.577999999999999</v>
      </c>
      <c r="AE16" s="9">
        <v>5.7850000000000001</v>
      </c>
      <c r="AF16" s="9">
        <v>7.8159999999999998</v>
      </c>
      <c r="AG16" s="9">
        <v>11.539</v>
      </c>
      <c r="AH16" s="9">
        <v>2.0619999999999998</v>
      </c>
      <c r="AI16" s="9">
        <v>9.891</v>
      </c>
      <c r="AJ16" s="9">
        <v>1.659</v>
      </c>
      <c r="AK16" s="9">
        <v>2.0510000000000002</v>
      </c>
      <c r="AL16" s="9">
        <v>4.3810000000000002</v>
      </c>
      <c r="AM16" s="9">
        <v>3.37</v>
      </c>
      <c r="AN16" s="9">
        <v>5.85</v>
      </c>
      <c r="AO16" s="9">
        <v>7.5090000000000003</v>
      </c>
      <c r="AP16" s="9">
        <v>6.0919999999999996</v>
      </c>
      <c r="AQ16" s="9">
        <v>19.38</v>
      </c>
      <c r="AR16" s="9">
        <v>178.631</v>
      </c>
      <c r="AS16" s="9">
        <v>129.12</v>
      </c>
      <c r="AT16" s="9">
        <v>121.08199999999999</v>
      </c>
      <c r="AU16" s="9">
        <v>3.931</v>
      </c>
      <c r="AV16" s="9">
        <v>4.1079999999999997</v>
      </c>
      <c r="AW16" s="9">
        <v>3.1120000000000001</v>
      </c>
      <c r="AX16" s="9">
        <v>3.52</v>
      </c>
      <c r="AY16" s="9">
        <v>1.4059999999999999</v>
      </c>
      <c r="AZ16" s="9">
        <v>100.46599999999999</v>
      </c>
      <c r="BA16" s="9">
        <v>4.9329999999999998</v>
      </c>
      <c r="BB16" s="9">
        <v>5.9240000000000004</v>
      </c>
      <c r="BC16" s="9">
        <v>17.797999999999998</v>
      </c>
      <c r="BD16" s="9">
        <v>16.666</v>
      </c>
      <c r="BE16" s="9">
        <v>112.455</v>
      </c>
      <c r="BF16" s="9">
        <v>49.51</v>
      </c>
      <c r="BG16" s="9">
        <v>193.18700000000001</v>
      </c>
      <c r="BH16" s="9">
        <v>19.401</v>
      </c>
      <c r="BI16" s="9">
        <v>376.02699999999999</v>
      </c>
      <c r="BJ16" s="9">
        <v>376.02699999999999</v>
      </c>
      <c r="BK16" s="9">
        <v>78.144999999999996</v>
      </c>
      <c r="BL16" s="9">
        <v>33.776000000000003</v>
      </c>
      <c r="BM16" s="9">
        <v>13.305</v>
      </c>
      <c r="BN16" s="9">
        <v>16.439</v>
      </c>
      <c r="BO16" s="9">
        <v>15.571999999999999</v>
      </c>
      <c r="BP16" s="9">
        <v>14.170999999999999</v>
      </c>
      <c r="BQ16" s="9">
        <v>18.11</v>
      </c>
      <c r="BR16" s="9">
        <v>2.9089999999999998</v>
      </c>
      <c r="BS16" s="9">
        <v>8.7249999999999996</v>
      </c>
      <c r="BT16" s="9">
        <v>5.9180000000000001</v>
      </c>
      <c r="BU16" s="9">
        <v>12.76</v>
      </c>
      <c r="BV16" s="9">
        <v>11.066000000000001</v>
      </c>
      <c r="BW16" s="9">
        <v>18.248999999999999</v>
      </c>
      <c r="BX16" s="9">
        <v>11.494999999999999</v>
      </c>
      <c r="BY16" s="9">
        <v>44.369</v>
      </c>
      <c r="BZ16" s="9">
        <v>297.88200000000001</v>
      </c>
      <c r="CA16" s="9">
        <v>266.19900000000001</v>
      </c>
      <c r="CB16" s="9">
        <v>252.667</v>
      </c>
      <c r="CC16" s="9">
        <v>6.992</v>
      </c>
      <c r="CD16" s="9">
        <v>6.5389999999999997</v>
      </c>
      <c r="CE16" s="9">
        <v>6.5519999999999996</v>
      </c>
      <c r="CF16" s="9">
        <v>1.9790000000000001</v>
      </c>
      <c r="CG16" s="9">
        <v>5.0010000000000003</v>
      </c>
      <c r="CH16" s="9">
        <v>192.55799999999999</v>
      </c>
      <c r="CI16" s="9">
        <v>15.044</v>
      </c>
      <c r="CJ16" s="9">
        <v>18.100000000000001</v>
      </c>
      <c r="CK16" s="9">
        <v>40.496000000000002</v>
      </c>
      <c r="CL16" s="9">
        <v>34.567</v>
      </c>
      <c r="CM16" s="9">
        <v>231.631</v>
      </c>
      <c r="CN16" s="9">
        <v>31.684000000000001</v>
      </c>
      <c r="CO16" s="9">
        <v>330.822</v>
      </c>
      <c r="CP16" s="9">
        <v>45.204999999999998</v>
      </c>
      <c r="CQ16" s="9">
        <v>220.589</v>
      </c>
      <c r="CR16" s="9">
        <v>220.589</v>
      </c>
      <c r="CS16" s="9">
        <v>62.872</v>
      </c>
      <c r="CT16" s="9">
        <v>19.486999999999998</v>
      </c>
      <c r="CU16" s="9">
        <v>6.5270000000000001</v>
      </c>
      <c r="CV16" s="9">
        <v>10.224</v>
      </c>
      <c r="CW16" s="9">
        <v>9.6720000000000006</v>
      </c>
      <c r="CX16" s="9">
        <v>7.08</v>
      </c>
      <c r="CY16" s="9">
        <v>9.6059999999999999</v>
      </c>
      <c r="CZ16" s="9">
        <v>0</v>
      </c>
      <c r="DA16" s="9">
        <v>7.1459999999999999</v>
      </c>
      <c r="DB16" s="9">
        <v>3.5409999999999999</v>
      </c>
      <c r="DC16" s="9">
        <v>5.6849999999999996</v>
      </c>
      <c r="DD16" s="9">
        <v>7.5259999999999998</v>
      </c>
      <c r="DE16" s="9">
        <v>11.198</v>
      </c>
      <c r="DF16" s="9">
        <v>5.5529999999999999</v>
      </c>
      <c r="DG16" s="9">
        <v>43.384999999999998</v>
      </c>
      <c r="DH16" s="9">
        <v>157.71600000000001</v>
      </c>
      <c r="DI16" s="9">
        <v>139.47200000000001</v>
      </c>
      <c r="DJ16" s="9">
        <v>136.02799999999999</v>
      </c>
      <c r="DK16" s="9">
        <v>1.4470000000000001</v>
      </c>
      <c r="DL16" s="9">
        <v>1.998</v>
      </c>
      <c r="DM16" s="9">
        <v>1.4470000000000001</v>
      </c>
      <c r="DN16" s="9">
        <v>0</v>
      </c>
      <c r="DO16" s="9">
        <v>1.998</v>
      </c>
      <c r="DP16" s="9">
        <v>95.599000000000004</v>
      </c>
      <c r="DQ16" s="9">
        <v>8.0359999999999996</v>
      </c>
      <c r="DR16" s="9">
        <v>7.2590000000000003</v>
      </c>
      <c r="DS16" s="9">
        <v>28.577999999999999</v>
      </c>
      <c r="DT16" s="9">
        <v>11.957000000000001</v>
      </c>
      <c r="DU16" s="9">
        <v>127.51600000000001</v>
      </c>
      <c r="DV16" s="9">
        <v>18.244</v>
      </c>
      <c r="DW16" s="9">
        <v>176.57599999999999</v>
      </c>
      <c r="DX16" s="9">
        <v>44.012</v>
      </c>
      <c r="DY16" s="9">
        <v>93.724000000000004</v>
      </c>
      <c r="DZ16" s="9">
        <v>72.492999999999995</v>
      </c>
      <c r="EA16" s="9">
        <v>21.231000000000002</v>
      </c>
      <c r="EB16" s="9">
        <v>280.15699999999998</v>
      </c>
      <c r="EC16" s="9">
        <v>261.14299999999997</v>
      </c>
      <c r="ED16" s="9">
        <v>45.761000000000003</v>
      </c>
      <c r="EE16" s="9">
        <v>19.667000000000002</v>
      </c>
      <c r="EF16" s="9">
        <v>7.2489999999999997</v>
      </c>
      <c r="EG16" s="9">
        <v>11.429</v>
      </c>
      <c r="EH16" s="9">
        <v>11.37</v>
      </c>
      <c r="EI16" s="9">
        <v>7.3079999999999998</v>
      </c>
      <c r="EJ16" s="9">
        <v>11.321</v>
      </c>
      <c r="EK16" s="9">
        <v>3.9729999999999999</v>
      </c>
      <c r="EL16" s="9">
        <v>3.032</v>
      </c>
      <c r="EM16" s="9">
        <v>4.7560000000000002</v>
      </c>
      <c r="EN16" s="9">
        <v>6.6689999999999996</v>
      </c>
      <c r="EO16" s="9">
        <v>7.2530000000000001</v>
      </c>
      <c r="EP16" s="9">
        <v>12.436999999999999</v>
      </c>
      <c r="EQ16" s="9">
        <v>6.2409999999999997</v>
      </c>
      <c r="ER16" s="9">
        <v>26.094000000000001</v>
      </c>
      <c r="ES16" s="9">
        <v>215.381</v>
      </c>
      <c r="ET16" s="9">
        <v>177.50899999999999</v>
      </c>
      <c r="EU16" s="9">
        <v>168.23500000000001</v>
      </c>
      <c r="EV16" s="9">
        <v>5.4829999999999997</v>
      </c>
      <c r="EW16" s="9">
        <v>3.7909999999999999</v>
      </c>
      <c r="EX16" s="9">
        <v>4.9660000000000002</v>
      </c>
      <c r="EY16" s="9">
        <v>2.38</v>
      </c>
      <c r="EZ16" s="9">
        <v>1.7849999999999999</v>
      </c>
      <c r="FA16" s="9">
        <v>123.01600000000001</v>
      </c>
      <c r="FB16" s="9">
        <v>10.586</v>
      </c>
      <c r="FC16" s="9">
        <v>13.811</v>
      </c>
      <c r="FD16" s="9">
        <v>30.097000000000001</v>
      </c>
      <c r="FE16" s="9">
        <v>23.212</v>
      </c>
      <c r="FF16" s="9">
        <v>154.297</v>
      </c>
      <c r="FG16" s="9">
        <v>37.872</v>
      </c>
      <c r="FH16" s="9">
        <v>19.013999999999999</v>
      </c>
      <c r="FI16" s="9">
        <v>251.59399999999999</v>
      </c>
      <c r="FJ16" s="9">
        <v>28.562000000000001</v>
      </c>
      <c r="FK16" s="9">
        <v>32.704000000000001</v>
      </c>
      <c r="FL16" s="9">
        <v>32.704000000000001</v>
      </c>
      <c r="FM16" s="9">
        <v>4.0419999999999998</v>
      </c>
      <c r="FN16" s="9">
        <v>2.3420000000000001</v>
      </c>
      <c r="FO16" s="9">
        <v>0.71399999999999997</v>
      </c>
      <c r="FP16" s="9">
        <v>1.6279999999999999</v>
      </c>
      <c r="FQ16" s="9">
        <v>1.23</v>
      </c>
      <c r="FR16" s="9">
        <v>1.111</v>
      </c>
      <c r="FS16" s="9">
        <v>1.4119999999999999</v>
      </c>
      <c r="FT16" s="9">
        <v>0.93</v>
      </c>
      <c r="FU16" s="9">
        <v>0</v>
      </c>
      <c r="FV16" s="9">
        <v>0.505</v>
      </c>
      <c r="FW16" s="9">
        <v>0.59499999999999997</v>
      </c>
      <c r="FX16" s="9">
        <v>1.242</v>
      </c>
      <c r="FY16" s="9">
        <v>1.617</v>
      </c>
      <c r="FZ16" s="9">
        <v>0.72499999999999998</v>
      </c>
      <c r="GA16" s="9">
        <v>1.7</v>
      </c>
      <c r="GB16" s="9">
        <v>28.661999999999999</v>
      </c>
      <c r="GC16" s="9">
        <v>16.196000000000002</v>
      </c>
      <c r="GD16" s="9">
        <v>14.36</v>
      </c>
      <c r="GE16" s="9">
        <v>1.284</v>
      </c>
      <c r="GF16" s="9">
        <v>0.55300000000000005</v>
      </c>
      <c r="GG16" s="9">
        <v>0.89900000000000002</v>
      </c>
      <c r="GH16" s="9">
        <v>0.68400000000000005</v>
      </c>
      <c r="GI16" s="9">
        <v>0.254</v>
      </c>
      <c r="GJ16" s="9">
        <v>12.72</v>
      </c>
      <c r="GK16" s="9">
        <v>0.81200000000000006</v>
      </c>
      <c r="GL16" s="9">
        <v>0.71599999999999997</v>
      </c>
      <c r="GM16" s="9">
        <v>1.948</v>
      </c>
      <c r="GN16" s="9">
        <v>3.6120000000000001</v>
      </c>
      <c r="GO16" s="9">
        <v>12.584</v>
      </c>
      <c r="GP16" s="9">
        <v>12.465999999999999</v>
      </c>
      <c r="GQ16" s="9">
        <v>31.349</v>
      </c>
      <c r="GR16" s="9">
        <v>1.355</v>
      </c>
      <c r="GS16" s="9">
        <v>53.07</v>
      </c>
      <c r="GT16" s="9">
        <v>53.07</v>
      </c>
      <c r="GU16" s="9">
        <v>6.194</v>
      </c>
      <c r="GV16" s="9">
        <v>2.9209999999999998</v>
      </c>
      <c r="GW16" s="9">
        <v>1.038</v>
      </c>
      <c r="GX16" s="9">
        <v>1.883</v>
      </c>
      <c r="GY16" s="9">
        <v>2.367</v>
      </c>
      <c r="GZ16" s="9">
        <v>0.55400000000000005</v>
      </c>
      <c r="HA16" s="9">
        <v>2.367</v>
      </c>
      <c r="HB16" s="9">
        <v>0.55400000000000005</v>
      </c>
      <c r="HC16" s="9">
        <v>0</v>
      </c>
      <c r="HD16" s="9">
        <v>0.94299999999999995</v>
      </c>
      <c r="HE16" s="9">
        <v>0.65600000000000003</v>
      </c>
      <c r="HF16" s="9">
        <v>1.3220000000000001</v>
      </c>
      <c r="HG16" s="9">
        <v>2.3650000000000002</v>
      </c>
      <c r="HH16" s="9">
        <v>0.55600000000000005</v>
      </c>
      <c r="HI16" s="9">
        <v>3.2730000000000001</v>
      </c>
      <c r="HJ16" s="9">
        <v>46.877000000000002</v>
      </c>
      <c r="HK16" s="9">
        <v>39.688000000000002</v>
      </c>
      <c r="HL16" s="9">
        <v>37.795999999999999</v>
      </c>
      <c r="HM16" s="9">
        <v>1.06</v>
      </c>
      <c r="HN16" s="9">
        <v>0.83199999999999996</v>
      </c>
      <c r="HO16" s="9">
        <v>1.161</v>
      </c>
      <c r="HP16" s="9">
        <v>0.73099999999999998</v>
      </c>
      <c r="HQ16" s="9">
        <v>0</v>
      </c>
      <c r="HR16" s="9">
        <v>27.356999999999999</v>
      </c>
      <c r="HS16" s="9">
        <v>2.6619999999999999</v>
      </c>
      <c r="HT16" s="9">
        <v>4.0940000000000003</v>
      </c>
      <c r="HU16" s="9">
        <v>5.5739999999999998</v>
      </c>
      <c r="HV16" s="9">
        <v>7.38</v>
      </c>
      <c r="HW16" s="9">
        <v>32.308</v>
      </c>
      <c r="HX16" s="9">
        <v>7.1890000000000001</v>
      </c>
      <c r="HY16" s="9">
        <v>50.594999999999999</v>
      </c>
      <c r="HZ16" s="9">
        <v>2.476</v>
      </c>
      <c r="IA16" s="9">
        <v>38.088999999999999</v>
      </c>
      <c r="IB16" s="9">
        <v>38.088999999999999</v>
      </c>
      <c r="IC16" s="9">
        <v>5.633</v>
      </c>
      <c r="ID16" s="9">
        <v>2.718</v>
      </c>
      <c r="IE16" s="9">
        <v>1.1659999999999999</v>
      </c>
      <c r="IF16" s="9">
        <v>1.444</v>
      </c>
      <c r="IG16" s="9">
        <v>1.7330000000000001</v>
      </c>
      <c r="IH16" s="9">
        <v>0.877</v>
      </c>
      <c r="II16" s="9">
        <v>1.7330000000000001</v>
      </c>
      <c r="IJ16" s="9">
        <v>0.877</v>
      </c>
      <c r="IK16" s="9">
        <v>0</v>
      </c>
      <c r="IL16" s="9">
        <v>0.61799999999999999</v>
      </c>
      <c r="IM16" s="9">
        <v>1.59</v>
      </c>
      <c r="IN16" s="9">
        <v>0.40200000000000002</v>
      </c>
      <c r="IO16" s="9">
        <v>1.6719999999999999</v>
      </c>
      <c r="IP16" s="9">
        <v>0.93799999999999994</v>
      </c>
      <c r="IQ16" s="9">
        <v>2.9140000000000001</v>
      </c>
    </row>
    <row r="17" spans="1:251">
      <c r="A17" s="10">
        <v>44228</v>
      </c>
      <c r="B17" s="9">
        <v>3.66</v>
      </c>
      <c r="C17" s="9">
        <v>2.7130000000000001</v>
      </c>
      <c r="D17" s="9">
        <v>4.1340000000000003</v>
      </c>
      <c r="E17" s="9">
        <v>5.7759999999999998</v>
      </c>
      <c r="F17" s="9">
        <v>4.0010000000000003</v>
      </c>
      <c r="G17" s="9">
        <v>10.762</v>
      </c>
      <c r="H17" s="9">
        <v>3.15</v>
      </c>
      <c r="I17" s="9">
        <v>10.503</v>
      </c>
      <c r="J17" s="9">
        <v>140.614</v>
      </c>
      <c r="K17" s="9">
        <v>107.736</v>
      </c>
      <c r="L17" s="9">
        <v>96.402000000000001</v>
      </c>
      <c r="M17" s="9">
        <v>3.6629999999999998</v>
      </c>
      <c r="N17" s="9">
        <v>6.4130000000000003</v>
      </c>
      <c r="O17" s="9">
        <v>4.4649999999999999</v>
      </c>
      <c r="P17" s="9">
        <v>3.71</v>
      </c>
      <c r="Q17" s="9">
        <v>1.901</v>
      </c>
      <c r="R17" s="9">
        <v>76.95</v>
      </c>
      <c r="S17" s="9">
        <v>13.257999999999999</v>
      </c>
      <c r="T17" s="9">
        <v>6.7969999999999997</v>
      </c>
      <c r="U17" s="9">
        <v>10.731</v>
      </c>
      <c r="V17" s="9">
        <v>25.108000000000001</v>
      </c>
      <c r="W17" s="9">
        <v>82.628</v>
      </c>
      <c r="X17" s="9">
        <v>32.878</v>
      </c>
      <c r="Y17" s="9">
        <v>154.90799999999999</v>
      </c>
      <c r="Z17" s="9">
        <v>10.609</v>
      </c>
      <c r="AA17" s="9">
        <v>231.77099999999999</v>
      </c>
      <c r="AB17" s="9">
        <v>231.77099999999999</v>
      </c>
      <c r="AC17" s="9">
        <v>40.558999999999997</v>
      </c>
      <c r="AD17" s="9">
        <v>24.22</v>
      </c>
      <c r="AE17" s="9">
        <v>11.138999999999999</v>
      </c>
      <c r="AF17" s="9">
        <v>11.141</v>
      </c>
      <c r="AG17" s="9">
        <v>15.374000000000001</v>
      </c>
      <c r="AH17" s="9">
        <v>6.907</v>
      </c>
      <c r="AI17" s="9">
        <v>15.374000000000001</v>
      </c>
      <c r="AJ17" s="9">
        <v>4.657</v>
      </c>
      <c r="AK17" s="9">
        <v>2.25</v>
      </c>
      <c r="AL17" s="9">
        <v>6.8929999999999998</v>
      </c>
      <c r="AM17" s="9">
        <v>7.1379999999999999</v>
      </c>
      <c r="AN17" s="9">
        <v>8.2490000000000006</v>
      </c>
      <c r="AO17" s="9">
        <v>16.381</v>
      </c>
      <c r="AP17" s="9">
        <v>5.899</v>
      </c>
      <c r="AQ17" s="9">
        <v>16.34</v>
      </c>
      <c r="AR17" s="9">
        <v>191.21100000000001</v>
      </c>
      <c r="AS17" s="9">
        <v>141.87700000000001</v>
      </c>
      <c r="AT17" s="9">
        <v>136.96</v>
      </c>
      <c r="AU17" s="9">
        <v>0.378</v>
      </c>
      <c r="AV17" s="9">
        <v>4.5389999999999997</v>
      </c>
      <c r="AW17" s="9">
        <v>0.378</v>
      </c>
      <c r="AX17" s="9">
        <v>2.431</v>
      </c>
      <c r="AY17" s="9">
        <v>2.109</v>
      </c>
      <c r="AZ17" s="9">
        <v>104.358</v>
      </c>
      <c r="BA17" s="9">
        <v>7.2770000000000001</v>
      </c>
      <c r="BB17" s="9">
        <v>7.8380000000000001</v>
      </c>
      <c r="BC17" s="9">
        <v>22.405000000000001</v>
      </c>
      <c r="BD17" s="9">
        <v>22.372</v>
      </c>
      <c r="BE17" s="9">
        <v>119.505</v>
      </c>
      <c r="BF17" s="9">
        <v>49.334000000000003</v>
      </c>
      <c r="BG17" s="9">
        <v>215.126</v>
      </c>
      <c r="BH17" s="9">
        <v>16.645</v>
      </c>
      <c r="BI17" s="9">
        <v>346.51900000000001</v>
      </c>
      <c r="BJ17" s="9">
        <v>346.51900000000001</v>
      </c>
      <c r="BK17" s="9">
        <v>85.638999999999996</v>
      </c>
      <c r="BL17" s="9">
        <v>41.16</v>
      </c>
      <c r="BM17" s="9">
        <v>13.801</v>
      </c>
      <c r="BN17" s="9">
        <v>24.434999999999999</v>
      </c>
      <c r="BO17" s="9">
        <v>24.280999999999999</v>
      </c>
      <c r="BP17" s="9">
        <v>13.956</v>
      </c>
      <c r="BQ17" s="9">
        <v>24.573</v>
      </c>
      <c r="BR17" s="9">
        <v>4.5979999999999999</v>
      </c>
      <c r="BS17" s="9">
        <v>8.6270000000000007</v>
      </c>
      <c r="BT17" s="9">
        <v>9.3179999999999996</v>
      </c>
      <c r="BU17" s="9">
        <v>15.824</v>
      </c>
      <c r="BV17" s="9">
        <v>13.093999999999999</v>
      </c>
      <c r="BW17" s="9">
        <v>25.27</v>
      </c>
      <c r="BX17" s="9">
        <v>12.965999999999999</v>
      </c>
      <c r="BY17" s="9">
        <v>44.478999999999999</v>
      </c>
      <c r="BZ17" s="9">
        <v>260.88099999999997</v>
      </c>
      <c r="CA17" s="9">
        <v>230.05799999999999</v>
      </c>
      <c r="CB17" s="9">
        <v>220.892</v>
      </c>
      <c r="CC17" s="9">
        <v>5.6609999999999996</v>
      </c>
      <c r="CD17" s="9">
        <v>3.5059999999999998</v>
      </c>
      <c r="CE17" s="9">
        <v>6.3559999999999999</v>
      </c>
      <c r="CF17" s="9">
        <v>1.1519999999999999</v>
      </c>
      <c r="CG17" s="9">
        <v>1.6579999999999999</v>
      </c>
      <c r="CH17" s="9">
        <v>174.791</v>
      </c>
      <c r="CI17" s="9">
        <v>13.207000000000001</v>
      </c>
      <c r="CJ17" s="9">
        <v>13.553000000000001</v>
      </c>
      <c r="CK17" s="9">
        <v>28.507999999999999</v>
      </c>
      <c r="CL17" s="9">
        <v>32.552999999999997</v>
      </c>
      <c r="CM17" s="9">
        <v>197.505</v>
      </c>
      <c r="CN17" s="9">
        <v>30.823</v>
      </c>
      <c r="CO17" s="9">
        <v>303.74</v>
      </c>
      <c r="CP17" s="9">
        <v>42.779000000000003</v>
      </c>
      <c r="CQ17" s="9">
        <v>212.79900000000001</v>
      </c>
      <c r="CR17" s="9">
        <v>212.79900000000001</v>
      </c>
      <c r="CS17" s="9">
        <v>62.088999999999999</v>
      </c>
      <c r="CT17" s="9">
        <v>20.594999999999999</v>
      </c>
      <c r="CU17" s="9">
        <v>5.5880000000000001</v>
      </c>
      <c r="CV17" s="9">
        <v>12.122999999999999</v>
      </c>
      <c r="CW17" s="9">
        <v>9.8610000000000007</v>
      </c>
      <c r="CX17" s="9">
        <v>7.8490000000000002</v>
      </c>
      <c r="CY17" s="9">
        <v>10.01</v>
      </c>
      <c r="CZ17" s="9">
        <v>0</v>
      </c>
      <c r="DA17" s="9">
        <v>7.7009999999999996</v>
      </c>
      <c r="DB17" s="9">
        <v>1.681</v>
      </c>
      <c r="DC17" s="9">
        <v>8.56</v>
      </c>
      <c r="DD17" s="9">
        <v>7.47</v>
      </c>
      <c r="DE17" s="9">
        <v>14.505000000000001</v>
      </c>
      <c r="DF17" s="9">
        <v>3.2050000000000001</v>
      </c>
      <c r="DG17" s="9">
        <v>41.494</v>
      </c>
      <c r="DH17" s="9">
        <v>150.71</v>
      </c>
      <c r="DI17" s="9">
        <v>135.922</v>
      </c>
      <c r="DJ17" s="9">
        <v>132.43799999999999</v>
      </c>
      <c r="DK17" s="9">
        <v>2.093</v>
      </c>
      <c r="DL17" s="9">
        <v>1.39</v>
      </c>
      <c r="DM17" s="9">
        <v>0.85499999999999998</v>
      </c>
      <c r="DN17" s="9">
        <v>0</v>
      </c>
      <c r="DO17" s="9">
        <v>2.629</v>
      </c>
      <c r="DP17" s="9">
        <v>87.259</v>
      </c>
      <c r="DQ17" s="9">
        <v>8.85</v>
      </c>
      <c r="DR17" s="9">
        <v>13.153</v>
      </c>
      <c r="DS17" s="9">
        <v>26.658999999999999</v>
      </c>
      <c r="DT17" s="9">
        <v>11.584</v>
      </c>
      <c r="DU17" s="9">
        <v>124.33799999999999</v>
      </c>
      <c r="DV17" s="9">
        <v>14.788</v>
      </c>
      <c r="DW17" s="9">
        <v>169.90199999999999</v>
      </c>
      <c r="DX17" s="9">
        <v>42.896999999999998</v>
      </c>
      <c r="DY17" s="9">
        <v>116.83</v>
      </c>
      <c r="DZ17" s="9">
        <v>86.575000000000003</v>
      </c>
      <c r="EA17" s="9">
        <v>30.256</v>
      </c>
      <c r="EB17" s="9">
        <v>277.88299999999998</v>
      </c>
      <c r="EC17" s="9">
        <v>260.28800000000001</v>
      </c>
      <c r="ED17" s="9">
        <v>47.728999999999999</v>
      </c>
      <c r="EE17" s="9">
        <v>22.533000000000001</v>
      </c>
      <c r="EF17" s="9">
        <v>9.468</v>
      </c>
      <c r="EG17" s="9">
        <v>11.092000000000001</v>
      </c>
      <c r="EH17" s="9">
        <v>13.244</v>
      </c>
      <c r="EI17" s="9">
        <v>7.0780000000000003</v>
      </c>
      <c r="EJ17" s="9">
        <v>13.113</v>
      </c>
      <c r="EK17" s="9">
        <v>3.5259999999999998</v>
      </c>
      <c r="EL17" s="9">
        <v>3.1040000000000001</v>
      </c>
      <c r="EM17" s="9">
        <v>4.6950000000000003</v>
      </c>
      <c r="EN17" s="9">
        <v>7.6020000000000003</v>
      </c>
      <c r="EO17" s="9">
        <v>8.2629999999999999</v>
      </c>
      <c r="EP17" s="9">
        <v>13.257999999999999</v>
      </c>
      <c r="EQ17" s="9">
        <v>7.3010000000000002</v>
      </c>
      <c r="ER17" s="9">
        <v>25.196000000000002</v>
      </c>
      <c r="ES17" s="9">
        <v>212.559</v>
      </c>
      <c r="ET17" s="9">
        <v>172.548</v>
      </c>
      <c r="EU17" s="9">
        <v>164.70400000000001</v>
      </c>
      <c r="EV17" s="9">
        <v>3.9990000000000001</v>
      </c>
      <c r="EW17" s="9">
        <v>3.63</v>
      </c>
      <c r="EX17" s="9">
        <v>4.3129999999999997</v>
      </c>
      <c r="EY17" s="9">
        <v>2.2370000000000001</v>
      </c>
      <c r="EZ17" s="9">
        <v>1.079</v>
      </c>
      <c r="FA17" s="9">
        <v>122.49</v>
      </c>
      <c r="FB17" s="9">
        <v>13.773999999999999</v>
      </c>
      <c r="FC17" s="9">
        <v>11.157999999999999</v>
      </c>
      <c r="FD17" s="9">
        <v>25.126999999999999</v>
      </c>
      <c r="FE17" s="9">
        <v>21.491</v>
      </c>
      <c r="FF17" s="9">
        <v>151.05699999999999</v>
      </c>
      <c r="FG17" s="9">
        <v>40.011000000000003</v>
      </c>
      <c r="FH17" s="9">
        <v>17.594999999999999</v>
      </c>
      <c r="FI17" s="9">
        <v>247.727</v>
      </c>
      <c r="FJ17" s="9">
        <v>30.155999999999999</v>
      </c>
      <c r="FK17" s="9">
        <v>32.591999999999999</v>
      </c>
      <c r="FL17" s="9">
        <v>32.591999999999999</v>
      </c>
      <c r="FM17" s="9">
        <v>2.8719999999999999</v>
      </c>
      <c r="FN17" s="9">
        <v>1.3520000000000001</v>
      </c>
      <c r="FO17" s="9">
        <v>0.98399999999999999</v>
      </c>
      <c r="FP17" s="9">
        <v>0.36799999999999999</v>
      </c>
      <c r="FQ17" s="9">
        <v>0.99199999999999999</v>
      </c>
      <c r="FR17" s="9">
        <v>0.36</v>
      </c>
      <c r="FS17" s="9">
        <v>0.99199999999999999</v>
      </c>
      <c r="FT17" s="9">
        <v>0.36</v>
      </c>
      <c r="FU17" s="9">
        <v>0</v>
      </c>
      <c r="FV17" s="9">
        <v>0.61199999999999999</v>
      </c>
      <c r="FW17" s="9">
        <v>0</v>
      </c>
      <c r="FX17" s="9">
        <v>0.74</v>
      </c>
      <c r="FY17" s="9">
        <v>0.91300000000000003</v>
      </c>
      <c r="FZ17" s="9">
        <v>0.439</v>
      </c>
      <c r="GA17" s="9">
        <v>1.52</v>
      </c>
      <c r="GB17" s="9">
        <v>29.72</v>
      </c>
      <c r="GC17" s="9">
        <v>17.199000000000002</v>
      </c>
      <c r="GD17" s="9">
        <v>16.204000000000001</v>
      </c>
      <c r="GE17" s="9">
        <v>0.10100000000000001</v>
      </c>
      <c r="GF17" s="9">
        <v>0.79</v>
      </c>
      <c r="GG17" s="9">
        <v>0.34200000000000003</v>
      </c>
      <c r="GH17" s="9">
        <v>0.55000000000000004</v>
      </c>
      <c r="GI17" s="9">
        <v>0</v>
      </c>
      <c r="GJ17" s="9">
        <v>13.629</v>
      </c>
      <c r="GK17" s="9">
        <v>1.3029999999999999</v>
      </c>
      <c r="GL17" s="9">
        <v>0.32500000000000001</v>
      </c>
      <c r="GM17" s="9">
        <v>1.9419999999999999</v>
      </c>
      <c r="GN17" s="9">
        <v>2.7210000000000001</v>
      </c>
      <c r="GO17" s="9">
        <v>14.478</v>
      </c>
      <c r="GP17" s="9">
        <v>12.521000000000001</v>
      </c>
      <c r="GQ17" s="9">
        <v>31.29</v>
      </c>
      <c r="GR17" s="9">
        <v>1.302</v>
      </c>
      <c r="GS17" s="9">
        <v>50.655000000000001</v>
      </c>
      <c r="GT17" s="9">
        <v>50.655000000000001</v>
      </c>
      <c r="GU17" s="9">
        <v>7.0869999999999997</v>
      </c>
      <c r="GV17" s="9">
        <v>3.34</v>
      </c>
      <c r="GW17" s="9">
        <v>0.997</v>
      </c>
      <c r="GX17" s="9">
        <v>1.7849999999999999</v>
      </c>
      <c r="GY17" s="9">
        <v>1.871</v>
      </c>
      <c r="GZ17" s="9">
        <v>0.91100000000000003</v>
      </c>
      <c r="HA17" s="9">
        <v>2.0920000000000001</v>
      </c>
      <c r="HB17" s="9">
        <v>0.69</v>
      </c>
      <c r="HC17" s="9">
        <v>0</v>
      </c>
      <c r="HD17" s="9">
        <v>0.66200000000000003</v>
      </c>
      <c r="HE17" s="9">
        <v>0.76300000000000001</v>
      </c>
      <c r="HF17" s="9">
        <v>1.357</v>
      </c>
      <c r="HG17" s="9">
        <v>1.994</v>
      </c>
      <c r="HH17" s="9">
        <v>0.78800000000000003</v>
      </c>
      <c r="HI17" s="9">
        <v>3.7469999999999999</v>
      </c>
      <c r="HJ17" s="9">
        <v>43.567999999999998</v>
      </c>
      <c r="HK17" s="9">
        <v>37.610999999999997</v>
      </c>
      <c r="HL17" s="9">
        <v>35.524999999999999</v>
      </c>
      <c r="HM17" s="9">
        <v>1.3580000000000001</v>
      </c>
      <c r="HN17" s="9">
        <v>0.61599999999999999</v>
      </c>
      <c r="HO17" s="9">
        <v>1.3580000000000001</v>
      </c>
      <c r="HP17" s="9">
        <v>0.61599999999999999</v>
      </c>
      <c r="HQ17" s="9">
        <v>0</v>
      </c>
      <c r="HR17" s="9">
        <v>27.123000000000001</v>
      </c>
      <c r="HS17" s="9">
        <v>3.9420000000000002</v>
      </c>
      <c r="HT17" s="9">
        <v>2.7669999999999999</v>
      </c>
      <c r="HU17" s="9">
        <v>3.7789999999999999</v>
      </c>
      <c r="HV17" s="9">
        <v>5.5309999999999997</v>
      </c>
      <c r="HW17" s="9">
        <v>32.08</v>
      </c>
      <c r="HX17" s="9">
        <v>5.9569999999999999</v>
      </c>
      <c r="HY17" s="9">
        <v>47.213000000000001</v>
      </c>
      <c r="HZ17" s="9">
        <v>3.4409999999999998</v>
      </c>
      <c r="IA17" s="9">
        <v>39.351999999999997</v>
      </c>
      <c r="IB17" s="9">
        <v>39.351999999999997</v>
      </c>
      <c r="IC17" s="9">
        <v>6.4779999999999998</v>
      </c>
      <c r="ID17" s="9">
        <v>4.0819999999999999</v>
      </c>
      <c r="IE17" s="9">
        <v>1.788</v>
      </c>
      <c r="IF17" s="9">
        <v>1.962</v>
      </c>
      <c r="IG17" s="9">
        <v>2.4870000000000001</v>
      </c>
      <c r="IH17" s="9">
        <v>1.262</v>
      </c>
      <c r="II17" s="9">
        <v>2.5</v>
      </c>
      <c r="IJ17" s="9">
        <v>0.83</v>
      </c>
      <c r="IK17" s="9">
        <v>0.42</v>
      </c>
      <c r="IL17" s="9">
        <v>1.4219999999999999</v>
      </c>
      <c r="IM17" s="9">
        <v>1.0880000000000001</v>
      </c>
      <c r="IN17" s="9">
        <v>1.2390000000000001</v>
      </c>
      <c r="IO17" s="9">
        <v>2.2629999999999999</v>
      </c>
      <c r="IP17" s="9">
        <v>1.486</v>
      </c>
      <c r="IQ17" s="9">
        <v>2.3959999999999999</v>
      </c>
    </row>
    <row r="18" spans="1:251">
      <c r="A18" s="10">
        <v>44593</v>
      </c>
      <c r="B18" s="9">
        <v>8.9749999999999996</v>
      </c>
      <c r="C18" s="9">
        <v>1.5609999999999999</v>
      </c>
      <c r="D18" s="9">
        <v>5.72</v>
      </c>
      <c r="E18" s="9">
        <v>7.4820000000000002</v>
      </c>
      <c r="F18" s="9">
        <v>9.5679999999999996</v>
      </c>
      <c r="G18" s="9">
        <v>15.269</v>
      </c>
      <c r="H18" s="9">
        <v>7.5010000000000003</v>
      </c>
      <c r="I18" s="9">
        <v>14.794</v>
      </c>
      <c r="J18" s="9">
        <v>154.19499999999999</v>
      </c>
      <c r="K18" s="9">
        <v>119.55200000000001</v>
      </c>
      <c r="L18" s="9">
        <v>109.113</v>
      </c>
      <c r="M18" s="9">
        <v>4.51</v>
      </c>
      <c r="N18" s="9">
        <v>5.5270000000000001</v>
      </c>
      <c r="O18" s="9">
        <v>2.7709999999999999</v>
      </c>
      <c r="P18" s="9">
        <v>5.0389999999999997</v>
      </c>
      <c r="Q18" s="9">
        <v>2.2269999999999999</v>
      </c>
      <c r="R18" s="9">
        <v>94.522999999999996</v>
      </c>
      <c r="S18" s="9">
        <v>10.318</v>
      </c>
      <c r="T18" s="9">
        <v>3.6819999999999999</v>
      </c>
      <c r="U18" s="9">
        <v>11.029</v>
      </c>
      <c r="V18" s="9">
        <v>25.062000000000001</v>
      </c>
      <c r="W18" s="9">
        <v>94.491</v>
      </c>
      <c r="X18" s="9">
        <v>34.642000000000003</v>
      </c>
      <c r="Y18" s="9">
        <v>178.958</v>
      </c>
      <c r="Z18" s="9">
        <v>13.624000000000001</v>
      </c>
      <c r="AA18" s="9">
        <v>230.59399999999999</v>
      </c>
      <c r="AB18" s="9">
        <v>230.59399999999999</v>
      </c>
      <c r="AC18" s="9">
        <v>43.012</v>
      </c>
      <c r="AD18" s="9">
        <v>21.667999999999999</v>
      </c>
      <c r="AE18" s="9">
        <v>9.2680000000000007</v>
      </c>
      <c r="AF18" s="9">
        <v>9.6219999999999999</v>
      </c>
      <c r="AG18" s="9">
        <v>15.302</v>
      </c>
      <c r="AH18" s="9">
        <v>3.5880000000000001</v>
      </c>
      <c r="AI18" s="9">
        <v>15.488</v>
      </c>
      <c r="AJ18" s="9">
        <v>1.7689999999999999</v>
      </c>
      <c r="AK18" s="9">
        <v>1.244</v>
      </c>
      <c r="AL18" s="9">
        <v>5.492</v>
      </c>
      <c r="AM18" s="9">
        <v>6.5270000000000001</v>
      </c>
      <c r="AN18" s="9">
        <v>6.8719999999999999</v>
      </c>
      <c r="AO18" s="9">
        <v>13.284000000000001</v>
      </c>
      <c r="AP18" s="9">
        <v>5.6070000000000002</v>
      </c>
      <c r="AQ18" s="9">
        <v>21.344000000000001</v>
      </c>
      <c r="AR18" s="9">
        <v>187.58199999999999</v>
      </c>
      <c r="AS18" s="9">
        <v>134.87299999999999</v>
      </c>
      <c r="AT18" s="9">
        <v>129.535</v>
      </c>
      <c r="AU18" s="9">
        <v>3.7309999999999999</v>
      </c>
      <c r="AV18" s="9">
        <v>1.607</v>
      </c>
      <c r="AW18" s="9">
        <v>3.105</v>
      </c>
      <c r="AX18" s="9">
        <v>0.627</v>
      </c>
      <c r="AY18" s="9">
        <v>1.607</v>
      </c>
      <c r="AZ18" s="9">
        <v>105.607</v>
      </c>
      <c r="BA18" s="9">
        <v>3.8279999999999998</v>
      </c>
      <c r="BB18" s="9">
        <v>5.7869999999999999</v>
      </c>
      <c r="BC18" s="9">
        <v>19.652000000000001</v>
      </c>
      <c r="BD18" s="9">
        <v>18.236999999999998</v>
      </c>
      <c r="BE18" s="9">
        <v>116.636</v>
      </c>
      <c r="BF18" s="9">
        <v>52.709000000000003</v>
      </c>
      <c r="BG18" s="9">
        <v>207.68199999999999</v>
      </c>
      <c r="BH18" s="9">
        <v>22.911999999999999</v>
      </c>
      <c r="BI18" s="9">
        <v>340.49700000000001</v>
      </c>
      <c r="BJ18" s="9">
        <v>340.49700000000001</v>
      </c>
      <c r="BK18" s="9">
        <v>90.494</v>
      </c>
      <c r="BL18" s="9">
        <v>51.81</v>
      </c>
      <c r="BM18" s="9">
        <v>23.373000000000001</v>
      </c>
      <c r="BN18" s="9">
        <v>23.065999999999999</v>
      </c>
      <c r="BO18" s="9">
        <v>28.544</v>
      </c>
      <c r="BP18" s="9">
        <v>17.895</v>
      </c>
      <c r="BQ18" s="9">
        <v>29.731000000000002</v>
      </c>
      <c r="BR18" s="9">
        <v>8.0790000000000006</v>
      </c>
      <c r="BS18" s="9">
        <v>8.6289999999999996</v>
      </c>
      <c r="BT18" s="9">
        <v>8.5470000000000006</v>
      </c>
      <c r="BU18" s="9">
        <v>21.364000000000001</v>
      </c>
      <c r="BV18" s="9">
        <v>17.396999999999998</v>
      </c>
      <c r="BW18" s="9">
        <v>33.457000000000001</v>
      </c>
      <c r="BX18" s="9">
        <v>13.851000000000001</v>
      </c>
      <c r="BY18" s="9">
        <v>38.683999999999997</v>
      </c>
      <c r="BZ18" s="9">
        <v>250.00200000000001</v>
      </c>
      <c r="CA18" s="9">
        <v>219.78299999999999</v>
      </c>
      <c r="CB18" s="9">
        <v>205.399</v>
      </c>
      <c r="CC18" s="9">
        <v>7.0019999999999998</v>
      </c>
      <c r="CD18" s="9">
        <v>7.218</v>
      </c>
      <c r="CE18" s="9">
        <v>7.5570000000000004</v>
      </c>
      <c r="CF18" s="9">
        <v>1.139</v>
      </c>
      <c r="CG18" s="9">
        <v>4.2679999999999998</v>
      </c>
      <c r="CH18" s="9">
        <v>155.22499999999999</v>
      </c>
      <c r="CI18" s="9">
        <v>16.526</v>
      </c>
      <c r="CJ18" s="9">
        <v>15.933999999999999</v>
      </c>
      <c r="CK18" s="9">
        <v>32.097999999999999</v>
      </c>
      <c r="CL18" s="9">
        <v>33.607999999999997</v>
      </c>
      <c r="CM18" s="9">
        <v>186.17500000000001</v>
      </c>
      <c r="CN18" s="9">
        <v>30.219000000000001</v>
      </c>
      <c r="CO18" s="9">
        <v>300.45600000000002</v>
      </c>
      <c r="CP18" s="9">
        <v>40.040999999999997</v>
      </c>
      <c r="CQ18" s="9">
        <v>232.976</v>
      </c>
      <c r="CR18" s="9">
        <v>232.976</v>
      </c>
      <c r="CS18" s="9">
        <v>75.317999999999998</v>
      </c>
      <c r="CT18" s="9">
        <v>31.010999999999999</v>
      </c>
      <c r="CU18" s="9">
        <v>6.992</v>
      </c>
      <c r="CV18" s="9">
        <v>14.114000000000001</v>
      </c>
      <c r="CW18" s="9">
        <v>12.146000000000001</v>
      </c>
      <c r="CX18" s="9">
        <v>8.9610000000000003</v>
      </c>
      <c r="CY18" s="9">
        <v>12.289</v>
      </c>
      <c r="CZ18" s="9">
        <v>0</v>
      </c>
      <c r="DA18" s="9">
        <v>8.1519999999999992</v>
      </c>
      <c r="DB18" s="9">
        <v>5.141</v>
      </c>
      <c r="DC18" s="9">
        <v>7.7519999999999998</v>
      </c>
      <c r="DD18" s="9">
        <v>8.2140000000000004</v>
      </c>
      <c r="DE18" s="9">
        <v>12.464</v>
      </c>
      <c r="DF18" s="9">
        <v>8.6430000000000007</v>
      </c>
      <c r="DG18" s="9">
        <v>44.307000000000002</v>
      </c>
      <c r="DH18" s="9">
        <v>157.65799999999999</v>
      </c>
      <c r="DI18" s="9">
        <v>137.596</v>
      </c>
      <c r="DJ18" s="9">
        <v>130.982</v>
      </c>
      <c r="DK18" s="9">
        <v>5.4859999999999998</v>
      </c>
      <c r="DL18" s="9">
        <v>1.1279999999999999</v>
      </c>
      <c r="DM18" s="9">
        <v>2.2229999999999999</v>
      </c>
      <c r="DN18" s="9">
        <v>0</v>
      </c>
      <c r="DO18" s="9">
        <v>3.76</v>
      </c>
      <c r="DP18" s="9">
        <v>86.656000000000006</v>
      </c>
      <c r="DQ18" s="9">
        <v>7.2910000000000004</v>
      </c>
      <c r="DR18" s="9">
        <v>14.102</v>
      </c>
      <c r="DS18" s="9">
        <v>29.547000000000001</v>
      </c>
      <c r="DT18" s="9">
        <v>13.971</v>
      </c>
      <c r="DU18" s="9">
        <v>123.625</v>
      </c>
      <c r="DV18" s="9">
        <v>20.061</v>
      </c>
      <c r="DW18" s="9">
        <v>180.94399999999999</v>
      </c>
      <c r="DX18" s="9">
        <v>52.031999999999996</v>
      </c>
      <c r="DY18" s="9">
        <v>108.803</v>
      </c>
      <c r="DZ18" s="9">
        <v>76.254000000000005</v>
      </c>
      <c r="EA18" s="9">
        <v>32.548999999999999</v>
      </c>
      <c r="EB18" s="9">
        <v>284.815</v>
      </c>
      <c r="EC18" s="9">
        <v>265.60599999999999</v>
      </c>
      <c r="ED18" s="9">
        <v>52.168999999999997</v>
      </c>
      <c r="EE18" s="9">
        <v>23.193000000000001</v>
      </c>
      <c r="EF18" s="9">
        <v>9.2769999999999992</v>
      </c>
      <c r="EG18" s="9">
        <v>11.228999999999999</v>
      </c>
      <c r="EH18" s="9">
        <v>13.917</v>
      </c>
      <c r="EI18" s="9">
        <v>6.5880000000000001</v>
      </c>
      <c r="EJ18" s="9">
        <v>14.569000000000001</v>
      </c>
      <c r="EK18" s="9">
        <v>3.222</v>
      </c>
      <c r="EL18" s="9">
        <v>2.4660000000000002</v>
      </c>
      <c r="EM18" s="9">
        <v>5.8419999999999996</v>
      </c>
      <c r="EN18" s="9">
        <v>8.15</v>
      </c>
      <c r="EO18" s="9">
        <v>6.5129999999999999</v>
      </c>
      <c r="EP18" s="9">
        <v>12.711</v>
      </c>
      <c r="EQ18" s="9">
        <v>7.7939999999999996</v>
      </c>
      <c r="ER18" s="9">
        <v>28.975999999999999</v>
      </c>
      <c r="ES18" s="9">
        <v>213.43700000000001</v>
      </c>
      <c r="ET18" s="9">
        <v>173.381</v>
      </c>
      <c r="EU18" s="9">
        <v>161.803</v>
      </c>
      <c r="EV18" s="9">
        <v>7.2759999999999998</v>
      </c>
      <c r="EW18" s="9">
        <v>4.0259999999999998</v>
      </c>
      <c r="EX18" s="9">
        <v>6.1920000000000002</v>
      </c>
      <c r="EY18" s="9">
        <v>3.5470000000000002</v>
      </c>
      <c r="EZ18" s="9">
        <v>1.5640000000000001</v>
      </c>
      <c r="FA18" s="9">
        <v>124.06100000000001</v>
      </c>
      <c r="FB18" s="9">
        <v>12.474</v>
      </c>
      <c r="FC18" s="9">
        <v>11.289</v>
      </c>
      <c r="FD18" s="9">
        <v>25.556000000000001</v>
      </c>
      <c r="FE18" s="9">
        <v>29.411999999999999</v>
      </c>
      <c r="FF18" s="9">
        <v>143.96899999999999</v>
      </c>
      <c r="FG18" s="9">
        <v>40.055999999999997</v>
      </c>
      <c r="FH18" s="9">
        <v>19.21</v>
      </c>
      <c r="FI18" s="9">
        <v>250.59800000000001</v>
      </c>
      <c r="FJ18" s="9">
        <v>34.216999999999999</v>
      </c>
      <c r="FK18" s="9">
        <v>36.728000000000002</v>
      </c>
      <c r="FL18" s="9">
        <v>36.728000000000002</v>
      </c>
      <c r="FM18" s="9">
        <v>5.3710000000000004</v>
      </c>
      <c r="FN18" s="9">
        <v>2.9729999999999999</v>
      </c>
      <c r="FO18" s="9">
        <v>1.6120000000000001</v>
      </c>
      <c r="FP18" s="9">
        <v>1.2370000000000001</v>
      </c>
      <c r="FQ18" s="9">
        <v>1.456</v>
      </c>
      <c r="FR18" s="9">
        <v>1.393</v>
      </c>
      <c r="FS18" s="9">
        <v>1.8180000000000001</v>
      </c>
      <c r="FT18" s="9">
        <v>1.0309999999999999</v>
      </c>
      <c r="FU18" s="9">
        <v>0</v>
      </c>
      <c r="FV18" s="9">
        <v>0.93500000000000005</v>
      </c>
      <c r="FW18" s="9">
        <v>1</v>
      </c>
      <c r="FX18" s="9">
        <v>0.91500000000000004</v>
      </c>
      <c r="FY18" s="9">
        <v>2.0960000000000001</v>
      </c>
      <c r="FZ18" s="9">
        <v>0.753</v>
      </c>
      <c r="GA18" s="9">
        <v>2.399</v>
      </c>
      <c r="GB18" s="9">
        <v>31.356999999999999</v>
      </c>
      <c r="GC18" s="9">
        <v>19.186</v>
      </c>
      <c r="GD18" s="9">
        <v>16.297000000000001</v>
      </c>
      <c r="GE18" s="9">
        <v>1.5569999999999999</v>
      </c>
      <c r="GF18" s="9">
        <v>1.196</v>
      </c>
      <c r="GG18" s="9">
        <v>1.5860000000000001</v>
      </c>
      <c r="GH18" s="9">
        <v>1.0449999999999999</v>
      </c>
      <c r="GI18" s="9">
        <v>0.122</v>
      </c>
      <c r="GJ18" s="9">
        <v>15.455</v>
      </c>
      <c r="GK18" s="9">
        <v>1.0069999999999999</v>
      </c>
      <c r="GL18" s="9">
        <v>0.254</v>
      </c>
      <c r="GM18" s="9">
        <v>2.4700000000000002</v>
      </c>
      <c r="GN18" s="9">
        <v>5.3179999999999996</v>
      </c>
      <c r="GO18" s="9">
        <v>13.868</v>
      </c>
      <c r="GP18" s="9">
        <v>12.17</v>
      </c>
      <c r="GQ18" s="9">
        <v>34.206000000000003</v>
      </c>
      <c r="GR18" s="9">
        <v>2.5219999999999998</v>
      </c>
      <c r="GS18" s="9">
        <v>56.423000000000002</v>
      </c>
      <c r="GT18" s="9">
        <v>56.423000000000002</v>
      </c>
      <c r="GU18" s="9">
        <v>7.7530000000000001</v>
      </c>
      <c r="GV18" s="9">
        <v>3.984</v>
      </c>
      <c r="GW18" s="9">
        <v>2.863</v>
      </c>
      <c r="GX18" s="9">
        <v>0.97199999999999998</v>
      </c>
      <c r="GY18" s="9">
        <v>3.577</v>
      </c>
      <c r="GZ18" s="9">
        <v>0.25900000000000001</v>
      </c>
      <c r="HA18" s="9">
        <v>3.577</v>
      </c>
      <c r="HB18" s="9">
        <v>0.25900000000000001</v>
      </c>
      <c r="HC18" s="9">
        <v>0</v>
      </c>
      <c r="HD18" s="9">
        <v>1.6990000000000001</v>
      </c>
      <c r="HE18" s="9">
        <v>1.3660000000000001</v>
      </c>
      <c r="HF18" s="9">
        <v>0.77</v>
      </c>
      <c r="HG18" s="9">
        <v>2.488</v>
      </c>
      <c r="HH18" s="9">
        <v>1.347</v>
      </c>
      <c r="HI18" s="9">
        <v>3.77</v>
      </c>
      <c r="HJ18" s="9">
        <v>48.67</v>
      </c>
      <c r="HK18" s="9">
        <v>41.22</v>
      </c>
      <c r="HL18" s="9">
        <v>38.222999999999999</v>
      </c>
      <c r="HM18" s="9">
        <v>1.996</v>
      </c>
      <c r="HN18" s="9">
        <v>0.86199999999999999</v>
      </c>
      <c r="HO18" s="9">
        <v>2.101</v>
      </c>
      <c r="HP18" s="9">
        <v>0.75700000000000001</v>
      </c>
      <c r="HQ18" s="9">
        <v>0</v>
      </c>
      <c r="HR18" s="9">
        <v>29.690999999999999</v>
      </c>
      <c r="HS18" s="9">
        <v>4.4610000000000003</v>
      </c>
      <c r="HT18" s="9">
        <v>3.7869999999999999</v>
      </c>
      <c r="HU18" s="9">
        <v>3.2810000000000001</v>
      </c>
      <c r="HV18" s="9">
        <v>9.734</v>
      </c>
      <c r="HW18" s="9">
        <v>31.486000000000001</v>
      </c>
      <c r="HX18" s="9">
        <v>7.45</v>
      </c>
      <c r="HY18" s="9">
        <v>53.042999999999999</v>
      </c>
      <c r="HZ18" s="9">
        <v>3.38</v>
      </c>
      <c r="IA18" s="9">
        <v>42.435000000000002</v>
      </c>
      <c r="IB18" s="9">
        <v>42.435000000000002</v>
      </c>
      <c r="IC18" s="9">
        <v>7.7320000000000002</v>
      </c>
      <c r="ID18" s="9">
        <v>3.738</v>
      </c>
      <c r="IE18" s="9">
        <v>1.9530000000000001</v>
      </c>
      <c r="IF18" s="9">
        <v>1.3779999999999999</v>
      </c>
      <c r="IG18" s="9">
        <v>2.4350000000000001</v>
      </c>
      <c r="IH18" s="9">
        <v>0.89700000000000002</v>
      </c>
      <c r="II18" s="9">
        <v>2.4350000000000001</v>
      </c>
      <c r="IJ18" s="9">
        <v>0.76100000000000001</v>
      </c>
      <c r="IK18" s="9">
        <v>0.13500000000000001</v>
      </c>
      <c r="IL18" s="9">
        <v>1.232</v>
      </c>
      <c r="IM18" s="9">
        <v>1.444</v>
      </c>
      <c r="IN18" s="9">
        <v>0.65500000000000003</v>
      </c>
      <c r="IO18" s="9">
        <v>1.7769999999999999</v>
      </c>
      <c r="IP18" s="9">
        <v>1.554</v>
      </c>
      <c r="IQ18" s="9">
        <v>3.9950000000000001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29.024999999999999</v>
      </c>
      <c r="C11" s="9">
        <v>22.202999999999999</v>
      </c>
      <c r="D11" s="9">
        <v>21.358000000000001</v>
      </c>
      <c r="E11" s="9">
        <v>0.6</v>
      </c>
      <c r="F11" s="9">
        <v>0.245</v>
      </c>
      <c r="G11" s="9">
        <v>0.6</v>
      </c>
      <c r="H11" s="9">
        <v>0.245</v>
      </c>
      <c r="I11" s="9">
        <v>0</v>
      </c>
      <c r="J11" s="9">
        <v>17.645</v>
      </c>
      <c r="K11" s="9">
        <v>1.4710000000000001</v>
      </c>
      <c r="L11" s="9">
        <v>0.26700000000000002</v>
      </c>
      <c r="M11" s="9">
        <v>2.8210000000000002</v>
      </c>
      <c r="N11" s="9">
        <v>2.2669999999999999</v>
      </c>
      <c r="O11" s="9">
        <v>19.936</v>
      </c>
      <c r="P11" s="9">
        <v>6.8220000000000001</v>
      </c>
      <c r="Q11" s="9">
        <v>32.277999999999999</v>
      </c>
      <c r="R11" s="9">
        <v>1.458</v>
      </c>
      <c r="S11" s="9">
        <v>28.693000000000001</v>
      </c>
      <c r="T11" s="9">
        <v>28.693000000000001</v>
      </c>
      <c r="U11" s="9">
        <v>6.2969999999999997</v>
      </c>
      <c r="V11" s="9">
        <v>2.2519999999999998</v>
      </c>
      <c r="W11" s="9">
        <v>0.879</v>
      </c>
      <c r="X11" s="9">
        <v>1.248</v>
      </c>
      <c r="Y11" s="9">
        <v>0.70899999999999996</v>
      </c>
      <c r="Z11" s="9">
        <v>1.4179999999999999</v>
      </c>
      <c r="AA11" s="9">
        <v>0.623</v>
      </c>
      <c r="AB11" s="9">
        <v>0.64400000000000002</v>
      </c>
      <c r="AC11" s="9">
        <v>0.76300000000000001</v>
      </c>
      <c r="AD11" s="9">
        <v>0.27900000000000003</v>
      </c>
      <c r="AE11" s="9">
        <v>0.76300000000000001</v>
      </c>
      <c r="AF11" s="9">
        <v>1.085</v>
      </c>
      <c r="AG11" s="9">
        <v>1.3089999999999999</v>
      </c>
      <c r="AH11" s="9">
        <v>0.81799999999999995</v>
      </c>
      <c r="AI11" s="9">
        <v>4.0439999999999996</v>
      </c>
      <c r="AJ11" s="9">
        <v>22.396000000000001</v>
      </c>
      <c r="AK11" s="9">
        <v>20.286000000000001</v>
      </c>
      <c r="AL11" s="9">
        <v>19.661000000000001</v>
      </c>
      <c r="AM11" s="9">
        <v>0.14699999999999999</v>
      </c>
      <c r="AN11" s="9">
        <v>0.47799999999999998</v>
      </c>
      <c r="AO11" s="9">
        <v>0.26600000000000001</v>
      </c>
      <c r="AP11" s="9">
        <v>0</v>
      </c>
      <c r="AQ11" s="9">
        <v>0.35899999999999999</v>
      </c>
      <c r="AR11" s="9">
        <v>12.763</v>
      </c>
      <c r="AS11" s="9">
        <v>2.327</v>
      </c>
      <c r="AT11" s="9">
        <v>1.4650000000000001</v>
      </c>
      <c r="AU11" s="9">
        <v>3.7320000000000002</v>
      </c>
      <c r="AV11" s="9">
        <v>1.73</v>
      </c>
      <c r="AW11" s="9">
        <v>18.556999999999999</v>
      </c>
      <c r="AX11" s="9">
        <v>2.11</v>
      </c>
      <c r="AY11" s="9">
        <v>25.417000000000002</v>
      </c>
      <c r="AZ11" s="9">
        <v>3.2759999999999998</v>
      </c>
      <c r="BA11" s="9">
        <v>31.802</v>
      </c>
      <c r="BB11" s="9">
        <v>31.802</v>
      </c>
      <c r="BC11" s="9">
        <v>2.9620000000000002</v>
      </c>
      <c r="BD11" s="9">
        <v>1.61</v>
      </c>
      <c r="BE11" s="9">
        <v>0.48899999999999999</v>
      </c>
      <c r="BF11" s="9">
        <v>0.998</v>
      </c>
      <c r="BG11" s="9">
        <v>1.0580000000000001</v>
      </c>
      <c r="BH11" s="9">
        <v>0.42799999999999999</v>
      </c>
      <c r="BI11" s="9">
        <v>1.2589999999999999</v>
      </c>
      <c r="BJ11" s="9">
        <v>0</v>
      </c>
      <c r="BK11" s="9">
        <v>0.22700000000000001</v>
      </c>
      <c r="BL11" s="9">
        <v>0.54100000000000004</v>
      </c>
      <c r="BM11" s="9">
        <v>0.42499999999999999</v>
      </c>
      <c r="BN11" s="9">
        <v>0.52</v>
      </c>
      <c r="BO11" s="9">
        <v>1.087</v>
      </c>
      <c r="BP11" s="9">
        <v>0.4</v>
      </c>
      <c r="BQ11" s="9">
        <v>1.3520000000000001</v>
      </c>
      <c r="BR11" s="9">
        <v>28.84</v>
      </c>
      <c r="BS11" s="9">
        <v>24.577999999999999</v>
      </c>
      <c r="BT11" s="9">
        <v>22.654</v>
      </c>
      <c r="BU11" s="9">
        <v>1.6819999999999999</v>
      </c>
      <c r="BV11" s="9">
        <v>0.24099999999999999</v>
      </c>
      <c r="BW11" s="9">
        <v>1.032</v>
      </c>
      <c r="BX11" s="9">
        <v>0.29299999999999998</v>
      </c>
      <c r="BY11" s="9">
        <v>0.59899999999999998</v>
      </c>
      <c r="BZ11" s="9">
        <v>21.026</v>
      </c>
      <c r="CA11" s="9">
        <v>1.1020000000000001</v>
      </c>
      <c r="CB11" s="9">
        <v>1.246</v>
      </c>
      <c r="CC11" s="9">
        <v>1.204</v>
      </c>
      <c r="CD11" s="9">
        <v>4.2130000000000001</v>
      </c>
      <c r="CE11" s="9">
        <v>20.364999999999998</v>
      </c>
      <c r="CF11" s="9">
        <v>4.2619999999999996</v>
      </c>
      <c r="CG11" s="9">
        <v>30.326000000000001</v>
      </c>
      <c r="CH11" s="9">
        <v>1.476</v>
      </c>
      <c r="CI11" s="9">
        <v>23.224</v>
      </c>
      <c r="CJ11" s="9">
        <v>23.224</v>
      </c>
      <c r="CK11" s="9">
        <v>3.61</v>
      </c>
      <c r="CL11" s="9">
        <v>1.258</v>
      </c>
      <c r="CM11" s="9">
        <v>0.156</v>
      </c>
      <c r="CN11" s="9">
        <v>0.76600000000000001</v>
      </c>
      <c r="CO11" s="9">
        <v>0.36399999999999999</v>
      </c>
      <c r="CP11" s="9">
        <v>0.55800000000000005</v>
      </c>
      <c r="CQ11" s="9">
        <v>0.254</v>
      </c>
      <c r="CR11" s="9">
        <v>0.36699999999999999</v>
      </c>
      <c r="CS11" s="9">
        <v>0.30099999999999999</v>
      </c>
      <c r="CT11" s="9">
        <v>0.156</v>
      </c>
      <c r="CU11" s="9">
        <v>0.30599999999999999</v>
      </c>
      <c r="CV11" s="9">
        <v>0.46100000000000002</v>
      </c>
      <c r="CW11" s="9">
        <v>0.82499999999999996</v>
      </c>
      <c r="CX11" s="9">
        <v>9.7000000000000003E-2</v>
      </c>
      <c r="CY11" s="9">
        <v>2.3530000000000002</v>
      </c>
      <c r="CZ11" s="9">
        <v>19.614000000000001</v>
      </c>
      <c r="DA11" s="9">
        <v>18.071000000000002</v>
      </c>
      <c r="DB11" s="9">
        <v>17.385999999999999</v>
      </c>
      <c r="DC11" s="9">
        <v>0.45900000000000002</v>
      </c>
      <c r="DD11" s="9">
        <v>0.22700000000000001</v>
      </c>
      <c r="DE11" s="9">
        <v>0.34899999999999998</v>
      </c>
      <c r="DF11" s="9">
        <v>0.11</v>
      </c>
      <c r="DG11" s="9">
        <v>0.22700000000000001</v>
      </c>
      <c r="DH11" s="9">
        <v>13.493</v>
      </c>
      <c r="DI11" s="9">
        <v>1.038</v>
      </c>
      <c r="DJ11" s="9">
        <v>1.032</v>
      </c>
      <c r="DK11" s="9">
        <v>2.5089999999999999</v>
      </c>
      <c r="DL11" s="9">
        <v>1.377</v>
      </c>
      <c r="DM11" s="9">
        <v>16.695</v>
      </c>
      <c r="DN11" s="9">
        <v>1.5429999999999999</v>
      </c>
      <c r="DO11" s="9">
        <v>20.969000000000001</v>
      </c>
      <c r="DP11" s="9">
        <v>2.2549999999999999</v>
      </c>
      <c r="DQ11" s="9">
        <v>15.523</v>
      </c>
      <c r="DR11" s="9">
        <v>15.523</v>
      </c>
      <c r="DS11" s="9">
        <v>2.5219999999999998</v>
      </c>
      <c r="DT11" s="9">
        <v>1.202</v>
      </c>
      <c r="DU11" s="9">
        <v>0.36099999999999999</v>
      </c>
      <c r="DV11" s="9">
        <v>0.73699999999999999</v>
      </c>
      <c r="DW11" s="9">
        <v>0.67500000000000004</v>
      </c>
      <c r="DX11" s="9">
        <v>0.42399999999999999</v>
      </c>
      <c r="DY11" s="9">
        <v>0.873</v>
      </c>
      <c r="DZ11" s="9">
        <v>0</v>
      </c>
      <c r="EA11" s="9">
        <v>0.22500000000000001</v>
      </c>
      <c r="EB11" s="9">
        <v>0.20399999999999999</v>
      </c>
      <c r="EC11" s="9">
        <v>0.48899999999999999</v>
      </c>
      <c r="ED11" s="9">
        <v>0.40600000000000003</v>
      </c>
      <c r="EE11" s="9">
        <v>0.77200000000000002</v>
      </c>
      <c r="EF11" s="9">
        <v>0.32600000000000001</v>
      </c>
      <c r="EG11" s="9">
        <v>1.32</v>
      </c>
      <c r="EH11" s="9">
        <v>13.000999999999999</v>
      </c>
      <c r="EI11" s="9">
        <v>11.756</v>
      </c>
      <c r="EJ11" s="9">
        <v>11.238</v>
      </c>
      <c r="EK11" s="9">
        <v>0.26900000000000002</v>
      </c>
      <c r="EL11" s="9">
        <v>0.249</v>
      </c>
      <c r="EM11" s="9">
        <v>0.28799999999999998</v>
      </c>
      <c r="EN11" s="9">
        <v>0.13</v>
      </c>
      <c r="EO11" s="9">
        <v>0</v>
      </c>
      <c r="EP11" s="9">
        <v>9.3059999999999992</v>
      </c>
      <c r="EQ11" s="9">
        <v>0.371</v>
      </c>
      <c r="ER11" s="9">
        <v>0.50700000000000001</v>
      </c>
      <c r="ES11" s="9">
        <v>1.5720000000000001</v>
      </c>
      <c r="ET11" s="9">
        <v>1.383</v>
      </c>
      <c r="EU11" s="9">
        <v>10.372999999999999</v>
      </c>
      <c r="EV11" s="9">
        <v>1.246</v>
      </c>
      <c r="EW11" s="9">
        <v>14.195</v>
      </c>
      <c r="EX11" s="9">
        <v>1.329</v>
      </c>
      <c r="EY11" s="9">
        <v>33.613999999999997</v>
      </c>
      <c r="EZ11" s="9">
        <v>33.613999999999997</v>
      </c>
      <c r="FA11" s="9">
        <v>8.6050000000000004</v>
      </c>
      <c r="FB11" s="9">
        <v>3.2970000000000002</v>
      </c>
      <c r="FC11" s="9">
        <v>1.2310000000000001</v>
      </c>
      <c r="FD11" s="9">
        <v>1.478</v>
      </c>
      <c r="FE11" s="9">
        <v>1.532</v>
      </c>
      <c r="FF11" s="9">
        <v>1.177</v>
      </c>
      <c r="FG11" s="9">
        <v>1.389</v>
      </c>
      <c r="FH11" s="9">
        <v>0</v>
      </c>
      <c r="FI11" s="9">
        <v>1.089</v>
      </c>
      <c r="FJ11" s="9">
        <v>0.11799999999999999</v>
      </c>
      <c r="FK11" s="9">
        <v>1.0720000000000001</v>
      </c>
      <c r="FL11" s="9">
        <v>1.5189999999999999</v>
      </c>
      <c r="FM11" s="9">
        <v>2.1669999999999998</v>
      </c>
      <c r="FN11" s="9">
        <v>0.54200000000000004</v>
      </c>
      <c r="FO11" s="9">
        <v>5.3079999999999998</v>
      </c>
      <c r="FP11" s="9">
        <v>25.009</v>
      </c>
      <c r="FQ11" s="9">
        <v>21.995000000000001</v>
      </c>
      <c r="FR11" s="9">
        <v>21.634</v>
      </c>
      <c r="FS11" s="9">
        <v>0.247</v>
      </c>
      <c r="FT11" s="9">
        <v>0.114</v>
      </c>
      <c r="FU11" s="9">
        <v>0.36099999999999999</v>
      </c>
      <c r="FV11" s="9">
        <v>0</v>
      </c>
      <c r="FW11" s="9">
        <v>0</v>
      </c>
      <c r="FX11" s="9">
        <v>13.784000000000001</v>
      </c>
      <c r="FY11" s="9">
        <v>1.601</v>
      </c>
      <c r="FZ11" s="9">
        <v>1.365</v>
      </c>
      <c r="GA11" s="9">
        <v>5.2439999999999998</v>
      </c>
      <c r="GB11" s="9">
        <v>1.548</v>
      </c>
      <c r="GC11" s="9">
        <v>20.446999999999999</v>
      </c>
      <c r="GD11" s="9">
        <v>3.0150000000000001</v>
      </c>
      <c r="GE11" s="9">
        <v>28.128</v>
      </c>
      <c r="GF11" s="9">
        <v>5.4859999999999998</v>
      </c>
      <c r="GG11" s="9">
        <v>63.253999999999998</v>
      </c>
      <c r="GH11" s="9">
        <v>63.253999999999998</v>
      </c>
      <c r="GI11" s="9">
        <v>5.0170000000000003</v>
      </c>
      <c r="GJ11" s="9">
        <v>2.8860000000000001</v>
      </c>
      <c r="GK11" s="9">
        <v>1.1160000000000001</v>
      </c>
      <c r="GL11" s="9">
        <v>1.77</v>
      </c>
      <c r="GM11" s="9">
        <v>1.8720000000000001</v>
      </c>
      <c r="GN11" s="9">
        <v>1.014</v>
      </c>
      <c r="GO11" s="9">
        <v>2.0299999999999998</v>
      </c>
      <c r="GP11" s="9">
        <v>0.85599999999999998</v>
      </c>
      <c r="GQ11" s="9">
        <v>0</v>
      </c>
      <c r="GR11" s="9">
        <v>0.54300000000000004</v>
      </c>
      <c r="GS11" s="9">
        <v>1.8320000000000001</v>
      </c>
      <c r="GT11" s="9">
        <v>0.51</v>
      </c>
      <c r="GU11" s="9">
        <v>2.044</v>
      </c>
      <c r="GV11" s="9">
        <v>0.84199999999999997</v>
      </c>
      <c r="GW11" s="9">
        <v>2.1309999999999998</v>
      </c>
      <c r="GX11" s="9">
        <v>58.237000000000002</v>
      </c>
      <c r="GY11" s="9">
        <v>43.889000000000003</v>
      </c>
      <c r="GZ11" s="9">
        <v>40.305</v>
      </c>
      <c r="HA11" s="9">
        <v>1.837</v>
      </c>
      <c r="HB11" s="9">
        <v>1.746</v>
      </c>
      <c r="HC11" s="9">
        <v>1.93</v>
      </c>
      <c r="HD11" s="9">
        <v>1.6539999999999999</v>
      </c>
      <c r="HE11" s="9">
        <v>0</v>
      </c>
      <c r="HF11" s="9">
        <v>33.47</v>
      </c>
      <c r="HG11" s="9">
        <v>5.0359999999999996</v>
      </c>
      <c r="HH11" s="9">
        <v>2</v>
      </c>
      <c r="HI11" s="9">
        <v>3.3820000000000001</v>
      </c>
      <c r="HJ11" s="9">
        <v>7.7210000000000001</v>
      </c>
      <c r="HK11" s="9">
        <v>36.167999999999999</v>
      </c>
      <c r="HL11" s="9">
        <v>14.348000000000001</v>
      </c>
      <c r="HM11" s="9">
        <v>61.627000000000002</v>
      </c>
      <c r="HN11" s="9">
        <v>1.627</v>
      </c>
      <c r="HO11" s="9">
        <v>27.126999999999999</v>
      </c>
      <c r="HP11" s="9">
        <v>27.126999999999999</v>
      </c>
      <c r="HQ11" s="9">
        <v>3.4740000000000002</v>
      </c>
      <c r="HR11" s="9">
        <v>1.681</v>
      </c>
      <c r="HS11" s="9">
        <v>0.8</v>
      </c>
      <c r="HT11" s="9">
        <v>0.76100000000000001</v>
      </c>
      <c r="HU11" s="9">
        <v>1.08</v>
      </c>
      <c r="HV11" s="9">
        <v>0.48</v>
      </c>
      <c r="HW11" s="9">
        <v>1.08</v>
      </c>
      <c r="HX11" s="9">
        <v>0.312</v>
      </c>
      <c r="HY11" s="9">
        <v>0.16800000000000001</v>
      </c>
      <c r="HZ11" s="9">
        <v>0.14899999999999999</v>
      </c>
      <c r="IA11" s="9">
        <v>0.56299999999999994</v>
      </c>
      <c r="IB11" s="9">
        <v>0.84799999999999998</v>
      </c>
      <c r="IC11" s="9">
        <v>0.77900000000000003</v>
      </c>
      <c r="ID11" s="9">
        <v>0.78100000000000003</v>
      </c>
      <c r="IE11" s="9">
        <v>1.792</v>
      </c>
      <c r="IF11" s="9">
        <v>23.652999999999999</v>
      </c>
      <c r="IG11" s="9">
        <v>17.637</v>
      </c>
      <c r="IH11" s="9">
        <v>17.076000000000001</v>
      </c>
      <c r="II11" s="9">
        <v>0.14299999999999999</v>
      </c>
      <c r="IJ11" s="9">
        <v>0.41699999999999998</v>
      </c>
      <c r="IK11" s="9">
        <v>0</v>
      </c>
      <c r="IL11" s="9">
        <v>0.45700000000000002</v>
      </c>
      <c r="IM11" s="9">
        <v>0.104</v>
      </c>
      <c r="IN11" s="9">
        <v>15.207000000000001</v>
      </c>
      <c r="IO11" s="9">
        <v>1.0589999999999999</v>
      </c>
      <c r="IP11" s="9">
        <v>0.70399999999999996</v>
      </c>
      <c r="IQ11" s="9">
        <v>0.66800000000000004</v>
      </c>
    </row>
    <row r="12" spans="1:251">
      <c r="A12" s="10">
        <v>42401</v>
      </c>
      <c r="B12" s="9">
        <v>31.765000000000001</v>
      </c>
      <c r="C12" s="9">
        <v>23.521999999999998</v>
      </c>
      <c r="D12" s="9">
        <v>22.574000000000002</v>
      </c>
      <c r="E12" s="9">
        <v>0.443</v>
      </c>
      <c r="F12" s="9">
        <v>0.505</v>
      </c>
      <c r="G12" s="9">
        <v>0.443</v>
      </c>
      <c r="H12" s="9">
        <v>0.16700000000000001</v>
      </c>
      <c r="I12" s="9">
        <v>0</v>
      </c>
      <c r="J12" s="9">
        <v>19.042000000000002</v>
      </c>
      <c r="K12" s="9">
        <v>1.5760000000000001</v>
      </c>
      <c r="L12" s="9">
        <v>0.54200000000000004</v>
      </c>
      <c r="M12" s="9">
        <v>2.363</v>
      </c>
      <c r="N12" s="9">
        <v>3.6389999999999998</v>
      </c>
      <c r="O12" s="9">
        <v>19.884</v>
      </c>
      <c r="P12" s="9">
        <v>8.2430000000000003</v>
      </c>
      <c r="Q12" s="9">
        <v>34.625999999999998</v>
      </c>
      <c r="R12" s="9">
        <v>1.722</v>
      </c>
      <c r="S12" s="9">
        <v>29.138999999999999</v>
      </c>
      <c r="T12" s="9">
        <v>29.138999999999999</v>
      </c>
      <c r="U12" s="9">
        <v>6.4749999999999996</v>
      </c>
      <c r="V12" s="9">
        <v>1.897</v>
      </c>
      <c r="W12" s="9">
        <v>0.28599999999999998</v>
      </c>
      <c r="X12" s="9">
        <v>1.1579999999999999</v>
      </c>
      <c r="Y12" s="9">
        <v>0.873</v>
      </c>
      <c r="Z12" s="9">
        <v>0.57099999999999995</v>
      </c>
      <c r="AA12" s="9">
        <v>0.753</v>
      </c>
      <c r="AB12" s="9">
        <v>0.2</v>
      </c>
      <c r="AC12" s="9">
        <v>0.49099999999999999</v>
      </c>
      <c r="AD12" s="9">
        <v>0.34899999999999998</v>
      </c>
      <c r="AE12" s="9">
        <v>0.77300000000000002</v>
      </c>
      <c r="AF12" s="9">
        <v>0.48599999999999999</v>
      </c>
      <c r="AG12" s="9">
        <v>1.0029999999999999</v>
      </c>
      <c r="AH12" s="9">
        <v>0.60499999999999998</v>
      </c>
      <c r="AI12" s="9">
        <v>4.5780000000000003</v>
      </c>
      <c r="AJ12" s="9">
        <v>22.664000000000001</v>
      </c>
      <c r="AK12" s="9">
        <v>21.024999999999999</v>
      </c>
      <c r="AL12" s="9">
        <v>20.152999999999999</v>
      </c>
      <c r="AM12" s="9">
        <v>0.63500000000000001</v>
      </c>
      <c r="AN12" s="9">
        <v>0.23799999999999999</v>
      </c>
      <c r="AO12" s="9">
        <v>0.34499999999999997</v>
      </c>
      <c r="AP12" s="9">
        <v>0.38500000000000001</v>
      </c>
      <c r="AQ12" s="9">
        <v>0.14199999999999999</v>
      </c>
      <c r="AR12" s="9">
        <v>13.691000000000001</v>
      </c>
      <c r="AS12" s="9">
        <v>1.7809999999999999</v>
      </c>
      <c r="AT12" s="9">
        <v>1.361</v>
      </c>
      <c r="AU12" s="9">
        <v>4.1920000000000002</v>
      </c>
      <c r="AV12" s="9">
        <v>2.161</v>
      </c>
      <c r="AW12" s="9">
        <v>18.864000000000001</v>
      </c>
      <c r="AX12" s="9">
        <v>1.639</v>
      </c>
      <c r="AY12" s="9">
        <v>24.959</v>
      </c>
      <c r="AZ12" s="9">
        <v>4.181</v>
      </c>
      <c r="BA12" s="9">
        <v>33.658000000000001</v>
      </c>
      <c r="BB12" s="9">
        <v>33.658000000000001</v>
      </c>
      <c r="BC12" s="9">
        <v>3.714</v>
      </c>
      <c r="BD12" s="9">
        <v>2.5750000000000002</v>
      </c>
      <c r="BE12" s="9">
        <v>0.39100000000000001</v>
      </c>
      <c r="BF12" s="9">
        <v>1.9570000000000001</v>
      </c>
      <c r="BG12" s="9">
        <v>1.3160000000000001</v>
      </c>
      <c r="BH12" s="9">
        <v>1.032</v>
      </c>
      <c r="BI12" s="9">
        <v>0.63800000000000001</v>
      </c>
      <c r="BJ12" s="9">
        <v>1.0469999999999999</v>
      </c>
      <c r="BK12" s="9">
        <v>0.503</v>
      </c>
      <c r="BL12" s="9">
        <v>0.58499999999999996</v>
      </c>
      <c r="BM12" s="9">
        <v>1.266</v>
      </c>
      <c r="BN12" s="9">
        <v>0.497</v>
      </c>
      <c r="BO12" s="9">
        <v>1.6080000000000001</v>
      </c>
      <c r="BP12" s="9">
        <v>0.74</v>
      </c>
      <c r="BQ12" s="9">
        <v>1.139</v>
      </c>
      <c r="BR12" s="9">
        <v>29.943999999999999</v>
      </c>
      <c r="BS12" s="9">
        <v>27.042999999999999</v>
      </c>
      <c r="BT12" s="9">
        <v>24.454000000000001</v>
      </c>
      <c r="BU12" s="9">
        <v>1.722</v>
      </c>
      <c r="BV12" s="9">
        <v>0.86599999999999999</v>
      </c>
      <c r="BW12" s="9">
        <v>1.169</v>
      </c>
      <c r="BX12" s="9">
        <v>0.53400000000000003</v>
      </c>
      <c r="BY12" s="9">
        <v>0.88600000000000001</v>
      </c>
      <c r="BZ12" s="9">
        <v>23.001000000000001</v>
      </c>
      <c r="CA12" s="9">
        <v>1.157</v>
      </c>
      <c r="CB12" s="9">
        <v>1.2649999999999999</v>
      </c>
      <c r="CC12" s="9">
        <v>1.62</v>
      </c>
      <c r="CD12" s="9">
        <v>4.9829999999999997</v>
      </c>
      <c r="CE12" s="9">
        <v>22.06</v>
      </c>
      <c r="CF12" s="9">
        <v>2.9009999999999998</v>
      </c>
      <c r="CG12" s="9">
        <v>32.292000000000002</v>
      </c>
      <c r="CH12" s="9">
        <v>1.3660000000000001</v>
      </c>
      <c r="CI12" s="9">
        <v>18.797999999999998</v>
      </c>
      <c r="CJ12" s="9">
        <v>18.797999999999998</v>
      </c>
      <c r="CK12" s="9">
        <v>4.0309999999999997</v>
      </c>
      <c r="CL12" s="9">
        <v>1.165</v>
      </c>
      <c r="CM12" s="9">
        <v>0.27200000000000002</v>
      </c>
      <c r="CN12" s="9">
        <v>0.77700000000000002</v>
      </c>
      <c r="CO12" s="9">
        <v>0.63300000000000001</v>
      </c>
      <c r="CP12" s="9">
        <v>0.41599999999999998</v>
      </c>
      <c r="CQ12" s="9">
        <v>0.63300000000000001</v>
      </c>
      <c r="CR12" s="9">
        <v>0</v>
      </c>
      <c r="CS12" s="9">
        <v>0.41599999999999998</v>
      </c>
      <c r="CT12" s="9">
        <v>0.25600000000000001</v>
      </c>
      <c r="CU12" s="9">
        <v>0.48099999999999998</v>
      </c>
      <c r="CV12" s="9">
        <v>0.311</v>
      </c>
      <c r="CW12" s="9">
        <v>0.61399999999999999</v>
      </c>
      <c r="CX12" s="9">
        <v>0.434</v>
      </c>
      <c r="CY12" s="9">
        <v>2.8650000000000002</v>
      </c>
      <c r="CZ12" s="9">
        <v>14.768000000000001</v>
      </c>
      <c r="DA12" s="9">
        <v>13.444000000000001</v>
      </c>
      <c r="DB12" s="9">
        <v>12.848000000000001</v>
      </c>
      <c r="DC12" s="9">
        <v>0.14399999999999999</v>
      </c>
      <c r="DD12" s="9">
        <v>0.45200000000000001</v>
      </c>
      <c r="DE12" s="9">
        <v>0.28899999999999998</v>
      </c>
      <c r="DF12" s="9">
        <v>0</v>
      </c>
      <c r="DG12" s="9">
        <v>0.16200000000000001</v>
      </c>
      <c r="DH12" s="9">
        <v>9.3989999999999991</v>
      </c>
      <c r="DI12" s="9">
        <v>1.3129999999999999</v>
      </c>
      <c r="DJ12" s="9">
        <v>1.0760000000000001</v>
      </c>
      <c r="DK12" s="9">
        <v>1.6559999999999999</v>
      </c>
      <c r="DL12" s="9">
        <v>1.325</v>
      </c>
      <c r="DM12" s="9">
        <v>12.119</v>
      </c>
      <c r="DN12" s="9">
        <v>1.3240000000000001</v>
      </c>
      <c r="DO12" s="9">
        <v>15.987</v>
      </c>
      <c r="DP12" s="9">
        <v>2.8109999999999999</v>
      </c>
      <c r="DQ12" s="9">
        <v>14.161</v>
      </c>
      <c r="DR12" s="9">
        <v>14.161</v>
      </c>
      <c r="DS12" s="9">
        <v>2.1179999999999999</v>
      </c>
      <c r="DT12" s="9">
        <v>0.98799999999999999</v>
      </c>
      <c r="DU12" s="9">
        <v>0.56399999999999995</v>
      </c>
      <c r="DV12" s="9">
        <v>0.42299999999999999</v>
      </c>
      <c r="DW12" s="9">
        <v>0.79500000000000004</v>
      </c>
      <c r="DX12" s="9">
        <v>0.193</v>
      </c>
      <c r="DY12" s="9">
        <v>0.79500000000000004</v>
      </c>
      <c r="DZ12" s="9">
        <v>0</v>
      </c>
      <c r="EA12" s="9">
        <v>0.193</v>
      </c>
      <c r="EB12" s="9">
        <v>0.113</v>
      </c>
      <c r="EC12" s="9">
        <v>0.64600000000000002</v>
      </c>
      <c r="ED12" s="9">
        <v>0.23</v>
      </c>
      <c r="EE12" s="9">
        <v>0.435</v>
      </c>
      <c r="EF12" s="9">
        <v>0.55200000000000005</v>
      </c>
      <c r="EG12" s="9">
        <v>1.131</v>
      </c>
      <c r="EH12" s="9">
        <v>12.042</v>
      </c>
      <c r="EI12" s="9">
        <v>11.084</v>
      </c>
      <c r="EJ12" s="9">
        <v>10.911</v>
      </c>
      <c r="EK12" s="9">
        <v>0.17299999999999999</v>
      </c>
      <c r="EL12" s="9">
        <v>0</v>
      </c>
      <c r="EM12" s="9">
        <v>0.17299999999999999</v>
      </c>
      <c r="EN12" s="9">
        <v>0</v>
      </c>
      <c r="EO12" s="9">
        <v>0</v>
      </c>
      <c r="EP12" s="9">
        <v>9.5079999999999991</v>
      </c>
      <c r="EQ12" s="9">
        <v>0.1</v>
      </c>
      <c r="ER12" s="9">
        <v>0.26600000000000001</v>
      </c>
      <c r="ES12" s="9">
        <v>1.21</v>
      </c>
      <c r="ET12" s="9">
        <v>0.69399999999999995</v>
      </c>
      <c r="EU12" s="9">
        <v>10.39</v>
      </c>
      <c r="EV12" s="9">
        <v>0.95799999999999996</v>
      </c>
      <c r="EW12" s="9">
        <v>13.208</v>
      </c>
      <c r="EX12" s="9">
        <v>0.95299999999999996</v>
      </c>
      <c r="EY12" s="9">
        <v>29.315000000000001</v>
      </c>
      <c r="EZ12" s="9">
        <v>29.315000000000001</v>
      </c>
      <c r="FA12" s="9">
        <v>7.4550000000000001</v>
      </c>
      <c r="FB12" s="9">
        <v>2.5979999999999999</v>
      </c>
      <c r="FC12" s="9">
        <v>0.90700000000000003</v>
      </c>
      <c r="FD12" s="9">
        <v>0.76800000000000002</v>
      </c>
      <c r="FE12" s="9">
        <v>0.72299999999999998</v>
      </c>
      <c r="FF12" s="9">
        <v>0.95199999999999996</v>
      </c>
      <c r="FG12" s="9">
        <v>0.81299999999999994</v>
      </c>
      <c r="FH12" s="9">
        <v>0</v>
      </c>
      <c r="FI12" s="9">
        <v>0.75</v>
      </c>
      <c r="FJ12" s="9">
        <v>0.183</v>
      </c>
      <c r="FK12" s="9">
        <v>0.432</v>
      </c>
      <c r="FL12" s="9">
        <v>1.0589999999999999</v>
      </c>
      <c r="FM12" s="9">
        <v>0.72299999999999998</v>
      </c>
      <c r="FN12" s="9">
        <v>0.95199999999999996</v>
      </c>
      <c r="FO12" s="9">
        <v>4.8570000000000002</v>
      </c>
      <c r="FP12" s="9">
        <v>21.86</v>
      </c>
      <c r="FQ12" s="9">
        <v>19.654</v>
      </c>
      <c r="FR12" s="9">
        <v>18.908000000000001</v>
      </c>
      <c r="FS12" s="9">
        <v>0.13900000000000001</v>
      </c>
      <c r="FT12" s="9">
        <v>0.60699999999999998</v>
      </c>
      <c r="FU12" s="9">
        <v>0.13900000000000001</v>
      </c>
      <c r="FV12" s="9">
        <v>0</v>
      </c>
      <c r="FW12" s="9">
        <v>0.42599999999999999</v>
      </c>
      <c r="FX12" s="9">
        <v>14.679</v>
      </c>
      <c r="FY12" s="9">
        <v>0.93</v>
      </c>
      <c r="FZ12" s="9">
        <v>0.377</v>
      </c>
      <c r="GA12" s="9">
        <v>3.6680000000000001</v>
      </c>
      <c r="GB12" s="9">
        <v>1.4810000000000001</v>
      </c>
      <c r="GC12" s="9">
        <v>18.172999999999998</v>
      </c>
      <c r="GD12" s="9">
        <v>2.206</v>
      </c>
      <c r="GE12" s="9">
        <v>23.782</v>
      </c>
      <c r="GF12" s="9">
        <v>5.5330000000000004</v>
      </c>
      <c r="GG12" s="9">
        <v>63.72</v>
      </c>
      <c r="GH12" s="9">
        <v>63.72</v>
      </c>
      <c r="GI12" s="9">
        <v>6.5919999999999996</v>
      </c>
      <c r="GJ12" s="9">
        <v>3.1120000000000001</v>
      </c>
      <c r="GK12" s="9">
        <v>1.6379999999999999</v>
      </c>
      <c r="GL12" s="9">
        <v>1.474</v>
      </c>
      <c r="GM12" s="9">
        <v>2.597</v>
      </c>
      <c r="GN12" s="9">
        <v>0.51500000000000001</v>
      </c>
      <c r="GO12" s="9">
        <v>2.726</v>
      </c>
      <c r="GP12" s="9">
        <v>0.38700000000000001</v>
      </c>
      <c r="GQ12" s="9">
        <v>0</v>
      </c>
      <c r="GR12" s="9">
        <v>0.86499999999999999</v>
      </c>
      <c r="GS12" s="9">
        <v>0.98</v>
      </c>
      <c r="GT12" s="9">
        <v>1.2669999999999999</v>
      </c>
      <c r="GU12" s="9">
        <v>2.056</v>
      </c>
      <c r="GV12" s="9">
        <v>1.056</v>
      </c>
      <c r="GW12" s="9">
        <v>3.48</v>
      </c>
      <c r="GX12" s="9">
        <v>57.128</v>
      </c>
      <c r="GY12" s="9">
        <v>44.337000000000003</v>
      </c>
      <c r="GZ12" s="9">
        <v>41.472000000000001</v>
      </c>
      <c r="HA12" s="9">
        <v>1.286</v>
      </c>
      <c r="HB12" s="9">
        <v>1.579</v>
      </c>
      <c r="HC12" s="9">
        <v>1.581</v>
      </c>
      <c r="HD12" s="9">
        <v>1.0429999999999999</v>
      </c>
      <c r="HE12" s="9">
        <v>0</v>
      </c>
      <c r="HF12" s="9">
        <v>33.317</v>
      </c>
      <c r="HG12" s="9">
        <v>3.4980000000000002</v>
      </c>
      <c r="HH12" s="9">
        <v>2.78</v>
      </c>
      <c r="HI12" s="9">
        <v>4.7430000000000003</v>
      </c>
      <c r="HJ12" s="9">
        <v>9.6020000000000003</v>
      </c>
      <c r="HK12" s="9">
        <v>34.734999999999999</v>
      </c>
      <c r="HL12" s="9">
        <v>12.79</v>
      </c>
      <c r="HM12" s="9">
        <v>60.759</v>
      </c>
      <c r="HN12" s="9">
        <v>2.9609999999999999</v>
      </c>
      <c r="HO12" s="9">
        <v>26.146000000000001</v>
      </c>
      <c r="HP12" s="9">
        <v>26.146000000000001</v>
      </c>
      <c r="HQ12" s="9">
        <v>3.1150000000000002</v>
      </c>
      <c r="HR12" s="9">
        <v>1.9770000000000001</v>
      </c>
      <c r="HS12" s="9">
        <v>0.91400000000000003</v>
      </c>
      <c r="HT12" s="9">
        <v>0.79800000000000004</v>
      </c>
      <c r="HU12" s="9">
        <v>1.1639999999999999</v>
      </c>
      <c r="HV12" s="9">
        <v>0.54800000000000004</v>
      </c>
      <c r="HW12" s="9">
        <v>1.31</v>
      </c>
      <c r="HX12" s="9">
        <v>0.27700000000000002</v>
      </c>
      <c r="HY12" s="9">
        <v>0</v>
      </c>
      <c r="HZ12" s="9">
        <v>0.28999999999999998</v>
      </c>
      <c r="IA12" s="9">
        <v>1.0469999999999999</v>
      </c>
      <c r="IB12" s="9">
        <v>0.375</v>
      </c>
      <c r="IC12" s="9">
        <v>0.995</v>
      </c>
      <c r="ID12" s="9">
        <v>0.71799999999999997</v>
      </c>
      <c r="IE12" s="9">
        <v>1.1379999999999999</v>
      </c>
      <c r="IF12" s="9">
        <v>23.030999999999999</v>
      </c>
      <c r="IG12" s="9">
        <v>16.574000000000002</v>
      </c>
      <c r="IH12" s="9">
        <v>15.08</v>
      </c>
      <c r="II12" s="9">
        <v>1.0780000000000001</v>
      </c>
      <c r="IJ12" s="9">
        <v>0.41499999999999998</v>
      </c>
      <c r="IK12" s="9">
        <v>0.76</v>
      </c>
      <c r="IL12" s="9">
        <v>0.433</v>
      </c>
      <c r="IM12" s="9">
        <v>0.13</v>
      </c>
      <c r="IN12" s="9">
        <v>12.657999999999999</v>
      </c>
      <c r="IO12" s="9">
        <v>1.248</v>
      </c>
      <c r="IP12" s="9">
        <v>0.84699999999999998</v>
      </c>
      <c r="IQ12" s="9">
        <v>1.821</v>
      </c>
    </row>
    <row r="13" spans="1:251">
      <c r="A13" s="10">
        <v>42767</v>
      </c>
      <c r="B13" s="9">
        <v>31.571999999999999</v>
      </c>
      <c r="C13" s="9">
        <v>21.975000000000001</v>
      </c>
      <c r="D13" s="9">
        <v>21.42</v>
      </c>
      <c r="E13" s="9">
        <v>0.25600000000000001</v>
      </c>
      <c r="F13" s="9">
        <v>0.29899999999999999</v>
      </c>
      <c r="G13" s="9">
        <v>0.13400000000000001</v>
      </c>
      <c r="H13" s="9">
        <v>0.29899999999999999</v>
      </c>
      <c r="I13" s="9">
        <v>0</v>
      </c>
      <c r="J13" s="9">
        <v>18.239999999999998</v>
      </c>
      <c r="K13" s="9">
        <v>0.92800000000000005</v>
      </c>
      <c r="L13" s="9">
        <v>0.73299999999999998</v>
      </c>
      <c r="M13" s="9">
        <v>2.0739999999999998</v>
      </c>
      <c r="N13" s="9">
        <v>2.3730000000000002</v>
      </c>
      <c r="O13" s="9">
        <v>19.602</v>
      </c>
      <c r="P13" s="9">
        <v>9.5969999999999995</v>
      </c>
      <c r="Q13" s="9">
        <v>35.421999999999997</v>
      </c>
      <c r="R13" s="9">
        <v>2.8010000000000002</v>
      </c>
      <c r="S13" s="9">
        <v>28.372</v>
      </c>
      <c r="T13" s="9">
        <v>28.372</v>
      </c>
      <c r="U13" s="9">
        <v>6.4720000000000004</v>
      </c>
      <c r="V13" s="9">
        <v>3.0550000000000002</v>
      </c>
      <c r="W13" s="9">
        <v>0.82799999999999996</v>
      </c>
      <c r="X13" s="9">
        <v>1.6990000000000001</v>
      </c>
      <c r="Y13" s="9">
        <v>1.002</v>
      </c>
      <c r="Z13" s="9">
        <v>1.5249999999999999</v>
      </c>
      <c r="AA13" s="9">
        <v>1.1439999999999999</v>
      </c>
      <c r="AB13" s="9">
        <v>0.83599999999999997</v>
      </c>
      <c r="AC13" s="9">
        <v>0.40100000000000002</v>
      </c>
      <c r="AD13" s="9">
        <v>0.30599999999999999</v>
      </c>
      <c r="AE13" s="9">
        <v>0.75900000000000001</v>
      </c>
      <c r="AF13" s="9">
        <v>1.462</v>
      </c>
      <c r="AG13" s="9">
        <v>1.6659999999999999</v>
      </c>
      <c r="AH13" s="9">
        <v>0.86099999999999999</v>
      </c>
      <c r="AI13" s="9">
        <v>3.4159999999999999</v>
      </c>
      <c r="AJ13" s="9">
        <v>21.901</v>
      </c>
      <c r="AK13" s="9">
        <v>20.218</v>
      </c>
      <c r="AL13" s="9">
        <v>18.933</v>
      </c>
      <c r="AM13" s="9">
        <v>0.69499999999999995</v>
      </c>
      <c r="AN13" s="9">
        <v>0.58899999999999997</v>
      </c>
      <c r="AO13" s="9">
        <v>0.437</v>
      </c>
      <c r="AP13" s="9">
        <v>0.247</v>
      </c>
      <c r="AQ13" s="9">
        <v>0.60099999999999998</v>
      </c>
      <c r="AR13" s="9">
        <v>13.132</v>
      </c>
      <c r="AS13" s="9">
        <v>1.0780000000000001</v>
      </c>
      <c r="AT13" s="9">
        <v>2.56</v>
      </c>
      <c r="AU13" s="9">
        <v>3.4470000000000001</v>
      </c>
      <c r="AV13" s="9">
        <v>3.641</v>
      </c>
      <c r="AW13" s="9">
        <v>16.577000000000002</v>
      </c>
      <c r="AX13" s="9">
        <v>1.6830000000000001</v>
      </c>
      <c r="AY13" s="9">
        <v>24.721</v>
      </c>
      <c r="AZ13" s="9">
        <v>3.6509999999999998</v>
      </c>
      <c r="BA13" s="9">
        <v>32.576000000000001</v>
      </c>
      <c r="BB13" s="9">
        <v>32.576000000000001</v>
      </c>
      <c r="BC13" s="9">
        <v>3.47</v>
      </c>
      <c r="BD13" s="9">
        <v>1.4410000000000001</v>
      </c>
      <c r="BE13" s="9">
        <v>0.28100000000000003</v>
      </c>
      <c r="BF13" s="9">
        <v>1.161</v>
      </c>
      <c r="BG13" s="9">
        <v>0.66100000000000003</v>
      </c>
      <c r="BH13" s="9">
        <v>0.78100000000000003</v>
      </c>
      <c r="BI13" s="9">
        <v>0.66100000000000003</v>
      </c>
      <c r="BJ13" s="9">
        <v>0.496</v>
      </c>
      <c r="BK13" s="9">
        <v>0.28399999999999997</v>
      </c>
      <c r="BL13" s="9">
        <v>1.0249999999999999</v>
      </c>
      <c r="BM13" s="9">
        <v>0.28100000000000003</v>
      </c>
      <c r="BN13" s="9">
        <v>0.13500000000000001</v>
      </c>
      <c r="BO13" s="9">
        <v>1.165</v>
      </c>
      <c r="BP13" s="9">
        <v>0.27600000000000002</v>
      </c>
      <c r="BQ13" s="9">
        <v>2.028</v>
      </c>
      <c r="BR13" s="9">
        <v>29.106000000000002</v>
      </c>
      <c r="BS13" s="9">
        <v>25.347999999999999</v>
      </c>
      <c r="BT13" s="9">
        <v>23.763000000000002</v>
      </c>
      <c r="BU13" s="9">
        <v>0.82</v>
      </c>
      <c r="BV13" s="9">
        <v>0.76500000000000001</v>
      </c>
      <c r="BW13" s="9">
        <v>0.83899999999999997</v>
      </c>
      <c r="BX13" s="9">
        <v>0.158</v>
      </c>
      <c r="BY13" s="9">
        <v>0.33800000000000002</v>
      </c>
      <c r="BZ13" s="9">
        <v>19.867000000000001</v>
      </c>
      <c r="CA13" s="9">
        <v>2.2050000000000001</v>
      </c>
      <c r="CB13" s="9">
        <v>1.552</v>
      </c>
      <c r="CC13" s="9">
        <v>1.724</v>
      </c>
      <c r="CD13" s="9">
        <v>4.2069999999999999</v>
      </c>
      <c r="CE13" s="9">
        <v>21.140999999999998</v>
      </c>
      <c r="CF13" s="9">
        <v>3.758</v>
      </c>
      <c r="CG13" s="9">
        <v>30.806999999999999</v>
      </c>
      <c r="CH13" s="9">
        <v>1.7689999999999999</v>
      </c>
      <c r="CI13" s="9">
        <v>24.231999999999999</v>
      </c>
      <c r="CJ13" s="9">
        <v>24.231999999999999</v>
      </c>
      <c r="CK13" s="9">
        <v>5.625</v>
      </c>
      <c r="CL13" s="9">
        <v>1.905</v>
      </c>
      <c r="CM13" s="9">
        <v>0.54700000000000004</v>
      </c>
      <c r="CN13" s="9">
        <v>1.004</v>
      </c>
      <c r="CO13" s="9">
        <v>0.53100000000000003</v>
      </c>
      <c r="CP13" s="9">
        <v>1.02</v>
      </c>
      <c r="CQ13" s="9">
        <v>0.53100000000000003</v>
      </c>
      <c r="CR13" s="9">
        <v>0</v>
      </c>
      <c r="CS13" s="9">
        <v>0.90500000000000003</v>
      </c>
      <c r="CT13" s="9">
        <v>0.48499999999999999</v>
      </c>
      <c r="CU13" s="9">
        <v>0.48599999999999999</v>
      </c>
      <c r="CV13" s="9">
        <v>0.57899999999999996</v>
      </c>
      <c r="CW13" s="9">
        <v>0.93</v>
      </c>
      <c r="CX13" s="9">
        <v>0.621</v>
      </c>
      <c r="CY13" s="9">
        <v>3.72</v>
      </c>
      <c r="CZ13" s="9">
        <v>18.606999999999999</v>
      </c>
      <c r="DA13" s="9">
        <v>17.050999999999998</v>
      </c>
      <c r="DB13" s="9">
        <v>16.506</v>
      </c>
      <c r="DC13" s="9">
        <v>0.41899999999999998</v>
      </c>
      <c r="DD13" s="9">
        <v>0.126</v>
      </c>
      <c r="DE13" s="9">
        <v>0.35899999999999999</v>
      </c>
      <c r="DF13" s="9">
        <v>0</v>
      </c>
      <c r="DG13" s="9">
        <v>0.186</v>
      </c>
      <c r="DH13" s="9">
        <v>11.355</v>
      </c>
      <c r="DI13" s="9">
        <v>1.851</v>
      </c>
      <c r="DJ13" s="9">
        <v>0.67800000000000005</v>
      </c>
      <c r="DK13" s="9">
        <v>3.1669999999999998</v>
      </c>
      <c r="DL13" s="9">
        <v>1.669</v>
      </c>
      <c r="DM13" s="9">
        <v>15.382</v>
      </c>
      <c r="DN13" s="9">
        <v>1.556</v>
      </c>
      <c r="DO13" s="9">
        <v>20.228999999999999</v>
      </c>
      <c r="DP13" s="9">
        <v>4.0030000000000001</v>
      </c>
      <c r="DQ13" s="9">
        <v>13.994</v>
      </c>
      <c r="DR13" s="9">
        <v>13.994</v>
      </c>
      <c r="DS13" s="9">
        <v>2.3090000000000002</v>
      </c>
      <c r="DT13" s="9">
        <v>1.0529999999999999</v>
      </c>
      <c r="DU13" s="9">
        <v>0.221</v>
      </c>
      <c r="DV13" s="9">
        <v>0.83299999999999996</v>
      </c>
      <c r="DW13" s="9">
        <v>0.80700000000000005</v>
      </c>
      <c r="DX13" s="9">
        <v>0.247</v>
      </c>
      <c r="DY13" s="9">
        <v>0.94199999999999995</v>
      </c>
      <c r="DZ13" s="9">
        <v>0</v>
      </c>
      <c r="EA13" s="9">
        <v>0.111</v>
      </c>
      <c r="EB13" s="9">
        <v>0.44900000000000001</v>
      </c>
      <c r="EC13" s="9">
        <v>0.111</v>
      </c>
      <c r="ED13" s="9">
        <v>0.49299999999999999</v>
      </c>
      <c r="EE13" s="9">
        <v>0.58499999999999996</v>
      </c>
      <c r="EF13" s="9">
        <v>0.46800000000000003</v>
      </c>
      <c r="EG13" s="9">
        <v>1.2549999999999999</v>
      </c>
      <c r="EH13" s="9">
        <v>11.685</v>
      </c>
      <c r="EI13" s="9">
        <v>10.307</v>
      </c>
      <c r="EJ13" s="9">
        <v>9.7430000000000003</v>
      </c>
      <c r="EK13" s="9">
        <v>0.27</v>
      </c>
      <c r="EL13" s="9">
        <v>0.29299999999999998</v>
      </c>
      <c r="EM13" s="9">
        <v>0.28399999999999997</v>
      </c>
      <c r="EN13" s="9">
        <v>0</v>
      </c>
      <c r="EO13" s="9">
        <v>0.16400000000000001</v>
      </c>
      <c r="EP13" s="9">
        <v>8.9420000000000002</v>
      </c>
      <c r="EQ13" s="9">
        <v>0.29299999999999998</v>
      </c>
      <c r="ER13" s="9">
        <v>0</v>
      </c>
      <c r="ES13" s="9">
        <v>1.0720000000000001</v>
      </c>
      <c r="ET13" s="9">
        <v>1.49</v>
      </c>
      <c r="EU13" s="9">
        <v>8.8170000000000002</v>
      </c>
      <c r="EV13" s="9">
        <v>1.3779999999999999</v>
      </c>
      <c r="EW13" s="9">
        <v>12.738</v>
      </c>
      <c r="EX13" s="9">
        <v>1.2549999999999999</v>
      </c>
      <c r="EY13" s="9">
        <v>31.164000000000001</v>
      </c>
      <c r="EZ13" s="9">
        <v>31.164000000000001</v>
      </c>
      <c r="FA13" s="9">
        <v>7.827</v>
      </c>
      <c r="FB13" s="9">
        <v>2.7879999999999998</v>
      </c>
      <c r="FC13" s="9">
        <v>1.0269999999999999</v>
      </c>
      <c r="FD13" s="9">
        <v>1.341</v>
      </c>
      <c r="FE13" s="9">
        <v>1.4390000000000001</v>
      </c>
      <c r="FF13" s="9">
        <v>0.92900000000000005</v>
      </c>
      <c r="FG13" s="9">
        <v>1.762</v>
      </c>
      <c r="FH13" s="9">
        <v>0</v>
      </c>
      <c r="FI13" s="9">
        <v>0.48699999999999999</v>
      </c>
      <c r="FJ13" s="9">
        <v>0.122</v>
      </c>
      <c r="FK13" s="9">
        <v>0.71699999999999997</v>
      </c>
      <c r="FL13" s="9">
        <v>1.5289999999999999</v>
      </c>
      <c r="FM13" s="9">
        <v>1.5409999999999999</v>
      </c>
      <c r="FN13" s="9">
        <v>0.82699999999999996</v>
      </c>
      <c r="FO13" s="9">
        <v>5.0389999999999997</v>
      </c>
      <c r="FP13" s="9">
        <v>23.337</v>
      </c>
      <c r="FQ13" s="9">
        <v>21.190999999999999</v>
      </c>
      <c r="FR13" s="9">
        <v>20.638000000000002</v>
      </c>
      <c r="FS13" s="9">
        <v>0.33900000000000002</v>
      </c>
      <c r="FT13" s="9">
        <v>0.214</v>
      </c>
      <c r="FU13" s="9">
        <v>0.25</v>
      </c>
      <c r="FV13" s="9">
        <v>8.8999999999999996E-2</v>
      </c>
      <c r="FW13" s="9">
        <v>0.214</v>
      </c>
      <c r="FX13" s="9">
        <v>15.827999999999999</v>
      </c>
      <c r="FY13" s="9">
        <v>0.73299999999999998</v>
      </c>
      <c r="FZ13" s="9">
        <v>0.39600000000000002</v>
      </c>
      <c r="GA13" s="9">
        <v>4.234</v>
      </c>
      <c r="GB13" s="9">
        <v>1.5089999999999999</v>
      </c>
      <c r="GC13" s="9">
        <v>19.683</v>
      </c>
      <c r="GD13" s="9">
        <v>2.1459999999999999</v>
      </c>
      <c r="GE13" s="9">
        <v>25.706</v>
      </c>
      <c r="GF13" s="9">
        <v>5.4589999999999996</v>
      </c>
      <c r="GG13" s="9">
        <v>60.545000000000002</v>
      </c>
      <c r="GH13" s="9">
        <v>60.545000000000002</v>
      </c>
      <c r="GI13" s="9">
        <v>6.7569999999999997</v>
      </c>
      <c r="GJ13" s="9">
        <v>2.9289999999999998</v>
      </c>
      <c r="GK13" s="9">
        <v>1.4350000000000001</v>
      </c>
      <c r="GL13" s="9">
        <v>1.494</v>
      </c>
      <c r="GM13" s="9">
        <v>2.431</v>
      </c>
      <c r="GN13" s="9">
        <v>0.498</v>
      </c>
      <c r="GO13" s="9">
        <v>2.31</v>
      </c>
      <c r="GP13" s="9">
        <v>0.61899999999999999</v>
      </c>
      <c r="GQ13" s="9">
        <v>0</v>
      </c>
      <c r="GR13" s="9">
        <v>1.1040000000000001</v>
      </c>
      <c r="GS13" s="9">
        <v>1.0129999999999999</v>
      </c>
      <c r="GT13" s="9">
        <v>0.81200000000000006</v>
      </c>
      <c r="GU13" s="9">
        <v>1.8420000000000001</v>
      </c>
      <c r="GV13" s="9">
        <v>1.0880000000000001</v>
      </c>
      <c r="GW13" s="9">
        <v>3.8279999999999998</v>
      </c>
      <c r="GX13" s="9">
        <v>53.787999999999997</v>
      </c>
      <c r="GY13" s="9">
        <v>43.414000000000001</v>
      </c>
      <c r="GZ13" s="9">
        <v>41.155999999999999</v>
      </c>
      <c r="HA13" s="9">
        <v>1.601</v>
      </c>
      <c r="HB13" s="9">
        <v>0.65700000000000003</v>
      </c>
      <c r="HC13" s="9">
        <v>1.736</v>
      </c>
      <c r="HD13" s="9">
        <v>0.376</v>
      </c>
      <c r="HE13" s="9">
        <v>0</v>
      </c>
      <c r="HF13" s="9">
        <v>33.637</v>
      </c>
      <c r="HG13" s="9">
        <v>4.2530000000000001</v>
      </c>
      <c r="HH13" s="9">
        <v>1.569</v>
      </c>
      <c r="HI13" s="9">
        <v>3.9550000000000001</v>
      </c>
      <c r="HJ13" s="9">
        <v>10.28</v>
      </c>
      <c r="HK13" s="9">
        <v>33.134</v>
      </c>
      <c r="HL13" s="9">
        <v>10.374000000000001</v>
      </c>
      <c r="HM13" s="9">
        <v>57.015999999999998</v>
      </c>
      <c r="HN13" s="9">
        <v>3.5289999999999999</v>
      </c>
      <c r="HO13" s="9">
        <v>28.084</v>
      </c>
      <c r="HP13" s="9">
        <v>28.084</v>
      </c>
      <c r="HQ13" s="9">
        <v>3.758</v>
      </c>
      <c r="HR13" s="9">
        <v>2.879</v>
      </c>
      <c r="HS13" s="9">
        <v>1.554</v>
      </c>
      <c r="HT13" s="9">
        <v>1.325</v>
      </c>
      <c r="HU13" s="9">
        <v>2.0790000000000002</v>
      </c>
      <c r="HV13" s="9">
        <v>0.79900000000000004</v>
      </c>
      <c r="HW13" s="9">
        <v>1.704</v>
      </c>
      <c r="HX13" s="9">
        <v>0.73499999999999999</v>
      </c>
      <c r="HY13" s="9">
        <v>0.439</v>
      </c>
      <c r="HZ13" s="9">
        <v>0.93300000000000005</v>
      </c>
      <c r="IA13" s="9">
        <v>0.70299999999999996</v>
      </c>
      <c r="IB13" s="9">
        <v>1.242</v>
      </c>
      <c r="IC13" s="9">
        <v>1.9990000000000001</v>
      </c>
      <c r="ID13" s="9">
        <v>0.88</v>
      </c>
      <c r="IE13" s="9">
        <v>0.88</v>
      </c>
      <c r="IF13" s="9">
        <v>24.324999999999999</v>
      </c>
      <c r="IG13" s="9">
        <v>18.654</v>
      </c>
      <c r="IH13" s="9">
        <v>17.271999999999998</v>
      </c>
      <c r="II13" s="9">
        <v>0.62</v>
      </c>
      <c r="IJ13" s="9">
        <v>0.76200000000000001</v>
      </c>
      <c r="IK13" s="9">
        <v>0.34</v>
      </c>
      <c r="IL13" s="9">
        <v>0.66100000000000003</v>
      </c>
      <c r="IM13" s="9">
        <v>9.0999999999999998E-2</v>
      </c>
      <c r="IN13" s="9">
        <v>14.273</v>
      </c>
      <c r="IO13" s="9">
        <v>1.3740000000000001</v>
      </c>
      <c r="IP13" s="9">
        <v>0.70499999999999996</v>
      </c>
      <c r="IQ13" s="9">
        <v>2.3029999999999999</v>
      </c>
    </row>
    <row r="14" spans="1:251">
      <c r="A14" s="10">
        <v>43132</v>
      </c>
      <c r="B14" s="9">
        <v>31.385000000000002</v>
      </c>
      <c r="C14" s="9">
        <v>24.056999999999999</v>
      </c>
      <c r="D14" s="9">
        <v>23.181000000000001</v>
      </c>
      <c r="E14" s="9">
        <v>0.33600000000000002</v>
      </c>
      <c r="F14" s="9">
        <v>0.53900000000000003</v>
      </c>
      <c r="G14" s="9">
        <v>0.23799999999999999</v>
      </c>
      <c r="H14" s="9">
        <v>0.156</v>
      </c>
      <c r="I14" s="9">
        <v>0.34799999999999998</v>
      </c>
      <c r="J14" s="9">
        <v>19.463000000000001</v>
      </c>
      <c r="K14" s="9">
        <v>0.90600000000000003</v>
      </c>
      <c r="L14" s="9">
        <v>0.46700000000000003</v>
      </c>
      <c r="M14" s="9">
        <v>3.2210000000000001</v>
      </c>
      <c r="N14" s="9">
        <v>2.3170000000000002</v>
      </c>
      <c r="O14" s="9">
        <v>21.739000000000001</v>
      </c>
      <c r="P14" s="9">
        <v>7.3289999999999997</v>
      </c>
      <c r="Q14" s="9">
        <v>34.435000000000002</v>
      </c>
      <c r="R14" s="9">
        <v>3.782</v>
      </c>
      <c r="S14" s="9">
        <v>30.501000000000001</v>
      </c>
      <c r="T14" s="9">
        <v>30.501000000000001</v>
      </c>
      <c r="U14" s="9">
        <v>8.4260000000000002</v>
      </c>
      <c r="V14" s="9">
        <v>3.15</v>
      </c>
      <c r="W14" s="9">
        <v>1.6180000000000001</v>
      </c>
      <c r="X14" s="9">
        <v>1.0349999999999999</v>
      </c>
      <c r="Y14" s="9">
        <v>1.3540000000000001</v>
      </c>
      <c r="Z14" s="9">
        <v>1.2989999999999999</v>
      </c>
      <c r="AA14" s="9">
        <v>1.8879999999999999</v>
      </c>
      <c r="AB14" s="9">
        <v>0.376</v>
      </c>
      <c r="AC14" s="9">
        <v>0.38900000000000001</v>
      </c>
      <c r="AD14" s="9">
        <v>0.65400000000000003</v>
      </c>
      <c r="AE14" s="9">
        <v>0.86599999999999999</v>
      </c>
      <c r="AF14" s="9">
        <v>1.1339999999999999</v>
      </c>
      <c r="AG14" s="9">
        <v>1.5309999999999999</v>
      </c>
      <c r="AH14" s="9">
        <v>1.1220000000000001</v>
      </c>
      <c r="AI14" s="9">
        <v>5.2759999999999998</v>
      </c>
      <c r="AJ14" s="9">
        <v>22.074999999999999</v>
      </c>
      <c r="AK14" s="9">
        <v>20.3</v>
      </c>
      <c r="AL14" s="9">
        <v>19.465</v>
      </c>
      <c r="AM14" s="9">
        <v>0.42899999999999999</v>
      </c>
      <c r="AN14" s="9">
        <v>0.40600000000000003</v>
      </c>
      <c r="AO14" s="9">
        <v>0.437</v>
      </c>
      <c r="AP14" s="9">
        <v>0</v>
      </c>
      <c r="AQ14" s="9">
        <v>0.39800000000000002</v>
      </c>
      <c r="AR14" s="9">
        <v>13.002000000000001</v>
      </c>
      <c r="AS14" s="9">
        <v>1.5129999999999999</v>
      </c>
      <c r="AT14" s="9">
        <v>2.89</v>
      </c>
      <c r="AU14" s="9">
        <v>2.895</v>
      </c>
      <c r="AV14" s="9">
        <v>2.1949999999999998</v>
      </c>
      <c r="AW14" s="9">
        <v>18.105</v>
      </c>
      <c r="AX14" s="9">
        <v>1.7749999999999999</v>
      </c>
      <c r="AY14" s="9">
        <v>25.818999999999999</v>
      </c>
      <c r="AZ14" s="9">
        <v>4.6820000000000004</v>
      </c>
      <c r="BA14" s="9">
        <v>31.408999999999999</v>
      </c>
      <c r="BB14" s="9">
        <v>31.408999999999999</v>
      </c>
      <c r="BC14" s="9">
        <v>4.4749999999999996</v>
      </c>
      <c r="BD14" s="9">
        <v>2.1789999999999998</v>
      </c>
      <c r="BE14" s="9">
        <v>0.77</v>
      </c>
      <c r="BF14" s="9">
        <v>1.4079999999999999</v>
      </c>
      <c r="BG14" s="9">
        <v>1.7390000000000001</v>
      </c>
      <c r="BH14" s="9">
        <v>0.44</v>
      </c>
      <c r="BI14" s="9">
        <v>1.3440000000000001</v>
      </c>
      <c r="BJ14" s="9">
        <v>0.217</v>
      </c>
      <c r="BK14" s="9">
        <v>0.61699999999999999</v>
      </c>
      <c r="BL14" s="9">
        <v>0.439</v>
      </c>
      <c r="BM14" s="9">
        <v>0.378</v>
      </c>
      <c r="BN14" s="9">
        <v>1.361</v>
      </c>
      <c r="BO14" s="9">
        <v>1.4330000000000001</v>
      </c>
      <c r="BP14" s="9">
        <v>0.746</v>
      </c>
      <c r="BQ14" s="9">
        <v>2.2970000000000002</v>
      </c>
      <c r="BR14" s="9">
        <v>26.934000000000001</v>
      </c>
      <c r="BS14" s="9">
        <v>23.666</v>
      </c>
      <c r="BT14" s="9">
        <v>21.925000000000001</v>
      </c>
      <c r="BU14" s="9">
        <v>1.2549999999999999</v>
      </c>
      <c r="BV14" s="9">
        <v>0.32500000000000001</v>
      </c>
      <c r="BW14" s="9">
        <v>0.64600000000000002</v>
      </c>
      <c r="BX14" s="9">
        <v>0.126</v>
      </c>
      <c r="BY14" s="9">
        <v>0.80800000000000005</v>
      </c>
      <c r="BZ14" s="9">
        <v>19.381</v>
      </c>
      <c r="CA14" s="9">
        <v>2.21</v>
      </c>
      <c r="CB14" s="9">
        <v>0.74399999999999999</v>
      </c>
      <c r="CC14" s="9">
        <v>1.3320000000000001</v>
      </c>
      <c r="CD14" s="9">
        <v>3.3969999999999998</v>
      </c>
      <c r="CE14" s="9">
        <v>20.268999999999998</v>
      </c>
      <c r="CF14" s="9">
        <v>3.2669999999999999</v>
      </c>
      <c r="CG14" s="9">
        <v>29.3</v>
      </c>
      <c r="CH14" s="9">
        <v>2.109</v>
      </c>
      <c r="CI14" s="9">
        <v>23.864000000000001</v>
      </c>
      <c r="CJ14" s="9">
        <v>23.864000000000001</v>
      </c>
      <c r="CK14" s="9">
        <v>5.4989999999999997</v>
      </c>
      <c r="CL14" s="9">
        <v>2.0859999999999999</v>
      </c>
      <c r="CM14" s="9">
        <v>0.41699999999999998</v>
      </c>
      <c r="CN14" s="9">
        <v>1.5349999999999999</v>
      </c>
      <c r="CO14" s="9">
        <v>1.2689999999999999</v>
      </c>
      <c r="CP14" s="9">
        <v>0.68200000000000005</v>
      </c>
      <c r="CQ14" s="9">
        <v>1.337</v>
      </c>
      <c r="CR14" s="9">
        <v>0</v>
      </c>
      <c r="CS14" s="9">
        <v>0.47299999999999998</v>
      </c>
      <c r="CT14" s="9">
        <v>0.41099999999999998</v>
      </c>
      <c r="CU14" s="9">
        <v>0.72499999999999998</v>
      </c>
      <c r="CV14" s="9">
        <v>0.81599999999999995</v>
      </c>
      <c r="CW14" s="9">
        <v>1.458</v>
      </c>
      <c r="CX14" s="9">
        <v>0.49299999999999999</v>
      </c>
      <c r="CY14" s="9">
        <v>3.4129999999999998</v>
      </c>
      <c r="CZ14" s="9">
        <v>18.364999999999998</v>
      </c>
      <c r="DA14" s="9">
        <v>17.268000000000001</v>
      </c>
      <c r="DB14" s="9">
        <v>16.398</v>
      </c>
      <c r="DC14" s="9">
        <v>0.64700000000000002</v>
      </c>
      <c r="DD14" s="9">
        <v>0.223</v>
      </c>
      <c r="DE14" s="9">
        <v>0.61699999999999999</v>
      </c>
      <c r="DF14" s="9">
        <v>0.124</v>
      </c>
      <c r="DG14" s="9">
        <v>0.129</v>
      </c>
      <c r="DH14" s="9">
        <v>9.8030000000000008</v>
      </c>
      <c r="DI14" s="9">
        <v>1.492</v>
      </c>
      <c r="DJ14" s="9">
        <v>1.718</v>
      </c>
      <c r="DK14" s="9">
        <v>4.2560000000000002</v>
      </c>
      <c r="DL14" s="9">
        <v>2.6869999999999998</v>
      </c>
      <c r="DM14" s="9">
        <v>14.581</v>
      </c>
      <c r="DN14" s="9">
        <v>1.097</v>
      </c>
      <c r="DO14" s="9">
        <v>20.721</v>
      </c>
      <c r="DP14" s="9">
        <v>3.1429999999999998</v>
      </c>
      <c r="DQ14" s="9">
        <v>17.088000000000001</v>
      </c>
      <c r="DR14" s="9">
        <v>17.088000000000001</v>
      </c>
      <c r="DS14" s="9">
        <v>2.7370000000000001</v>
      </c>
      <c r="DT14" s="9">
        <v>1.68</v>
      </c>
      <c r="DU14" s="9">
        <v>0.627</v>
      </c>
      <c r="DV14" s="9">
        <v>0.64500000000000002</v>
      </c>
      <c r="DW14" s="9">
        <v>0.90800000000000003</v>
      </c>
      <c r="DX14" s="9">
        <v>0.36499999999999999</v>
      </c>
      <c r="DY14" s="9">
        <v>0.90800000000000003</v>
      </c>
      <c r="DZ14" s="9">
        <v>0.215</v>
      </c>
      <c r="EA14" s="9">
        <v>0.15</v>
      </c>
      <c r="EB14" s="9">
        <v>0.873</v>
      </c>
      <c r="EC14" s="9">
        <v>0.3</v>
      </c>
      <c r="ED14" s="9">
        <v>0.1</v>
      </c>
      <c r="EE14" s="9">
        <v>0.72899999999999998</v>
      </c>
      <c r="EF14" s="9">
        <v>0.54300000000000004</v>
      </c>
      <c r="EG14" s="9">
        <v>1.0569999999999999</v>
      </c>
      <c r="EH14" s="9">
        <v>14.351000000000001</v>
      </c>
      <c r="EI14" s="9">
        <v>12.904999999999999</v>
      </c>
      <c r="EJ14" s="9">
        <v>12.686999999999999</v>
      </c>
      <c r="EK14" s="9">
        <v>9.2999999999999999E-2</v>
      </c>
      <c r="EL14" s="9">
        <v>0.125</v>
      </c>
      <c r="EM14" s="9">
        <v>9.2999999999999999E-2</v>
      </c>
      <c r="EN14" s="9">
        <v>0.125</v>
      </c>
      <c r="EO14" s="9">
        <v>0</v>
      </c>
      <c r="EP14" s="9">
        <v>10.503</v>
      </c>
      <c r="EQ14" s="9">
        <v>0.13100000000000001</v>
      </c>
      <c r="ER14" s="9">
        <v>0.28799999999999998</v>
      </c>
      <c r="ES14" s="9">
        <v>1.9830000000000001</v>
      </c>
      <c r="ET14" s="9">
        <v>1.2729999999999999</v>
      </c>
      <c r="EU14" s="9">
        <v>11.631</v>
      </c>
      <c r="EV14" s="9">
        <v>1.446</v>
      </c>
      <c r="EW14" s="9">
        <v>15.734999999999999</v>
      </c>
      <c r="EX14" s="9">
        <v>1.3520000000000001</v>
      </c>
      <c r="EY14" s="9">
        <v>31.459</v>
      </c>
      <c r="EZ14" s="9">
        <v>31.459</v>
      </c>
      <c r="FA14" s="9">
        <v>7.9829999999999997</v>
      </c>
      <c r="FB14" s="9">
        <v>3.06</v>
      </c>
      <c r="FC14" s="9">
        <v>0.93700000000000006</v>
      </c>
      <c r="FD14" s="9">
        <v>1.4119999999999999</v>
      </c>
      <c r="FE14" s="9">
        <v>1.137</v>
      </c>
      <c r="FF14" s="9">
        <v>1.2110000000000001</v>
      </c>
      <c r="FG14" s="9">
        <v>1.6319999999999999</v>
      </c>
      <c r="FH14" s="9">
        <v>0</v>
      </c>
      <c r="FI14" s="9">
        <v>0.71699999999999997</v>
      </c>
      <c r="FJ14" s="9">
        <v>0.33900000000000002</v>
      </c>
      <c r="FK14" s="9">
        <v>0.79700000000000004</v>
      </c>
      <c r="FL14" s="9">
        <v>1.212</v>
      </c>
      <c r="FM14" s="9">
        <v>1.054</v>
      </c>
      <c r="FN14" s="9">
        <v>1.2949999999999999</v>
      </c>
      <c r="FO14" s="9">
        <v>4.923</v>
      </c>
      <c r="FP14" s="9">
        <v>23.475999999999999</v>
      </c>
      <c r="FQ14" s="9">
        <v>19.640999999999998</v>
      </c>
      <c r="FR14" s="9">
        <v>19.367999999999999</v>
      </c>
      <c r="FS14" s="9">
        <v>0.151</v>
      </c>
      <c r="FT14" s="9">
        <v>0.123</v>
      </c>
      <c r="FU14" s="9">
        <v>0.151</v>
      </c>
      <c r="FV14" s="9">
        <v>0</v>
      </c>
      <c r="FW14" s="9">
        <v>0.123</v>
      </c>
      <c r="FX14" s="9">
        <v>12.208</v>
      </c>
      <c r="FY14" s="9">
        <v>0.89400000000000002</v>
      </c>
      <c r="FZ14" s="9">
        <v>1.587</v>
      </c>
      <c r="GA14" s="9">
        <v>4.952</v>
      </c>
      <c r="GB14" s="9">
        <v>1.034</v>
      </c>
      <c r="GC14" s="9">
        <v>18.606999999999999</v>
      </c>
      <c r="GD14" s="9">
        <v>3.835</v>
      </c>
      <c r="GE14" s="9">
        <v>26.117999999999999</v>
      </c>
      <c r="GF14" s="9">
        <v>5.3410000000000002</v>
      </c>
      <c r="GG14" s="9">
        <v>63.484000000000002</v>
      </c>
      <c r="GH14" s="9">
        <v>63.484000000000002</v>
      </c>
      <c r="GI14" s="9">
        <v>9.4540000000000006</v>
      </c>
      <c r="GJ14" s="9">
        <v>4.3499999999999996</v>
      </c>
      <c r="GK14" s="9">
        <v>3.0110000000000001</v>
      </c>
      <c r="GL14" s="9">
        <v>1.206</v>
      </c>
      <c r="GM14" s="9">
        <v>3.5659999999999998</v>
      </c>
      <c r="GN14" s="9">
        <v>0.65200000000000002</v>
      </c>
      <c r="GO14" s="9">
        <v>3.5659999999999998</v>
      </c>
      <c r="GP14" s="9">
        <v>0.55200000000000005</v>
      </c>
      <c r="GQ14" s="9">
        <v>0</v>
      </c>
      <c r="GR14" s="9">
        <v>1.4930000000000001</v>
      </c>
      <c r="GS14" s="9">
        <v>1.2050000000000001</v>
      </c>
      <c r="GT14" s="9">
        <v>1.52</v>
      </c>
      <c r="GU14" s="9">
        <v>2.5379999999999998</v>
      </c>
      <c r="GV14" s="9">
        <v>1.68</v>
      </c>
      <c r="GW14" s="9">
        <v>5.1040000000000001</v>
      </c>
      <c r="GX14" s="9">
        <v>54.03</v>
      </c>
      <c r="GY14" s="9">
        <v>42.319000000000003</v>
      </c>
      <c r="GZ14" s="9">
        <v>39.377000000000002</v>
      </c>
      <c r="HA14" s="9">
        <v>1.284</v>
      </c>
      <c r="HB14" s="9">
        <v>1.52</v>
      </c>
      <c r="HC14" s="9">
        <v>1.288</v>
      </c>
      <c r="HD14" s="9">
        <v>1.393</v>
      </c>
      <c r="HE14" s="9">
        <v>0</v>
      </c>
      <c r="HF14" s="9">
        <v>32.811</v>
      </c>
      <c r="HG14" s="9">
        <v>4.0410000000000004</v>
      </c>
      <c r="HH14" s="9">
        <v>2.1989999999999998</v>
      </c>
      <c r="HI14" s="9">
        <v>3.2679999999999998</v>
      </c>
      <c r="HJ14" s="9">
        <v>8.2840000000000007</v>
      </c>
      <c r="HK14" s="9">
        <v>34.033999999999999</v>
      </c>
      <c r="HL14" s="9">
        <v>11.711</v>
      </c>
      <c r="HM14" s="9">
        <v>59.046999999999997</v>
      </c>
      <c r="HN14" s="9">
        <v>4.4370000000000003</v>
      </c>
      <c r="HO14" s="9">
        <v>26.355</v>
      </c>
      <c r="HP14" s="9">
        <v>26.355</v>
      </c>
      <c r="HQ14" s="9">
        <v>3.5329999999999999</v>
      </c>
      <c r="HR14" s="9">
        <v>1.369</v>
      </c>
      <c r="HS14" s="9">
        <v>1.018</v>
      </c>
      <c r="HT14" s="9">
        <v>0.35099999999999998</v>
      </c>
      <c r="HU14" s="9">
        <v>1.2370000000000001</v>
      </c>
      <c r="HV14" s="9">
        <v>0.13200000000000001</v>
      </c>
      <c r="HW14" s="9">
        <v>1.2370000000000001</v>
      </c>
      <c r="HX14" s="9">
        <v>0</v>
      </c>
      <c r="HY14" s="9">
        <v>0.13200000000000001</v>
      </c>
      <c r="HZ14" s="9">
        <v>0.28799999999999998</v>
      </c>
      <c r="IA14" s="9">
        <v>0.248</v>
      </c>
      <c r="IB14" s="9">
        <v>0.83299999999999996</v>
      </c>
      <c r="IC14" s="9">
        <v>1.0329999999999999</v>
      </c>
      <c r="ID14" s="9">
        <v>0.33600000000000002</v>
      </c>
      <c r="IE14" s="9">
        <v>2.1640000000000001</v>
      </c>
      <c r="IF14" s="9">
        <v>22.821999999999999</v>
      </c>
      <c r="IG14" s="9">
        <v>16.524000000000001</v>
      </c>
      <c r="IH14" s="9">
        <v>15.542999999999999</v>
      </c>
      <c r="II14" s="9">
        <v>0.376</v>
      </c>
      <c r="IJ14" s="9">
        <v>0.60499999999999998</v>
      </c>
      <c r="IK14" s="9">
        <v>0.34399999999999997</v>
      </c>
      <c r="IL14" s="9">
        <v>0.38400000000000001</v>
      </c>
      <c r="IM14" s="9">
        <v>0.254</v>
      </c>
      <c r="IN14" s="9">
        <v>12.901</v>
      </c>
      <c r="IO14" s="9">
        <v>1.333</v>
      </c>
      <c r="IP14" s="9">
        <v>0.81200000000000006</v>
      </c>
      <c r="IQ14" s="9">
        <v>1.478</v>
      </c>
    </row>
    <row r="15" spans="1:251">
      <c r="A15" s="10">
        <v>43497</v>
      </c>
      <c r="B15" s="9">
        <v>29.108000000000001</v>
      </c>
      <c r="C15" s="9">
        <v>21.5</v>
      </c>
      <c r="D15" s="9">
        <v>20.95</v>
      </c>
      <c r="E15" s="9">
        <v>0.35599999999999998</v>
      </c>
      <c r="F15" s="9">
        <v>9.1999999999999998E-2</v>
      </c>
      <c r="G15" s="9">
        <v>0.35599999999999998</v>
      </c>
      <c r="H15" s="9">
        <v>9.1999999999999998E-2</v>
      </c>
      <c r="I15" s="9">
        <v>0</v>
      </c>
      <c r="J15" s="9">
        <v>16.481999999999999</v>
      </c>
      <c r="K15" s="9">
        <v>0.14099999999999999</v>
      </c>
      <c r="L15" s="9">
        <v>0.85499999999999998</v>
      </c>
      <c r="M15" s="9">
        <v>4.0209999999999999</v>
      </c>
      <c r="N15" s="9">
        <v>3.5219999999999998</v>
      </c>
      <c r="O15" s="9">
        <v>17.978000000000002</v>
      </c>
      <c r="P15" s="9">
        <v>7.609</v>
      </c>
      <c r="Q15" s="9">
        <v>32.360999999999997</v>
      </c>
      <c r="R15" s="9">
        <v>2.8540000000000001</v>
      </c>
      <c r="S15" s="9">
        <v>31.398</v>
      </c>
      <c r="T15" s="9">
        <v>31.398</v>
      </c>
      <c r="U15" s="9">
        <v>6.3579999999999997</v>
      </c>
      <c r="V15" s="9">
        <v>3.18</v>
      </c>
      <c r="W15" s="9">
        <v>0.89500000000000002</v>
      </c>
      <c r="X15" s="9">
        <v>1.764</v>
      </c>
      <c r="Y15" s="9">
        <v>1.571</v>
      </c>
      <c r="Z15" s="9">
        <v>1.0880000000000001</v>
      </c>
      <c r="AA15" s="9">
        <v>0.81299999999999994</v>
      </c>
      <c r="AB15" s="9">
        <v>0.69299999999999995</v>
      </c>
      <c r="AC15" s="9">
        <v>1.04</v>
      </c>
      <c r="AD15" s="9">
        <v>0.13100000000000001</v>
      </c>
      <c r="AE15" s="9">
        <v>1.345</v>
      </c>
      <c r="AF15" s="9">
        <v>1.2829999999999999</v>
      </c>
      <c r="AG15" s="9">
        <v>1.514</v>
      </c>
      <c r="AH15" s="9">
        <v>1.2450000000000001</v>
      </c>
      <c r="AI15" s="9">
        <v>3.1779999999999999</v>
      </c>
      <c r="AJ15" s="9">
        <v>25.039000000000001</v>
      </c>
      <c r="AK15" s="9">
        <v>22.876000000000001</v>
      </c>
      <c r="AL15" s="9">
        <v>22.606999999999999</v>
      </c>
      <c r="AM15" s="9">
        <v>0.14000000000000001</v>
      </c>
      <c r="AN15" s="9">
        <v>0.128</v>
      </c>
      <c r="AO15" s="9">
        <v>0.26900000000000002</v>
      </c>
      <c r="AP15" s="9">
        <v>0</v>
      </c>
      <c r="AQ15" s="9">
        <v>0</v>
      </c>
      <c r="AR15" s="9">
        <v>14.72</v>
      </c>
      <c r="AS15" s="9">
        <v>2.097</v>
      </c>
      <c r="AT15" s="9">
        <v>1.9330000000000001</v>
      </c>
      <c r="AU15" s="9">
        <v>4.1260000000000003</v>
      </c>
      <c r="AV15" s="9">
        <v>2.3149999999999999</v>
      </c>
      <c r="AW15" s="9">
        <v>20.561</v>
      </c>
      <c r="AX15" s="9">
        <v>2.1640000000000001</v>
      </c>
      <c r="AY15" s="9">
        <v>28.093</v>
      </c>
      <c r="AZ15" s="9">
        <v>3.3050000000000002</v>
      </c>
      <c r="BA15" s="9">
        <v>28.812000000000001</v>
      </c>
      <c r="BB15" s="9">
        <v>28.812000000000001</v>
      </c>
      <c r="BC15" s="9">
        <v>4.0469999999999997</v>
      </c>
      <c r="BD15" s="9">
        <v>2.3450000000000002</v>
      </c>
      <c r="BE15" s="9">
        <v>0.38900000000000001</v>
      </c>
      <c r="BF15" s="9">
        <v>1.8360000000000001</v>
      </c>
      <c r="BG15" s="9">
        <v>1.2450000000000001</v>
      </c>
      <c r="BH15" s="9">
        <v>0.97899999999999998</v>
      </c>
      <c r="BI15" s="9">
        <v>1.1499999999999999</v>
      </c>
      <c r="BJ15" s="9">
        <v>0.24299999999999999</v>
      </c>
      <c r="BK15" s="9">
        <v>0.83099999999999996</v>
      </c>
      <c r="BL15" s="9">
        <v>0.58699999999999997</v>
      </c>
      <c r="BM15" s="9">
        <v>0.92200000000000004</v>
      </c>
      <c r="BN15" s="9">
        <v>0.71599999999999997</v>
      </c>
      <c r="BO15" s="9">
        <v>1.2929999999999999</v>
      </c>
      <c r="BP15" s="9">
        <v>0.93100000000000005</v>
      </c>
      <c r="BQ15" s="9">
        <v>1.702</v>
      </c>
      <c r="BR15" s="9">
        <v>24.765999999999998</v>
      </c>
      <c r="BS15" s="9">
        <v>21.786999999999999</v>
      </c>
      <c r="BT15" s="9">
        <v>20.725000000000001</v>
      </c>
      <c r="BU15" s="9">
        <v>0.495</v>
      </c>
      <c r="BV15" s="9">
        <v>0.39200000000000002</v>
      </c>
      <c r="BW15" s="9">
        <v>0.22</v>
      </c>
      <c r="BX15" s="9">
        <v>0.25900000000000001</v>
      </c>
      <c r="BY15" s="9">
        <v>0.40799999999999997</v>
      </c>
      <c r="BZ15" s="9">
        <v>16.954000000000001</v>
      </c>
      <c r="CA15" s="9">
        <v>1.52</v>
      </c>
      <c r="CB15" s="9">
        <v>1.08</v>
      </c>
      <c r="CC15" s="9">
        <v>2.2330000000000001</v>
      </c>
      <c r="CD15" s="9">
        <v>3.266</v>
      </c>
      <c r="CE15" s="9">
        <v>18.521000000000001</v>
      </c>
      <c r="CF15" s="9">
        <v>2.9780000000000002</v>
      </c>
      <c r="CG15" s="9">
        <v>27.363</v>
      </c>
      <c r="CH15" s="9">
        <v>1.45</v>
      </c>
      <c r="CI15" s="9">
        <v>24.164999999999999</v>
      </c>
      <c r="CJ15" s="9">
        <v>24.164999999999999</v>
      </c>
      <c r="CK15" s="9">
        <v>5.8019999999999996</v>
      </c>
      <c r="CL15" s="9">
        <v>2.1869999999999998</v>
      </c>
      <c r="CM15" s="9">
        <v>0.96899999999999997</v>
      </c>
      <c r="CN15" s="9">
        <v>0.96699999999999997</v>
      </c>
      <c r="CO15" s="9">
        <v>1.234</v>
      </c>
      <c r="CP15" s="9">
        <v>0.70199999999999996</v>
      </c>
      <c r="CQ15" s="9">
        <v>1.4510000000000001</v>
      </c>
      <c r="CR15" s="9">
        <v>0</v>
      </c>
      <c r="CS15" s="9">
        <v>0.48499999999999999</v>
      </c>
      <c r="CT15" s="9">
        <v>0.17100000000000001</v>
      </c>
      <c r="CU15" s="9">
        <v>0.77900000000000003</v>
      </c>
      <c r="CV15" s="9">
        <v>0.98499999999999999</v>
      </c>
      <c r="CW15" s="9">
        <v>1.413</v>
      </c>
      <c r="CX15" s="9">
        <v>0.52200000000000002</v>
      </c>
      <c r="CY15" s="9">
        <v>3.6150000000000002</v>
      </c>
      <c r="CZ15" s="9">
        <v>18.363</v>
      </c>
      <c r="DA15" s="9">
        <v>17.2</v>
      </c>
      <c r="DB15" s="9">
        <v>16.895</v>
      </c>
      <c r="DC15" s="9">
        <v>0.30499999999999999</v>
      </c>
      <c r="DD15" s="9">
        <v>0</v>
      </c>
      <c r="DE15" s="9">
        <v>0.30499999999999999</v>
      </c>
      <c r="DF15" s="9">
        <v>0</v>
      </c>
      <c r="DG15" s="9">
        <v>0</v>
      </c>
      <c r="DH15" s="9">
        <v>12.65</v>
      </c>
      <c r="DI15" s="9">
        <v>0.502</v>
      </c>
      <c r="DJ15" s="9">
        <v>1.232</v>
      </c>
      <c r="DK15" s="9">
        <v>2.8149999999999999</v>
      </c>
      <c r="DL15" s="9">
        <v>1.7889999999999999</v>
      </c>
      <c r="DM15" s="9">
        <v>15.411</v>
      </c>
      <c r="DN15" s="9">
        <v>1.163</v>
      </c>
      <c r="DO15" s="9">
        <v>20.297999999999998</v>
      </c>
      <c r="DP15" s="9">
        <v>3.8660000000000001</v>
      </c>
      <c r="DQ15" s="9">
        <v>15.516</v>
      </c>
      <c r="DR15" s="9">
        <v>15.516</v>
      </c>
      <c r="DS15" s="9">
        <v>3.1139999999999999</v>
      </c>
      <c r="DT15" s="9">
        <v>1.528</v>
      </c>
      <c r="DU15" s="9">
        <v>0.49</v>
      </c>
      <c r="DV15" s="9">
        <v>0.9</v>
      </c>
      <c r="DW15" s="9">
        <v>0.97199999999999998</v>
      </c>
      <c r="DX15" s="9">
        <v>0.41799999999999998</v>
      </c>
      <c r="DY15" s="9">
        <v>0.98299999999999998</v>
      </c>
      <c r="DZ15" s="9">
        <v>0.11799999999999999</v>
      </c>
      <c r="EA15" s="9">
        <v>0.153</v>
      </c>
      <c r="EB15" s="9">
        <v>0.24099999999999999</v>
      </c>
      <c r="EC15" s="9">
        <v>0.38900000000000001</v>
      </c>
      <c r="ED15" s="9">
        <v>0.76100000000000001</v>
      </c>
      <c r="EE15" s="9">
        <v>0.48499999999999999</v>
      </c>
      <c r="EF15" s="9">
        <v>0.90600000000000003</v>
      </c>
      <c r="EG15" s="9">
        <v>1.5860000000000001</v>
      </c>
      <c r="EH15" s="9">
        <v>12.401999999999999</v>
      </c>
      <c r="EI15" s="9">
        <v>11.262</v>
      </c>
      <c r="EJ15" s="9">
        <v>10.901999999999999</v>
      </c>
      <c r="EK15" s="9">
        <v>0.246</v>
      </c>
      <c r="EL15" s="9">
        <v>0.114</v>
      </c>
      <c r="EM15" s="9">
        <v>0.246</v>
      </c>
      <c r="EN15" s="9">
        <v>0</v>
      </c>
      <c r="EO15" s="9">
        <v>0.114</v>
      </c>
      <c r="EP15" s="9">
        <v>8.69</v>
      </c>
      <c r="EQ15" s="9">
        <v>0.123</v>
      </c>
      <c r="ER15" s="9">
        <v>0.223</v>
      </c>
      <c r="ES15" s="9">
        <v>2.2269999999999999</v>
      </c>
      <c r="ET15" s="9">
        <v>1.2370000000000001</v>
      </c>
      <c r="EU15" s="9">
        <v>10.025</v>
      </c>
      <c r="EV15" s="9">
        <v>1.139</v>
      </c>
      <c r="EW15" s="9">
        <v>13.792</v>
      </c>
      <c r="EX15" s="9">
        <v>1.724</v>
      </c>
      <c r="EY15" s="9">
        <v>30.062999999999999</v>
      </c>
      <c r="EZ15" s="9">
        <v>30.062999999999999</v>
      </c>
      <c r="FA15" s="9">
        <v>7.9020000000000001</v>
      </c>
      <c r="FB15" s="9">
        <v>3.1749999999999998</v>
      </c>
      <c r="FC15" s="9">
        <v>1.3140000000000001</v>
      </c>
      <c r="FD15" s="9">
        <v>1.353</v>
      </c>
      <c r="FE15" s="9">
        <v>1.738</v>
      </c>
      <c r="FF15" s="9">
        <v>0.92900000000000005</v>
      </c>
      <c r="FG15" s="9">
        <v>1.851</v>
      </c>
      <c r="FH15" s="9">
        <v>0</v>
      </c>
      <c r="FI15" s="9">
        <v>0.81599999999999995</v>
      </c>
      <c r="FJ15" s="9">
        <v>1.0900000000000001</v>
      </c>
      <c r="FK15" s="9">
        <v>0.77900000000000003</v>
      </c>
      <c r="FL15" s="9">
        <v>0.79800000000000004</v>
      </c>
      <c r="FM15" s="9">
        <v>1.7070000000000001</v>
      </c>
      <c r="FN15" s="9">
        <v>0.96099999999999997</v>
      </c>
      <c r="FO15" s="9">
        <v>4.7279999999999998</v>
      </c>
      <c r="FP15" s="9">
        <v>22.16</v>
      </c>
      <c r="FQ15" s="9">
        <v>17.937000000000001</v>
      </c>
      <c r="FR15" s="9">
        <v>17.074000000000002</v>
      </c>
      <c r="FS15" s="9">
        <v>0.86199999999999999</v>
      </c>
      <c r="FT15" s="9">
        <v>0</v>
      </c>
      <c r="FU15" s="9">
        <v>0.73</v>
      </c>
      <c r="FV15" s="9">
        <v>0</v>
      </c>
      <c r="FW15" s="9">
        <v>0.13200000000000001</v>
      </c>
      <c r="FX15" s="9">
        <v>11.999000000000001</v>
      </c>
      <c r="FY15" s="9">
        <v>1.2729999999999999</v>
      </c>
      <c r="FZ15" s="9">
        <v>0.94899999999999995</v>
      </c>
      <c r="GA15" s="9">
        <v>3.7149999999999999</v>
      </c>
      <c r="GB15" s="9">
        <v>1.974</v>
      </c>
      <c r="GC15" s="9">
        <v>15.962</v>
      </c>
      <c r="GD15" s="9">
        <v>4.2240000000000002</v>
      </c>
      <c r="GE15" s="9">
        <v>25.259</v>
      </c>
      <c r="GF15" s="9">
        <v>4.8040000000000003</v>
      </c>
      <c r="GG15" s="9">
        <v>73.141999999999996</v>
      </c>
      <c r="GH15" s="9">
        <v>73.141999999999996</v>
      </c>
      <c r="GI15" s="9">
        <v>9.8870000000000005</v>
      </c>
      <c r="GJ15" s="9">
        <v>5.1340000000000003</v>
      </c>
      <c r="GK15" s="9">
        <v>2.8149999999999999</v>
      </c>
      <c r="GL15" s="9">
        <v>2.0979999999999999</v>
      </c>
      <c r="GM15" s="9">
        <v>3.3860000000000001</v>
      </c>
      <c r="GN15" s="9">
        <v>1.5269999999999999</v>
      </c>
      <c r="GO15" s="9">
        <v>3.9689999999999999</v>
      </c>
      <c r="GP15" s="9">
        <v>0.94299999999999995</v>
      </c>
      <c r="GQ15" s="9">
        <v>0</v>
      </c>
      <c r="GR15" s="9">
        <v>0.83799999999999997</v>
      </c>
      <c r="GS15" s="9">
        <v>1.75</v>
      </c>
      <c r="GT15" s="9">
        <v>2.3239999999999998</v>
      </c>
      <c r="GU15" s="9">
        <v>3.6389999999999998</v>
      </c>
      <c r="GV15" s="9">
        <v>1.274</v>
      </c>
      <c r="GW15" s="9">
        <v>4.7519999999999998</v>
      </c>
      <c r="GX15" s="9">
        <v>63.255000000000003</v>
      </c>
      <c r="GY15" s="9">
        <v>46.774000000000001</v>
      </c>
      <c r="GZ15" s="9">
        <v>43.4</v>
      </c>
      <c r="HA15" s="9">
        <v>1.4510000000000001</v>
      </c>
      <c r="HB15" s="9">
        <v>1.9239999999999999</v>
      </c>
      <c r="HC15" s="9">
        <v>2.141</v>
      </c>
      <c r="HD15" s="9">
        <v>1.2330000000000001</v>
      </c>
      <c r="HE15" s="9">
        <v>0</v>
      </c>
      <c r="HF15" s="9">
        <v>35.420999999999999</v>
      </c>
      <c r="HG15" s="9">
        <v>3.43</v>
      </c>
      <c r="HH15" s="9">
        <v>2.9140000000000001</v>
      </c>
      <c r="HI15" s="9">
        <v>5.0090000000000003</v>
      </c>
      <c r="HJ15" s="9">
        <v>10.048</v>
      </c>
      <c r="HK15" s="9">
        <v>36.726999999999997</v>
      </c>
      <c r="HL15" s="9">
        <v>16.481000000000002</v>
      </c>
      <c r="HM15" s="9">
        <v>68.704999999999998</v>
      </c>
      <c r="HN15" s="9">
        <v>4.4370000000000003</v>
      </c>
      <c r="HO15" s="9">
        <v>24.234000000000002</v>
      </c>
      <c r="HP15" s="9">
        <v>24.234000000000002</v>
      </c>
      <c r="HQ15" s="9">
        <v>3.4260000000000002</v>
      </c>
      <c r="HR15" s="9">
        <v>2.3119999999999998</v>
      </c>
      <c r="HS15" s="9">
        <v>0.83599999999999997</v>
      </c>
      <c r="HT15" s="9">
        <v>1.37</v>
      </c>
      <c r="HU15" s="9">
        <v>1.2250000000000001</v>
      </c>
      <c r="HV15" s="9">
        <v>0.98199999999999998</v>
      </c>
      <c r="HW15" s="9">
        <v>0.97199999999999998</v>
      </c>
      <c r="HX15" s="9">
        <v>0.65100000000000002</v>
      </c>
      <c r="HY15" s="9">
        <v>0.58299999999999996</v>
      </c>
      <c r="HZ15" s="9">
        <v>0.254</v>
      </c>
      <c r="IA15" s="9">
        <v>0.90400000000000003</v>
      </c>
      <c r="IB15" s="9">
        <v>1.0489999999999999</v>
      </c>
      <c r="IC15" s="9">
        <v>1.0660000000000001</v>
      </c>
      <c r="ID15" s="9">
        <v>1.1399999999999999</v>
      </c>
      <c r="IE15" s="9">
        <v>1.1140000000000001</v>
      </c>
      <c r="IF15" s="9">
        <v>20.806999999999999</v>
      </c>
      <c r="IG15" s="9">
        <v>16.047000000000001</v>
      </c>
      <c r="IH15" s="9">
        <v>14.227</v>
      </c>
      <c r="II15" s="9">
        <v>0.36399999999999999</v>
      </c>
      <c r="IJ15" s="9">
        <v>1.18</v>
      </c>
      <c r="IK15" s="9">
        <v>0.37</v>
      </c>
      <c r="IL15" s="9">
        <v>1.0569999999999999</v>
      </c>
      <c r="IM15" s="9">
        <v>0</v>
      </c>
      <c r="IN15" s="9">
        <v>12.989000000000001</v>
      </c>
      <c r="IO15" s="9">
        <v>0.63</v>
      </c>
      <c r="IP15" s="9">
        <v>0.57399999999999995</v>
      </c>
      <c r="IQ15" s="9">
        <v>1.8540000000000001</v>
      </c>
    </row>
    <row r="16" spans="1:251">
      <c r="A16" s="10">
        <v>43862</v>
      </c>
      <c r="B16" s="9">
        <v>32.457000000000001</v>
      </c>
      <c r="C16" s="9">
        <v>23.780999999999999</v>
      </c>
      <c r="D16" s="9">
        <v>22.855</v>
      </c>
      <c r="E16" s="9">
        <v>0.59299999999999997</v>
      </c>
      <c r="F16" s="9">
        <v>0.33300000000000002</v>
      </c>
      <c r="G16" s="9">
        <v>0.59299999999999997</v>
      </c>
      <c r="H16" s="9">
        <v>0.33300000000000002</v>
      </c>
      <c r="I16" s="9">
        <v>0</v>
      </c>
      <c r="J16" s="9">
        <v>17.844999999999999</v>
      </c>
      <c r="K16" s="9">
        <v>1.0469999999999999</v>
      </c>
      <c r="L16" s="9">
        <v>1.111</v>
      </c>
      <c r="M16" s="9">
        <v>3.7770000000000001</v>
      </c>
      <c r="N16" s="9">
        <v>1.8560000000000001</v>
      </c>
      <c r="O16" s="9">
        <v>21.923999999999999</v>
      </c>
      <c r="P16" s="9">
        <v>8.6760000000000002</v>
      </c>
      <c r="Q16" s="9">
        <v>35.192999999999998</v>
      </c>
      <c r="R16" s="9">
        <v>2.8959999999999999</v>
      </c>
      <c r="S16" s="9">
        <v>34.073999999999998</v>
      </c>
      <c r="T16" s="9">
        <v>34.073999999999998</v>
      </c>
      <c r="U16" s="9">
        <v>8.6029999999999998</v>
      </c>
      <c r="V16" s="9">
        <v>3.26</v>
      </c>
      <c r="W16" s="9">
        <v>1.591</v>
      </c>
      <c r="X16" s="9">
        <v>1.3919999999999999</v>
      </c>
      <c r="Y16" s="9">
        <v>1.9690000000000001</v>
      </c>
      <c r="Z16" s="9">
        <v>1.0129999999999999</v>
      </c>
      <c r="AA16" s="9">
        <v>1.5880000000000001</v>
      </c>
      <c r="AB16" s="9">
        <v>0.81100000000000005</v>
      </c>
      <c r="AC16" s="9">
        <v>0.49099999999999999</v>
      </c>
      <c r="AD16" s="9">
        <v>0.64300000000000002</v>
      </c>
      <c r="AE16" s="9">
        <v>1.492</v>
      </c>
      <c r="AF16" s="9">
        <v>0.84799999999999998</v>
      </c>
      <c r="AG16" s="9">
        <v>1.956</v>
      </c>
      <c r="AH16" s="9">
        <v>1.0269999999999999</v>
      </c>
      <c r="AI16" s="9">
        <v>5.343</v>
      </c>
      <c r="AJ16" s="9">
        <v>25.471</v>
      </c>
      <c r="AK16" s="9">
        <v>22.779</v>
      </c>
      <c r="AL16" s="9">
        <v>21.693999999999999</v>
      </c>
      <c r="AM16" s="9">
        <v>0.46500000000000002</v>
      </c>
      <c r="AN16" s="9">
        <v>0.61899999999999999</v>
      </c>
      <c r="AO16" s="9">
        <v>0.245</v>
      </c>
      <c r="AP16" s="9">
        <v>0.106</v>
      </c>
      <c r="AQ16" s="9">
        <v>0.73299999999999998</v>
      </c>
      <c r="AR16" s="9">
        <v>14.218</v>
      </c>
      <c r="AS16" s="9">
        <v>1.587</v>
      </c>
      <c r="AT16" s="9">
        <v>1.966</v>
      </c>
      <c r="AU16" s="9">
        <v>5.0069999999999997</v>
      </c>
      <c r="AV16" s="9">
        <v>2.2170000000000001</v>
      </c>
      <c r="AW16" s="9">
        <v>20.562000000000001</v>
      </c>
      <c r="AX16" s="9">
        <v>2.6920000000000002</v>
      </c>
      <c r="AY16" s="9">
        <v>29.899000000000001</v>
      </c>
      <c r="AZ16" s="9">
        <v>4.1749999999999998</v>
      </c>
      <c r="BA16" s="9">
        <v>30.437000000000001</v>
      </c>
      <c r="BB16" s="9">
        <v>30.437000000000001</v>
      </c>
      <c r="BC16" s="9">
        <v>4.8479999999999999</v>
      </c>
      <c r="BD16" s="9">
        <v>2.1880000000000002</v>
      </c>
      <c r="BE16" s="9">
        <v>0.36099999999999999</v>
      </c>
      <c r="BF16" s="9">
        <v>1.599</v>
      </c>
      <c r="BG16" s="9">
        <v>1.004</v>
      </c>
      <c r="BH16" s="9">
        <v>0.95599999999999996</v>
      </c>
      <c r="BI16" s="9">
        <v>0.876</v>
      </c>
      <c r="BJ16" s="9">
        <v>0.20699999999999999</v>
      </c>
      <c r="BK16" s="9">
        <v>0.877</v>
      </c>
      <c r="BL16" s="9">
        <v>0.36399999999999999</v>
      </c>
      <c r="BM16" s="9">
        <v>0.79</v>
      </c>
      <c r="BN16" s="9">
        <v>0.80600000000000005</v>
      </c>
      <c r="BO16" s="9">
        <v>1.573</v>
      </c>
      <c r="BP16" s="9">
        <v>0.38700000000000001</v>
      </c>
      <c r="BQ16" s="9">
        <v>2.66</v>
      </c>
      <c r="BR16" s="9">
        <v>25.588999999999999</v>
      </c>
      <c r="BS16" s="9">
        <v>23.001000000000001</v>
      </c>
      <c r="BT16" s="9">
        <v>21.167999999999999</v>
      </c>
      <c r="BU16" s="9">
        <v>1.206</v>
      </c>
      <c r="BV16" s="9">
        <v>0.626</v>
      </c>
      <c r="BW16" s="9">
        <v>1.0389999999999999</v>
      </c>
      <c r="BX16" s="9">
        <v>0.40699999999999997</v>
      </c>
      <c r="BY16" s="9">
        <v>0.38600000000000001</v>
      </c>
      <c r="BZ16" s="9">
        <v>17.055</v>
      </c>
      <c r="CA16" s="9">
        <v>2.2970000000000002</v>
      </c>
      <c r="CB16" s="9">
        <v>1.6060000000000001</v>
      </c>
      <c r="CC16" s="9">
        <v>2.0430000000000001</v>
      </c>
      <c r="CD16" s="9">
        <v>3.28</v>
      </c>
      <c r="CE16" s="9">
        <v>19.721</v>
      </c>
      <c r="CF16" s="9">
        <v>2.5880000000000001</v>
      </c>
      <c r="CG16" s="9">
        <v>27.78</v>
      </c>
      <c r="CH16" s="9">
        <v>2.657</v>
      </c>
      <c r="CI16" s="9">
        <v>25.07</v>
      </c>
      <c r="CJ16" s="9">
        <v>25.07</v>
      </c>
      <c r="CK16" s="9">
        <v>5.1639999999999997</v>
      </c>
      <c r="CL16" s="9">
        <v>1.093</v>
      </c>
      <c r="CM16" s="9">
        <v>0.106</v>
      </c>
      <c r="CN16" s="9">
        <v>0.98699999999999999</v>
      </c>
      <c r="CO16" s="9">
        <v>0.36899999999999999</v>
      </c>
      <c r="CP16" s="9">
        <v>0.72499999999999998</v>
      </c>
      <c r="CQ16" s="9">
        <v>0.36899999999999999</v>
      </c>
      <c r="CR16" s="9">
        <v>0</v>
      </c>
      <c r="CS16" s="9">
        <v>0.46500000000000002</v>
      </c>
      <c r="CT16" s="9">
        <v>0.23599999999999999</v>
      </c>
      <c r="CU16" s="9">
        <v>0.23</v>
      </c>
      <c r="CV16" s="9">
        <v>0.627</v>
      </c>
      <c r="CW16" s="9">
        <v>0.70599999999999996</v>
      </c>
      <c r="CX16" s="9">
        <v>0.38700000000000001</v>
      </c>
      <c r="CY16" s="9">
        <v>4.0709999999999997</v>
      </c>
      <c r="CZ16" s="9">
        <v>19.905999999999999</v>
      </c>
      <c r="DA16" s="9">
        <v>19.27</v>
      </c>
      <c r="DB16" s="9">
        <v>18.704000000000001</v>
      </c>
      <c r="DC16" s="9">
        <v>0.20699999999999999</v>
      </c>
      <c r="DD16" s="9">
        <v>0.35799999999999998</v>
      </c>
      <c r="DE16" s="9">
        <v>0.48099999999999998</v>
      </c>
      <c r="DF16" s="9">
        <v>0</v>
      </c>
      <c r="DG16" s="9">
        <v>8.5000000000000006E-2</v>
      </c>
      <c r="DH16" s="9">
        <v>11.923</v>
      </c>
      <c r="DI16" s="9">
        <v>0.89900000000000002</v>
      </c>
      <c r="DJ16" s="9">
        <v>2.004</v>
      </c>
      <c r="DK16" s="9">
        <v>4.4450000000000003</v>
      </c>
      <c r="DL16" s="9">
        <v>1.6419999999999999</v>
      </c>
      <c r="DM16" s="9">
        <v>17.628</v>
      </c>
      <c r="DN16" s="9">
        <v>0.63600000000000001</v>
      </c>
      <c r="DO16" s="9">
        <v>20.998999999999999</v>
      </c>
      <c r="DP16" s="9">
        <v>4.0709999999999997</v>
      </c>
      <c r="DQ16" s="9">
        <v>17.088999999999999</v>
      </c>
      <c r="DR16" s="9">
        <v>17.088999999999999</v>
      </c>
      <c r="DS16" s="9">
        <v>4.2050000000000001</v>
      </c>
      <c r="DT16" s="9">
        <v>2.1320000000000001</v>
      </c>
      <c r="DU16" s="9">
        <v>1</v>
      </c>
      <c r="DV16" s="9">
        <v>1.034</v>
      </c>
      <c r="DW16" s="9">
        <v>1.02</v>
      </c>
      <c r="DX16" s="9">
        <v>1.014</v>
      </c>
      <c r="DY16" s="9">
        <v>1.18</v>
      </c>
      <c r="DZ16" s="9">
        <v>0.35199999999999998</v>
      </c>
      <c r="EA16" s="9">
        <v>0.502</v>
      </c>
      <c r="EB16" s="9">
        <v>0.70599999999999996</v>
      </c>
      <c r="EC16" s="9">
        <v>0.38500000000000001</v>
      </c>
      <c r="ED16" s="9">
        <v>0.94399999999999995</v>
      </c>
      <c r="EE16" s="9">
        <v>1.47</v>
      </c>
      <c r="EF16" s="9">
        <v>0.56399999999999995</v>
      </c>
      <c r="EG16" s="9">
        <v>2.073</v>
      </c>
      <c r="EH16" s="9">
        <v>12.885</v>
      </c>
      <c r="EI16" s="9">
        <v>11.52</v>
      </c>
      <c r="EJ16" s="9">
        <v>10.946999999999999</v>
      </c>
      <c r="EK16" s="9">
        <v>0.32500000000000001</v>
      </c>
      <c r="EL16" s="9">
        <v>0.249</v>
      </c>
      <c r="EM16" s="9">
        <v>0.32500000000000001</v>
      </c>
      <c r="EN16" s="9">
        <v>0</v>
      </c>
      <c r="EO16" s="9">
        <v>0.105</v>
      </c>
      <c r="EP16" s="9">
        <v>8.0030000000000001</v>
      </c>
      <c r="EQ16" s="9">
        <v>0.11600000000000001</v>
      </c>
      <c r="ER16" s="9">
        <v>0.82199999999999995</v>
      </c>
      <c r="ES16" s="9">
        <v>2.5779999999999998</v>
      </c>
      <c r="ET16" s="9">
        <v>1.2589999999999999</v>
      </c>
      <c r="EU16" s="9">
        <v>10.260999999999999</v>
      </c>
      <c r="EV16" s="9">
        <v>1.3640000000000001</v>
      </c>
      <c r="EW16" s="9">
        <v>15.03</v>
      </c>
      <c r="EX16" s="9">
        <v>2.0590000000000002</v>
      </c>
      <c r="EY16" s="9">
        <v>30.61</v>
      </c>
      <c r="EZ16" s="9">
        <v>30.61</v>
      </c>
      <c r="FA16" s="9">
        <v>7.0739999999999998</v>
      </c>
      <c r="FB16" s="9">
        <v>3.0129999999999999</v>
      </c>
      <c r="FC16" s="9">
        <v>1.2729999999999999</v>
      </c>
      <c r="FD16" s="9">
        <v>1.462</v>
      </c>
      <c r="FE16" s="9">
        <v>1.677</v>
      </c>
      <c r="FF16" s="9">
        <v>1.0580000000000001</v>
      </c>
      <c r="FG16" s="9">
        <v>1.7969999999999999</v>
      </c>
      <c r="FH16" s="9">
        <v>0.24199999999999999</v>
      </c>
      <c r="FI16" s="9">
        <v>0.69599999999999995</v>
      </c>
      <c r="FJ16" s="9">
        <v>0.74099999999999999</v>
      </c>
      <c r="FK16" s="9">
        <v>0.93200000000000005</v>
      </c>
      <c r="FL16" s="9">
        <v>1.0620000000000001</v>
      </c>
      <c r="FM16" s="9">
        <v>1.079</v>
      </c>
      <c r="FN16" s="9">
        <v>1.657</v>
      </c>
      <c r="FO16" s="9">
        <v>4.0599999999999996</v>
      </c>
      <c r="FP16" s="9">
        <v>23.536000000000001</v>
      </c>
      <c r="FQ16" s="9">
        <v>21.274999999999999</v>
      </c>
      <c r="FR16" s="9">
        <v>20.710999999999999</v>
      </c>
      <c r="FS16" s="9">
        <v>0.34300000000000003</v>
      </c>
      <c r="FT16" s="9">
        <v>0.221</v>
      </c>
      <c r="FU16" s="9">
        <v>0.224</v>
      </c>
      <c r="FV16" s="9">
        <v>0.11899999999999999</v>
      </c>
      <c r="FW16" s="9">
        <v>0.221</v>
      </c>
      <c r="FX16" s="9">
        <v>13.894</v>
      </c>
      <c r="FY16" s="9">
        <v>1.165</v>
      </c>
      <c r="FZ16" s="9">
        <v>1.4910000000000001</v>
      </c>
      <c r="GA16" s="9">
        <v>4.7240000000000002</v>
      </c>
      <c r="GB16" s="9">
        <v>1.9650000000000001</v>
      </c>
      <c r="GC16" s="9">
        <v>19.309999999999999</v>
      </c>
      <c r="GD16" s="9">
        <v>2.2610000000000001</v>
      </c>
      <c r="GE16" s="9">
        <v>26.579000000000001</v>
      </c>
      <c r="GF16" s="9">
        <v>4.03</v>
      </c>
      <c r="GG16" s="9">
        <v>73.028999999999996</v>
      </c>
      <c r="GH16" s="9">
        <v>73.028999999999996</v>
      </c>
      <c r="GI16" s="9">
        <v>8.4280000000000008</v>
      </c>
      <c r="GJ16" s="9">
        <v>4.452</v>
      </c>
      <c r="GK16" s="9">
        <v>1.4159999999999999</v>
      </c>
      <c r="GL16" s="9">
        <v>3.036</v>
      </c>
      <c r="GM16" s="9">
        <v>3.298</v>
      </c>
      <c r="GN16" s="9">
        <v>1.1539999999999999</v>
      </c>
      <c r="GO16" s="9">
        <v>3.3679999999999999</v>
      </c>
      <c r="GP16" s="9">
        <v>1.0840000000000001</v>
      </c>
      <c r="GQ16" s="9">
        <v>0</v>
      </c>
      <c r="GR16" s="9">
        <v>1.2929999999999999</v>
      </c>
      <c r="GS16" s="9">
        <v>0.81</v>
      </c>
      <c r="GT16" s="9">
        <v>2.3490000000000002</v>
      </c>
      <c r="GU16" s="9">
        <v>3.274</v>
      </c>
      <c r="GV16" s="9">
        <v>1.1779999999999999</v>
      </c>
      <c r="GW16" s="9">
        <v>3.976</v>
      </c>
      <c r="GX16" s="9">
        <v>64.600999999999999</v>
      </c>
      <c r="GY16" s="9">
        <v>50.488999999999997</v>
      </c>
      <c r="GZ16" s="9">
        <v>47.256999999999998</v>
      </c>
      <c r="HA16" s="9">
        <v>1.9810000000000001</v>
      </c>
      <c r="HB16" s="9">
        <v>1.2509999999999999</v>
      </c>
      <c r="HC16" s="9">
        <v>1.9510000000000001</v>
      </c>
      <c r="HD16" s="9">
        <v>1.2809999999999999</v>
      </c>
      <c r="HE16" s="9">
        <v>0</v>
      </c>
      <c r="HF16" s="9">
        <v>36.043999999999997</v>
      </c>
      <c r="HG16" s="9">
        <v>2.9620000000000002</v>
      </c>
      <c r="HH16" s="9">
        <v>4.29</v>
      </c>
      <c r="HI16" s="9">
        <v>7.1920000000000002</v>
      </c>
      <c r="HJ16" s="9">
        <v>9.9700000000000006</v>
      </c>
      <c r="HK16" s="9">
        <v>40.518999999999998</v>
      </c>
      <c r="HL16" s="9">
        <v>14.112</v>
      </c>
      <c r="HM16" s="9">
        <v>69.968000000000004</v>
      </c>
      <c r="HN16" s="9">
        <v>3.0609999999999999</v>
      </c>
      <c r="HO16" s="9">
        <v>30.082999999999998</v>
      </c>
      <c r="HP16" s="9">
        <v>30.082999999999998</v>
      </c>
      <c r="HQ16" s="9">
        <v>4.306</v>
      </c>
      <c r="HR16" s="9">
        <v>2.266</v>
      </c>
      <c r="HS16" s="9">
        <v>1.3440000000000001</v>
      </c>
      <c r="HT16" s="9">
        <v>0.81399999999999995</v>
      </c>
      <c r="HU16" s="9">
        <v>1.069</v>
      </c>
      <c r="HV16" s="9">
        <v>1.089</v>
      </c>
      <c r="HW16" s="9">
        <v>1.274</v>
      </c>
      <c r="HX16" s="9">
        <v>0.52100000000000002</v>
      </c>
      <c r="HY16" s="9">
        <v>0.36299999999999999</v>
      </c>
      <c r="HZ16" s="9">
        <v>0.41699999999999998</v>
      </c>
      <c r="IA16" s="9">
        <v>0.91900000000000004</v>
      </c>
      <c r="IB16" s="9">
        <v>0.82199999999999995</v>
      </c>
      <c r="IC16" s="9">
        <v>1.5469999999999999</v>
      </c>
      <c r="ID16" s="9">
        <v>0.61</v>
      </c>
      <c r="IE16" s="9">
        <v>2.04</v>
      </c>
      <c r="IF16" s="9">
        <v>25.777999999999999</v>
      </c>
      <c r="IG16" s="9">
        <v>18.914000000000001</v>
      </c>
      <c r="IH16" s="9">
        <v>17.228999999999999</v>
      </c>
      <c r="II16" s="9">
        <v>0.91800000000000004</v>
      </c>
      <c r="IJ16" s="9">
        <v>0.76700000000000002</v>
      </c>
      <c r="IK16" s="9">
        <v>0.32300000000000001</v>
      </c>
      <c r="IL16" s="9">
        <v>0.61099999999999999</v>
      </c>
      <c r="IM16" s="9">
        <v>0.751</v>
      </c>
      <c r="IN16" s="9">
        <v>13.81</v>
      </c>
      <c r="IO16" s="9">
        <v>1.22</v>
      </c>
      <c r="IP16" s="9">
        <v>1.0900000000000001</v>
      </c>
      <c r="IQ16" s="9">
        <v>2.794</v>
      </c>
    </row>
    <row r="17" spans="1:251">
      <c r="A17" s="10">
        <v>44228</v>
      </c>
      <c r="B17" s="9">
        <v>32.874000000000002</v>
      </c>
      <c r="C17" s="9">
        <v>23.242000000000001</v>
      </c>
      <c r="D17" s="9">
        <v>22.283000000000001</v>
      </c>
      <c r="E17" s="9">
        <v>0.59299999999999997</v>
      </c>
      <c r="F17" s="9">
        <v>0.36599999999999999</v>
      </c>
      <c r="G17" s="9">
        <v>0.59099999999999997</v>
      </c>
      <c r="H17" s="9">
        <v>0.36799999999999999</v>
      </c>
      <c r="I17" s="9">
        <v>0</v>
      </c>
      <c r="J17" s="9">
        <v>17.187000000000001</v>
      </c>
      <c r="K17" s="9">
        <v>1.216</v>
      </c>
      <c r="L17" s="9">
        <v>1.6859999999999999</v>
      </c>
      <c r="M17" s="9">
        <v>3.153</v>
      </c>
      <c r="N17" s="9">
        <v>2.6619999999999999</v>
      </c>
      <c r="O17" s="9">
        <v>20.58</v>
      </c>
      <c r="P17" s="9">
        <v>9.6319999999999997</v>
      </c>
      <c r="Q17" s="9">
        <v>37.003999999999998</v>
      </c>
      <c r="R17" s="9">
        <v>2.347</v>
      </c>
      <c r="S17" s="9">
        <v>30.803000000000001</v>
      </c>
      <c r="T17" s="9">
        <v>30.803000000000001</v>
      </c>
      <c r="U17" s="9">
        <v>7.2960000000000003</v>
      </c>
      <c r="V17" s="9">
        <v>3.2850000000000001</v>
      </c>
      <c r="W17" s="9">
        <v>1.546</v>
      </c>
      <c r="X17" s="9">
        <v>1.3819999999999999</v>
      </c>
      <c r="Y17" s="9">
        <v>1.96</v>
      </c>
      <c r="Z17" s="9">
        <v>0.84899999999999998</v>
      </c>
      <c r="AA17" s="9">
        <v>1.861</v>
      </c>
      <c r="AB17" s="9">
        <v>0.68400000000000005</v>
      </c>
      <c r="AC17" s="9">
        <v>0.11799999999999999</v>
      </c>
      <c r="AD17" s="9">
        <v>0.64900000000000002</v>
      </c>
      <c r="AE17" s="9">
        <v>1.2869999999999999</v>
      </c>
      <c r="AF17" s="9">
        <v>0.99299999999999999</v>
      </c>
      <c r="AG17" s="9">
        <v>1.569</v>
      </c>
      <c r="AH17" s="9">
        <v>1.36</v>
      </c>
      <c r="AI17" s="9">
        <v>4.0110000000000001</v>
      </c>
      <c r="AJ17" s="9">
        <v>23.507000000000001</v>
      </c>
      <c r="AK17" s="9">
        <v>22.082999999999998</v>
      </c>
      <c r="AL17" s="9">
        <v>21.452999999999999</v>
      </c>
      <c r="AM17" s="9">
        <v>0.217</v>
      </c>
      <c r="AN17" s="9">
        <v>0.41299999999999998</v>
      </c>
      <c r="AO17" s="9">
        <v>0.30599999999999999</v>
      </c>
      <c r="AP17" s="9">
        <v>0.217</v>
      </c>
      <c r="AQ17" s="9">
        <v>0.107</v>
      </c>
      <c r="AR17" s="9">
        <v>13.438000000000001</v>
      </c>
      <c r="AS17" s="9">
        <v>2.262</v>
      </c>
      <c r="AT17" s="9">
        <v>1.907</v>
      </c>
      <c r="AU17" s="9">
        <v>4.476</v>
      </c>
      <c r="AV17" s="9">
        <v>3.4049999999999998</v>
      </c>
      <c r="AW17" s="9">
        <v>18.678000000000001</v>
      </c>
      <c r="AX17" s="9">
        <v>1.425</v>
      </c>
      <c r="AY17" s="9">
        <v>26.712</v>
      </c>
      <c r="AZ17" s="9">
        <v>4.0910000000000002</v>
      </c>
      <c r="BA17" s="9">
        <v>32.804000000000002</v>
      </c>
      <c r="BB17" s="9">
        <v>32.804000000000002</v>
      </c>
      <c r="BC17" s="9">
        <v>4.8209999999999997</v>
      </c>
      <c r="BD17" s="9">
        <v>2.6059999999999999</v>
      </c>
      <c r="BE17" s="9">
        <v>0.97199999999999998</v>
      </c>
      <c r="BF17" s="9">
        <v>1.387</v>
      </c>
      <c r="BG17" s="9">
        <v>1.341</v>
      </c>
      <c r="BH17" s="9">
        <v>0.89800000000000002</v>
      </c>
      <c r="BI17" s="9">
        <v>1.0880000000000001</v>
      </c>
      <c r="BJ17" s="9">
        <v>0.249</v>
      </c>
      <c r="BK17" s="9">
        <v>0.79100000000000004</v>
      </c>
      <c r="BL17" s="9">
        <v>0.38900000000000001</v>
      </c>
      <c r="BM17" s="9">
        <v>0.66</v>
      </c>
      <c r="BN17" s="9">
        <v>1.31</v>
      </c>
      <c r="BO17" s="9">
        <v>1.663</v>
      </c>
      <c r="BP17" s="9">
        <v>0.69499999999999995</v>
      </c>
      <c r="BQ17" s="9">
        <v>2.2149999999999999</v>
      </c>
      <c r="BR17" s="9">
        <v>27.983000000000001</v>
      </c>
      <c r="BS17" s="9">
        <v>24.805</v>
      </c>
      <c r="BT17" s="9">
        <v>22.902000000000001</v>
      </c>
      <c r="BU17" s="9">
        <v>0.93100000000000005</v>
      </c>
      <c r="BV17" s="9">
        <v>0.97099999999999997</v>
      </c>
      <c r="BW17" s="9">
        <v>0.89400000000000002</v>
      </c>
      <c r="BX17" s="9">
        <v>0.248</v>
      </c>
      <c r="BY17" s="9">
        <v>0.76</v>
      </c>
      <c r="BZ17" s="9">
        <v>20.077999999999999</v>
      </c>
      <c r="CA17" s="9">
        <v>1.8779999999999999</v>
      </c>
      <c r="CB17" s="9">
        <v>1.024</v>
      </c>
      <c r="CC17" s="9">
        <v>1.825</v>
      </c>
      <c r="CD17" s="9">
        <v>3.0819999999999999</v>
      </c>
      <c r="CE17" s="9">
        <v>21.722000000000001</v>
      </c>
      <c r="CF17" s="9">
        <v>3.1779999999999999</v>
      </c>
      <c r="CG17" s="9">
        <v>30.553000000000001</v>
      </c>
      <c r="CH17" s="9">
        <v>2.2509999999999999</v>
      </c>
      <c r="CI17" s="9">
        <v>20.282</v>
      </c>
      <c r="CJ17" s="9">
        <v>20.282</v>
      </c>
      <c r="CK17" s="9">
        <v>5.5179999999999998</v>
      </c>
      <c r="CL17" s="9">
        <v>1.9159999999999999</v>
      </c>
      <c r="CM17" s="9">
        <v>1.0509999999999999</v>
      </c>
      <c r="CN17" s="9">
        <v>0.86499999999999999</v>
      </c>
      <c r="CO17" s="9">
        <v>1.2390000000000001</v>
      </c>
      <c r="CP17" s="9">
        <v>0.67700000000000005</v>
      </c>
      <c r="CQ17" s="9">
        <v>1.2090000000000001</v>
      </c>
      <c r="CR17" s="9">
        <v>0</v>
      </c>
      <c r="CS17" s="9">
        <v>0.70699999999999996</v>
      </c>
      <c r="CT17" s="9">
        <v>0.27800000000000002</v>
      </c>
      <c r="CU17" s="9">
        <v>1.2190000000000001</v>
      </c>
      <c r="CV17" s="9">
        <v>0.41899999999999998</v>
      </c>
      <c r="CW17" s="9">
        <v>1.1499999999999999</v>
      </c>
      <c r="CX17" s="9">
        <v>0.76600000000000001</v>
      </c>
      <c r="CY17" s="9">
        <v>3.6019999999999999</v>
      </c>
      <c r="CZ17" s="9">
        <v>14.763</v>
      </c>
      <c r="DA17" s="9">
        <v>13.544</v>
      </c>
      <c r="DB17" s="9">
        <v>13.089</v>
      </c>
      <c r="DC17" s="9">
        <v>0.216</v>
      </c>
      <c r="DD17" s="9">
        <v>0.23799999999999999</v>
      </c>
      <c r="DE17" s="9">
        <v>0.11799999999999999</v>
      </c>
      <c r="DF17" s="9">
        <v>0.23899999999999999</v>
      </c>
      <c r="DG17" s="9">
        <v>9.8000000000000004E-2</v>
      </c>
      <c r="DH17" s="9">
        <v>7.1989999999999998</v>
      </c>
      <c r="DI17" s="9">
        <v>1.2769999999999999</v>
      </c>
      <c r="DJ17" s="9">
        <v>1.452</v>
      </c>
      <c r="DK17" s="9">
        <v>3.617</v>
      </c>
      <c r="DL17" s="9">
        <v>1.492</v>
      </c>
      <c r="DM17" s="9">
        <v>12.052</v>
      </c>
      <c r="DN17" s="9">
        <v>1.22</v>
      </c>
      <c r="DO17" s="9">
        <v>16.678999999999998</v>
      </c>
      <c r="DP17" s="9">
        <v>3.6019999999999999</v>
      </c>
      <c r="DQ17" s="9">
        <v>17.428000000000001</v>
      </c>
      <c r="DR17" s="9">
        <v>17.428000000000001</v>
      </c>
      <c r="DS17" s="9">
        <v>4.2430000000000003</v>
      </c>
      <c r="DT17" s="9">
        <v>2.5870000000000002</v>
      </c>
      <c r="DU17" s="9">
        <v>0.88200000000000001</v>
      </c>
      <c r="DV17" s="9">
        <v>1.581</v>
      </c>
      <c r="DW17" s="9">
        <v>1.04</v>
      </c>
      <c r="DX17" s="9">
        <v>1.4239999999999999</v>
      </c>
      <c r="DY17" s="9">
        <v>1.4159999999999999</v>
      </c>
      <c r="DZ17" s="9">
        <v>0.6</v>
      </c>
      <c r="EA17" s="9">
        <v>0.25</v>
      </c>
      <c r="EB17" s="9">
        <v>0.57199999999999995</v>
      </c>
      <c r="EC17" s="9">
        <v>0.89900000000000002</v>
      </c>
      <c r="ED17" s="9">
        <v>0.99199999999999999</v>
      </c>
      <c r="EE17" s="9">
        <v>1.8620000000000001</v>
      </c>
      <c r="EF17" s="9">
        <v>0.60099999999999998</v>
      </c>
      <c r="EG17" s="9">
        <v>1.657</v>
      </c>
      <c r="EH17" s="9">
        <v>13.183999999999999</v>
      </c>
      <c r="EI17" s="9">
        <v>11.179</v>
      </c>
      <c r="EJ17" s="9">
        <v>11.084</v>
      </c>
      <c r="EK17" s="9">
        <v>9.5000000000000001E-2</v>
      </c>
      <c r="EL17" s="9">
        <v>0</v>
      </c>
      <c r="EM17" s="9">
        <v>9.5000000000000001E-2</v>
      </c>
      <c r="EN17" s="9">
        <v>0</v>
      </c>
      <c r="EO17" s="9">
        <v>0</v>
      </c>
      <c r="EP17" s="9">
        <v>8.3680000000000003</v>
      </c>
      <c r="EQ17" s="9">
        <v>0.30299999999999999</v>
      </c>
      <c r="ER17" s="9">
        <v>0.53600000000000003</v>
      </c>
      <c r="ES17" s="9">
        <v>1.972</v>
      </c>
      <c r="ET17" s="9">
        <v>0.74099999999999999</v>
      </c>
      <c r="EU17" s="9">
        <v>10.438000000000001</v>
      </c>
      <c r="EV17" s="9">
        <v>2.0049999999999999</v>
      </c>
      <c r="EW17" s="9">
        <v>15.648</v>
      </c>
      <c r="EX17" s="9">
        <v>1.78</v>
      </c>
      <c r="EY17" s="9">
        <v>36.374000000000002</v>
      </c>
      <c r="EZ17" s="9">
        <v>36.374000000000002</v>
      </c>
      <c r="FA17" s="9">
        <v>9.4130000000000003</v>
      </c>
      <c r="FB17" s="9">
        <v>3.3660000000000001</v>
      </c>
      <c r="FC17" s="9">
        <v>1.248</v>
      </c>
      <c r="FD17" s="9">
        <v>1.762</v>
      </c>
      <c r="FE17" s="9">
        <v>2.3130000000000002</v>
      </c>
      <c r="FF17" s="9">
        <v>0.69699999999999995</v>
      </c>
      <c r="FG17" s="9">
        <v>1.9550000000000001</v>
      </c>
      <c r="FH17" s="9">
        <v>0.113</v>
      </c>
      <c r="FI17" s="9">
        <v>0.81799999999999995</v>
      </c>
      <c r="FJ17" s="9">
        <v>0.11</v>
      </c>
      <c r="FK17" s="9">
        <v>1.6859999999999999</v>
      </c>
      <c r="FL17" s="9">
        <v>1.2150000000000001</v>
      </c>
      <c r="FM17" s="9">
        <v>1.8440000000000001</v>
      </c>
      <c r="FN17" s="9">
        <v>1.1659999999999999</v>
      </c>
      <c r="FO17" s="9">
        <v>6.048</v>
      </c>
      <c r="FP17" s="9">
        <v>26.96</v>
      </c>
      <c r="FQ17" s="9">
        <v>22.885999999999999</v>
      </c>
      <c r="FR17" s="9">
        <v>22.164000000000001</v>
      </c>
      <c r="FS17" s="9">
        <v>0.48699999999999999</v>
      </c>
      <c r="FT17" s="9">
        <v>0.23599999999999999</v>
      </c>
      <c r="FU17" s="9">
        <v>0.61</v>
      </c>
      <c r="FV17" s="9">
        <v>0</v>
      </c>
      <c r="FW17" s="9">
        <v>0.113</v>
      </c>
      <c r="FX17" s="9">
        <v>15.468999999999999</v>
      </c>
      <c r="FY17" s="9">
        <v>1.593</v>
      </c>
      <c r="FZ17" s="9">
        <v>1.4610000000000001</v>
      </c>
      <c r="GA17" s="9">
        <v>4.3630000000000004</v>
      </c>
      <c r="GB17" s="9">
        <v>1.857</v>
      </c>
      <c r="GC17" s="9">
        <v>21.03</v>
      </c>
      <c r="GD17" s="9">
        <v>4.0739999999999998</v>
      </c>
      <c r="GE17" s="9">
        <v>30.213999999999999</v>
      </c>
      <c r="GF17" s="9">
        <v>6.16</v>
      </c>
      <c r="GG17" s="9">
        <v>70.900000000000006</v>
      </c>
      <c r="GH17" s="9">
        <v>70.900000000000006</v>
      </c>
      <c r="GI17" s="9">
        <v>9.3520000000000003</v>
      </c>
      <c r="GJ17" s="9">
        <v>4.47</v>
      </c>
      <c r="GK17" s="9">
        <v>1.7589999999999999</v>
      </c>
      <c r="GL17" s="9">
        <v>2.1539999999999999</v>
      </c>
      <c r="GM17" s="9">
        <v>2.7320000000000002</v>
      </c>
      <c r="GN17" s="9">
        <v>1.18</v>
      </c>
      <c r="GO17" s="9">
        <v>2.9529999999999998</v>
      </c>
      <c r="GP17" s="9">
        <v>0.96</v>
      </c>
      <c r="GQ17" s="9">
        <v>0</v>
      </c>
      <c r="GR17" s="9">
        <v>1.274</v>
      </c>
      <c r="GS17" s="9">
        <v>0.76300000000000001</v>
      </c>
      <c r="GT17" s="9">
        <v>1.875</v>
      </c>
      <c r="GU17" s="9">
        <v>2.6859999999999999</v>
      </c>
      <c r="GV17" s="9">
        <v>1.2270000000000001</v>
      </c>
      <c r="GW17" s="9">
        <v>4.8819999999999997</v>
      </c>
      <c r="GX17" s="9">
        <v>61.548999999999999</v>
      </c>
      <c r="GY17" s="9">
        <v>48.734999999999999</v>
      </c>
      <c r="GZ17" s="9">
        <v>46.103000000000002</v>
      </c>
      <c r="HA17" s="9">
        <v>1.4630000000000001</v>
      </c>
      <c r="HB17" s="9">
        <v>0.95399999999999996</v>
      </c>
      <c r="HC17" s="9">
        <v>1.7030000000000001</v>
      </c>
      <c r="HD17" s="9">
        <v>0.71399999999999997</v>
      </c>
      <c r="HE17" s="9">
        <v>0</v>
      </c>
      <c r="HF17" s="9">
        <v>36.517000000000003</v>
      </c>
      <c r="HG17" s="9">
        <v>4.359</v>
      </c>
      <c r="HH17" s="9">
        <v>2.754</v>
      </c>
      <c r="HI17" s="9">
        <v>5.1050000000000004</v>
      </c>
      <c r="HJ17" s="9">
        <v>7.593</v>
      </c>
      <c r="HK17" s="9">
        <v>41.142000000000003</v>
      </c>
      <c r="HL17" s="9">
        <v>12.814</v>
      </c>
      <c r="HM17" s="9">
        <v>66.543000000000006</v>
      </c>
      <c r="HN17" s="9">
        <v>4.3579999999999997</v>
      </c>
      <c r="HO17" s="9">
        <v>31.867000000000001</v>
      </c>
      <c r="HP17" s="9">
        <v>31.867000000000001</v>
      </c>
      <c r="HQ17" s="9">
        <v>2.9870000000000001</v>
      </c>
      <c r="HR17" s="9">
        <v>1.724</v>
      </c>
      <c r="HS17" s="9">
        <v>0.74199999999999999</v>
      </c>
      <c r="HT17" s="9">
        <v>0.81599999999999995</v>
      </c>
      <c r="HU17" s="9">
        <v>0.439</v>
      </c>
      <c r="HV17" s="9">
        <v>1.0009999999999999</v>
      </c>
      <c r="HW17" s="9">
        <v>0.45</v>
      </c>
      <c r="HX17" s="9">
        <v>0.55800000000000005</v>
      </c>
      <c r="HY17" s="9">
        <v>0.43099999999999999</v>
      </c>
      <c r="HZ17" s="9">
        <v>0.51400000000000001</v>
      </c>
      <c r="IA17" s="9">
        <v>0.46100000000000002</v>
      </c>
      <c r="IB17" s="9">
        <v>0.58399999999999996</v>
      </c>
      <c r="IC17" s="9">
        <v>1.0389999999999999</v>
      </c>
      <c r="ID17" s="9">
        <v>0.51900000000000002</v>
      </c>
      <c r="IE17" s="9">
        <v>1.2629999999999999</v>
      </c>
      <c r="IF17" s="9">
        <v>28.88</v>
      </c>
      <c r="IG17" s="9">
        <v>20.925999999999998</v>
      </c>
      <c r="IH17" s="9">
        <v>19.920999999999999</v>
      </c>
      <c r="II17" s="9">
        <v>0.32800000000000001</v>
      </c>
      <c r="IJ17" s="9">
        <v>0.67700000000000005</v>
      </c>
      <c r="IK17" s="9">
        <v>0.20499999999999999</v>
      </c>
      <c r="IL17" s="9">
        <v>0.68200000000000005</v>
      </c>
      <c r="IM17" s="9">
        <v>0.11700000000000001</v>
      </c>
      <c r="IN17" s="9">
        <v>16.158000000000001</v>
      </c>
      <c r="IO17" s="9">
        <v>1.9990000000000001</v>
      </c>
      <c r="IP17" s="9">
        <v>1.242</v>
      </c>
      <c r="IQ17" s="9">
        <v>1.528</v>
      </c>
    </row>
    <row r="18" spans="1:251">
      <c r="A18" s="10">
        <v>44593</v>
      </c>
      <c r="B18" s="9">
        <v>34.703000000000003</v>
      </c>
      <c r="C18" s="9">
        <v>25.702000000000002</v>
      </c>
      <c r="D18" s="9">
        <v>24.853000000000002</v>
      </c>
      <c r="E18" s="9">
        <v>0.48599999999999999</v>
      </c>
      <c r="F18" s="9">
        <v>0.36199999999999999</v>
      </c>
      <c r="G18" s="9">
        <v>0.48599999999999999</v>
      </c>
      <c r="H18" s="9">
        <v>0.245</v>
      </c>
      <c r="I18" s="9">
        <v>0.11700000000000001</v>
      </c>
      <c r="J18" s="9">
        <v>18.693000000000001</v>
      </c>
      <c r="K18" s="9">
        <v>1.0209999999999999</v>
      </c>
      <c r="L18" s="9">
        <v>1.242</v>
      </c>
      <c r="M18" s="9">
        <v>4.7469999999999999</v>
      </c>
      <c r="N18" s="9">
        <v>3.0950000000000002</v>
      </c>
      <c r="O18" s="9">
        <v>22.606999999999999</v>
      </c>
      <c r="P18" s="9">
        <v>9.0009999999999994</v>
      </c>
      <c r="Q18" s="9">
        <v>38.567999999999998</v>
      </c>
      <c r="R18" s="9">
        <v>3.867</v>
      </c>
      <c r="S18" s="9">
        <v>31.850999999999999</v>
      </c>
      <c r="T18" s="9">
        <v>31.850999999999999</v>
      </c>
      <c r="U18" s="9">
        <v>7.0679999999999996</v>
      </c>
      <c r="V18" s="9">
        <v>3.4159999999999999</v>
      </c>
      <c r="W18" s="9">
        <v>0.82499999999999996</v>
      </c>
      <c r="X18" s="9">
        <v>1.7709999999999999</v>
      </c>
      <c r="Y18" s="9">
        <v>1.907</v>
      </c>
      <c r="Z18" s="9">
        <v>0.68799999999999994</v>
      </c>
      <c r="AA18" s="9">
        <v>1.9</v>
      </c>
      <c r="AB18" s="9">
        <v>0.3</v>
      </c>
      <c r="AC18" s="9">
        <v>0.39500000000000002</v>
      </c>
      <c r="AD18" s="9">
        <v>0.35799999999999998</v>
      </c>
      <c r="AE18" s="9">
        <v>0.90100000000000002</v>
      </c>
      <c r="AF18" s="9">
        <v>1.3360000000000001</v>
      </c>
      <c r="AG18" s="9">
        <v>1.9610000000000001</v>
      </c>
      <c r="AH18" s="9">
        <v>0.63400000000000001</v>
      </c>
      <c r="AI18" s="9">
        <v>3.6520000000000001</v>
      </c>
      <c r="AJ18" s="9">
        <v>24.783000000000001</v>
      </c>
      <c r="AK18" s="9">
        <v>23.456</v>
      </c>
      <c r="AL18" s="9">
        <v>22.408999999999999</v>
      </c>
      <c r="AM18" s="9">
        <v>0.78800000000000003</v>
      </c>
      <c r="AN18" s="9">
        <v>0.26</v>
      </c>
      <c r="AO18" s="9">
        <v>0.57599999999999996</v>
      </c>
      <c r="AP18" s="9">
        <v>0.47099999999999997</v>
      </c>
      <c r="AQ18" s="9">
        <v>0</v>
      </c>
      <c r="AR18" s="9">
        <v>14.760999999999999</v>
      </c>
      <c r="AS18" s="9">
        <v>2.254</v>
      </c>
      <c r="AT18" s="9">
        <v>1.609</v>
      </c>
      <c r="AU18" s="9">
        <v>4.8319999999999999</v>
      </c>
      <c r="AV18" s="9">
        <v>2.7090000000000001</v>
      </c>
      <c r="AW18" s="9">
        <v>20.747</v>
      </c>
      <c r="AX18" s="9">
        <v>1.327</v>
      </c>
      <c r="AY18" s="9">
        <v>28.013999999999999</v>
      </c>
      <c r="AZ18" s="9">
        <v>3.8370000000000002</v>
      </c>
      <c r="BA18" s="9">
        <v>29.411000000000001</v>
      </c>
      <c r="BB18" s="9">
        <v>29.411000000000001</v>
      </c>
      <c r="BC18" s="9">
        <v>6.0940000000000003</v>
      </c>
      <c r="BD18" s="9">
        <v>3.617</v>
      </c>
      <c r="BE18" s="9">
        <v>0.57499999999999996</v>
      </c>
      <c r="BF18" s="9">
        <v>2.9369999999999998</v>
      </c>
      <c r="BG18" s="9">
        <v>2.1280000000000001</v>
      </c>
      <c r="BH18" s="9">
        <v>1.3839999999999999</v>
      </c>
      <c r="BI18" s="9">
        <v>2.3119999999999998</v>
      </c>
      <c r="BJ18" s="9">
        <v>0.495</v>
      </c>
      <c r="BK18" s="9">
        <v>0.70599999999999996</v>
      </c>
      <c r="BL18" s="9">
        <v>0.86899999999999999</v>
      </c>
      <c r="BM18" s="9">
        <v>1.395</v>
      </c>
      <c r="BN18" s="9">
        <v>1.2490000000000001</v>
      </c>
      <c r="BO18" s="9">
        <v>1.7130000000000001</v>
      </c>
      <c r="BP18" s="9">
        <v>1.7989999999999999</v>
      </c>
      <c r="BQ18" s="9">
        <v>2.4769999999999999</v>
      </c>
      <c r="BR18" s="9">
        <v>23.317</v>
      </c>
      <c r="BS18" s="9">
        <v>20.780999999999999</v>
      </c>
      <c r="BT18" s="9">
        <v>18.559999999999999</v>
      </c>
      <c r="BU18" s="9">
        <v>1.552</v>
      </c>
      <c r="BV18" s="9">
        <v>0.67</v>
      </c>
      <c r="BW18" s="9">
        <v>0.69199999999999995</v>
      </c>
      <c r="BX18" s="9">
        <v>1.0289999999999999</v>
      </c>
      <c r="BY18" s="9">
        <v>0.501</v>
      </c>
      <c r="BZ18" s="9">
        <v>15.986000000000001</v>
      </c>
      <c r="CA18" s="9">
        <v>1.2829999999999999</v>
      </c>
      <c r="CB18" s="9">
        <v>1.3740000000000001</v>
      </c>
      <c r="CC18" s="9">
        <v>2.1379999999999999</v>
      </c>
      <c r="CD18" s="9">
        <v>3.7789999999999999</v>
      </c>
      <c r="CE18" s="9">
        <v>17.001999999999999</v>
      </c>
      <c r="CF18" s="9">
        <v>2.536</v>
      </c>
      <c r="CG18" s="9">
        <v>26.91</v>
      </c>
      <c r="CH18" s="9">
        <v>2.5009999999999999</v>
      </c>
      <c r="CI18" s="9">
        <v>22.041</v>
      </c>
      <c r="CJ18" s="9">
        <v>22.041</v>
      </c>
      <c r="CK18" s="9">
        <v>6.3220000000000001</v>
      </c>
      <c r="CL18" s="9">
        <v>1.728</v>
      </c>
      <c r="CM18" s="9">
        <v>0.51200000000000001</v>
      </c>
      <c r="CN18" s="9">
        <v>0.98</v>
      </c>
      <c r="CO18" s="9">
        <v>0.33800000000000002</v>
      </c>
      <c r="CP18" s="9">
        <v>1.1539999999999999</v>
      </c>
      <c r="CQ18" s="9">
        <v>0.45700000000000002</v>
      </c>
      <c r="CR18" s="9">
        <v>0.25700000000000001</v>
      </c>
      <c r="CS18" s="9">
        <v>0.77700000000000002</v>
      </c>
      <c r="CT18" s="9">
        <v>0.22800000000000001</v>
      </c>
      <c r="CU18" s="9">
        <v>0.98</v>
      </c>
      <c r="CV18" s="9">
        <v>0.28399999999999997</v>
      </c>
      <c r="CW18" s="9">
        <v>0.97599999999999998</v>
      </c>
      <c r="CX18" s="9">
        <v>0.51600000000000001</v>
      </c>
      <c r="CY18" s="9">
        <v>4.5940000000000003</v>
      </c>
      <c r="CZ18" s="9">
        <v>15.718999999999999</v>
      </c>
      <c r="DA18" s="9">
        <v>14.634</v>
      </c>
      <c r="DB18" s="9">
        <v>14.128</v>
      </c>
      <c r="DC18" s="9">
        <v>0</v>
      </c>
      <c r="DD18" s="9">
        <v>0.50600000000000001</v>
      </c>
      <c r="DE18" s="9">
        <v>0</v>
      </c>
      <c r="DF18" s="9">
        <v>0</v>
      </c>
      <c r="DG18" s="9">
        <v>0.50600000000000001</v>
      </c>
      <c r="DH18" s="9">
        <v>8.7769999999999992</v>
      </c>
      <c r="DI18" s="9">
        <v>1.5680000000000001</v>
      </c>
      <c r="DJ18" s="9">
        <v>1.0549999999999999</v>
      </c>
      <c r="DK18" s="9">
        <v>3.234</v>
      </c>
      <c r="DL18" s="9">
        <v>1.782</v>
      </c>
      <c r="DM18" s="9">
        <v>12.852</v>
      </c>
      <c r="DN18" s="9">
        <v>1.085</v>
      </c>
      <c r="DO18" s="9">
        <v>17.327000000000002</v>
      </c>
      <c r="DP18" s="9">
        <v>4.7140000000000004</v>
      </c>
      <c r="DQ18" s="9">
        <v>16.917999999999999</v>
      </c>
      <c r="DR18" s="9">
        <v>16.917999999999999</v>
      </c>
      <c r="DS18" s="9">
        <v>3.5760000000000001</v>
      </c>
      <c r="DT18" s="9">
        <v>1.405</v>
      </c>
      <c r="DU18" s="9">
        <v>0.60399999999999998</v>
      </c>
      <c r="DV18" s="9">
        <v>0.65300000000000002</v>
      </c>
      <c r="DW18" s="9">
        <v>1.022</v>
      </c>
      <c r="DX18" s="9">
        <v>0.23599999999999999</v>
      </c>
      <c r="DY18" s="9">
        <v>1.139</v>
      </c>
      <c r="DZ18" s="9">
        <v>0</v>
      </c>
      <c r="EA18" s="9">
        <v>0</v>
      </c>
      <c r="EB18" s="9">
        <v>0.17699999999999999</v>
      </c>
      <c r="EC18" s="9">
        <v>0.60399999999999998</v>
      </c>
      <c r="ED18" s="9">
        <v>0.47599999999999998</v>
      </c>
      <c r="EE18" s="9">
        <v>0.65300000000000002</v>
      </c>
      <c r="EF18" s="9">
        <v>0.60399999999999998</v>
      </c>
      <c r="EG18" s="9">
        <v>2.1709999999999998</v>
      </c>
      <c r="EH18" s="9">
        <v>13.342000000000001</v>
      </c>
      <c r="EI18" s="9">
        <v>10.919</v>
      </c>
      <c r="EJ18" s="9">
        <v>10.689</v>
      </c>
      <c r="EK18" s="9">
        <v>0.23100000000000001</v>
      </c>
      <c r="EL18" s="9">
        <v>0</v>
      </c>
      <c r="EM18" s="9">
        <v>0.23100000000000001</v>
      </c>
      <c r="EN18" s="9">
        <v>0</v>
      </c>
      <c r="EO18" s="9">
        <v>0</v>
      </c>
      <c r="EP18" s="9">
        <v>8.9619999999999997</v>
      </c>
      <c r="EQ18" s="9">
        <v>0.23100000000000001</v>
      </c>
      <c r="ER18" s="9">
        <v>0.54200000000000004</v>
      </c>
      <c r="ES18" s="9">
        <v>1.1839999999999999</v>
      </c>
      <c r="ET18" s="9">
        <v>1.236</v>
      </c>
      <c r="EU18" s="9">
        <v>9.6829999999999998</v>
      </c>
      <c r="EV18" s="9">
        <v>2.423</v>
      </c>
      <c r="EW18" s="9">
        <v>15.015000000000001</v>
      </c>
      <c r="EX18" s="9">
        <v>1.903</v>
      </c>
      <c r="EY18" s="9">
        <v>29.798999999999999</v>
      </c>
      <c r="EZ18" s="9">
        <v>29.798999999999999</v>
      </c>
      <c r="FA18" s="9">
        <v>8.2530000000000001</v>
      </c>
      <c r="FB18" s="9">
        <v>2.3330000000000002</v>
      </c>
      <c r="FC18" s="9">
        <v>0.33200000000000002</v>
      </c>
      <c r="FD18" s="9">
        <v>1.3009999999999999</v>
      </c>
      <c r="FE18" s="9">
        <v>1.0549999999999999</v>
      </c>
      <c r="FF18" s="9">
        <v>0.57899999999999996</v>
      </c>
      <c r="FG18" s="9">
        <v>0.93100000000000005</v>
      </c>
      <c r="FH18" s="9">
        <v>0.11799999999999999</v>
      </c>
      <c r="FI18" s="9">
        <v>0.45300000000000001</v>
      </c>
      <c r="FJ18" s="9">
        <v>0.34499999999999997</v>
      </c>
      <c r="FK18" s="9">
        <v>0.46</v>
      </c>
      <c r="FL18" s="9">
        <v>0.82799999999999996</v>
      </c>
      <c r="FM18" s="9">
        <v>1.046</v>
      </c>
      <c r="FN18" s="9">
        <v>0.58699999999999997</v>
      </c>
      <c r="FO18" s="9">
        <v>5.92</v>
      </c>
      <c r="FP18" s="9">
        <v>21.545999999999999</v>
      </c>
      <c r="FQ18" s="9">
        <v>17.481999999999999</v>
      </c>
      <c r="FR18" s="9">
        <v>16.643999999999998</v>
      </c>
      <c r="FS18" s="9">
        <v>0.66700000000000004</v>
      </c>
      <c r="FT18" s="9">
        <v>0.17100000000000001</v>
      </c>
      <c r="FU18" s="9">
        <v>0.52</v>
      </c>
      <c r="FV18" s="9">
        <v>0</v>
      </c>
      <c r="FW18" s="9">
        <v>0.318</v>
      </c>
      <c r="FX18" s="9">
        <v>11.736000000000001</v>
      </c>
      <c r="FY18" s="9">
        <v>0.65</v>
      </c>
      <c r="FZ18" s="9">
        <v>1.4259999999999999</v>
      </c>
      <c r="GA18" s="9">
        <v>3.67</v>
      </c>
      <c r="GB18" s="9">
        <v>1.7589999999999999</v>
      </c>
      <c r="GC18" s="9">
        <v>15.723000000000001</v>
      </c>
      <c r="GD18" s="9">
        <v>4.0629999999999997</v>
      </c>
      <c r="GE18" s="9">
        <v>23.462</v>
      </c>
      <c r="GF18" s="9">
        <v>6.3369999999999997</v>
      </c>
      <c r="GG18" s="9">
        <v>79.385999999999996</v>
      </c>
      <c r="GH18" s="9">
        <v>79.385999999999996</v>
      </c>
      <c r="GI18" s="9">
        <v>10.968999999999999</v>
      </c>
      <c r="GJ18" s="9">
        <v>6.1379999999999999</v>
      </c>
      <c r="GK18" s="9">
        <v>3.7919999999999998</v>
      </c>
      <c r="GL18" s="9">
        <v>2.0739999999999998</v>
      </c>
      <c r="GM18" s="9">
        <v>4.6040000000000001</v>
      </c>
      <c r="GN18" s="9">
        <v>1.2609999999999999</v>
      </c>
      <c r="GO18" s="9">
        <v>4.8280000000000003</v>
      </c>
      <c r="GP18" s="9">
        <v>1.038</v>
      </c>
      <c r="GQ18" s="9">
        <v>0</v>
      </c>
      <c r="GR18" s="9">
        <v>2.5190000000000001</v>
      </c>
      <c r="GS18" s="9">
        <v>1.925</v>
      </c>
      <c r="GT18" s="9">
        <v>1.421</v>
      </c>
      <c r="GU18" s="9">
        <v>4.0380000000000003</v>
      </c>
      <c r="GV18" s="9">
        <v>1.827</v>
      </c>
      <c r="GW18" s="9">
        <v>4.8319999999999999</v>
      </c>
      <c r="GX18" s="9">
        <v>68.417000000000002</v>
      </c>
      <c r="GY18" s="9">
        <v>54.27</v>
      </c>
      <c r="GZ18" s="9">
        <v>49.360999999999997</v>
      </c>
      <c r="HA18" s="9">
        <v>3.0720000000000001</v>
      </c>
      <c r="HB18" s="9">
        <v>1.5620000000000001</v>
      </c>
      <c r="HC18" s="9">
        <v>3.214</v>
      </c>
      <c r="HD18" s="9">
        <v>1.419</v>
      </c>
      <c r="HE18" s="9">
        <v>0</v>
      </c>
      <c r="HF18" s="9">
        <v>40.340000000000003</v>
      </c>
      <c r="HG18" s="9">
        <v>5.101</v>
      </c>
      <c r="HH18" s="9">
        <v>3.8919999999999999</v>
      </c>
      <c r="HI18" s="9">
        <v>4.9379999999999997</v>
      </c>
      <c r="HJ18" s="9">
        <v>13.694000000000001</v>
      </c>
      <c r="HK18" s="9">
        <v>40.576000000000001</v>
      </c>
      <c r="HL18" s="9">
        <v>14.147</v>
      </c>
      <c r="HM18" s="9">
        <v>74.819999999999993</v>
      </c>
      <c r="HN18" s="9">
        <v>4.5659999999999998</v>
      </c>
      <c r="HO18" s="9">
        <v>36.177</v>
      </c>
      <c r="HP18" s="9">
        <v>36.177</v>
      </c>
      <c r="HQ18" s="9">
        <v>6.593</v>
      </c>
      <c r="HR18" s="9">
        <v>3.4340000000000002</v>
      </c>
      <c r="HS18" s="9">
        <v>1.5569999999999999</v>
      </c>
      <c r="HT18" s="9">
        <v>1.514</v>
      </c>
      <c r="HU18" s="9">
        <v>2.0619999999999998</v>
      </c>
      <c r="HV18" s="9">
        <v>1.008</v>
      </c>
      <c r="HW18" s="9">
        <v>2.2000000000000002</v>
      </c>
      <c r="HX18" s="9">
        <v>0.61799999999999999</v>
      </c>
      <c r="HY18" s="9">
        <v>0.253</v>
      </c>
      <c r="HZ18" s="9">
        <v>0.96099999999999997</v>
      </c>
      <c r="IA18" s="9">
        <v>1.244</v>
      </c>
      <c r="IB18" s="9">
        <v>0.86499999999999999</v>
      </c>
      <c r="IC18" s="9">
        <v>2.2570000000000001</v>
      </c>
      <c r="ID18" s="9">
        <v>0.81299999999999994</v>
      </c>
      <c r="IE18" s="9">
        <v>3.1589999999999998</v>
      </c>
      <c r="IF18" s="9">
        <v>29.584</v>
      </c>
      <c r="IG18" s="9">
        <v>22.309000000000001</v>
      </c>
      <c r="IH18" s="9">
        <v>19.591999999999999</v>
      </c>
      <c r="II18" s="9">
        <v>1.6870000000000001</v>
      </c>
      <c r="IJ18" s="9">
        <v>1.0309999999999999</v>
      </c>
      <c r="IK18" s="9">
        <v>1.2190000000000001</v>
      </c>
      <c r="IL18" s="9">
        <v>1.377</v>
      </c>
      <c r="IM18" s="9">
        <v>0.122</v>
      </c>
      <c r="IN18" s="9">
        <v>17.370999999999999</v>
      </c>
      <c r="IO18" s="9">
        <v>1.3480000000000001</v>
      </c>
      <c r="IP18" s="9">
        <v>1.175</v>
      </c>
      <c r="IQ18" s="9">
        <v>2.415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2.742</v>
      </c>
      <c r="C11" s="9">
        <v>14.896000000000001</v>
      </c>
      <c r="D11" s="9">
        <v>6.016</v>
      </c>
      <c r="E11" s="9">
        <v>25.754000000000001</v>
      </c>
      <c r="F11" s="9">
        <v>1.373</v>
      </c>
      <c r="G11" s="9">
        <v>34.264000000000003</v>
      </c>
      <c r="H11" s="9">
        <v>34.264000000000003</v>
      </c>
      <c r="I11" s="9">
        <v>4.7629999999999999</v>
      </c>
      <c r="J11" s="9">
        <v>3.1419999999999999</v>
      </c>
      <c r="K11" s="9">
        <v>1.248</v>
      </c>
      <c r="L11" s="9">
        <v>1.69</v>
      </c>
      <c r="M11" s="9">
        <v>1.712</v>
      </c>
      <c r="N11" s="9">
        <v>1.226</v>
      </c>
      <c r="O11" s="9">
        <v>1.464</v>
      </c>
      <c r="P11" s="9">
        <v>0.65600000000000003</v>
      </c>
      <c r="Q11" s="9">
        <v>0.81699999999999995</v>
      </c>
      <c r="R11" s="9">
        <v>0.73499999999999999</v>
      </c>
      <c r="S11" s="9">
        <v>0.97799999999999998</v>
      </c>
      <c r="T11" s="9">
        <v>1.224</v>
      </c>
      <c r="U11" s="9">
        <v>2.31</v>
      </c>
      <c r="V11" s="9">
        <v>0.628</v>
      </c>
      <c r="W11" s="9">
        <v>1.621</v>
      </c>
      <c r="X11" s="9">
        <v>29.5</v>
      </c>
      <c r="Y11" s="9">
        <v>21.739000000000001</v>
      </c>
      <c r="Z11" s="9">
        <v>20.501999999999999</v>
      </c>
      <c r="AA11" s="9">
        <v>0.75</v>
      </c>
      <c r="AB11" s="9">
        <v>0.48699999999999999</v>
      </c>
      <c r="AC11" s="9">
        <v>0.6</v>
      </c>
      <c r="AD11" s="9">
        <v>0.39500000000000002</v>
      </c>
      <c r="AE11" s="9">
        <v>0.24099999999999999</v>
      </c>
      <c r="AF11" s="9">
        <v>16.734000000000002</v>
      </c>
      <c r="AG11" s="9">
        <v>1.5580000000000001</v>
      </c>
      <c r="AH11" s="9">
        <v>0.26900000000000002</v>
      </c>
      <c r="AI11" s="9">
        <v>3.1789999999999998</v>
      </c>
      <c r="AJ11" s="9">
        <v>2.6160000000000001</v>
      </c>
      <c r="AK11" s="9">
        <v>19.123000000000001</v>
      </c>
      <c r="AL11" s="9">
        <v>7.7619999999999996</v>
      </c>
      <c r="AM11" s="9">
        <v>32.438000000000002</v>
      </c>
      <c r="AN11" s="9">
        <v>1.8260000000000001</v>
      </c>
      <c r="AO11" s="9">
        <v>63.645000000000003</v>
      </c>
      <c r="AP11" s="9">
        <v>63.645000000000003</v>
      </c>
      <c r="AQ11" s="9">
        <v>10.369</v>
      </c>
      <c r="AR11" s="9">
        <v>4.5910000000000002</v>
      </c>
      <c r="AS11" s="9">
        <v>1.4690000000000001</v>
      </c>
      <c r="AT11" s="9">
        <v>2.7709999999999999</v>
      </c>
      <c r="AU11" s="9">
        <v>2.294</v>
      </c>
      <c r="AV11" s="9">
        <v>1.946</v>
      </c>
      <c r="AW11" s="9">
        <v>2.7440000000000002</v>
      </c>
      <c r="AX11" s="9">
        <v>0.627</v>
      </c>
      <c r="AY11" s="9">
        <v>0.77100000000000002</v>
      </c>
      <c r="AZ11" s="9">
        <v>1.024</v>
      </c>
      <c r="BA11" s="9">
        <v>1.454</v>
      </c>
      <c r="BB11" s="9">
        <v>1.762</v>
      </c>
      <c r="BC11" s="9">
        <v>2.5979999999999999</v>
      </c>
      <c r="BD11" s="9">
        <v>1.641</v>
      </c>
      <c r="BE11" s="9">
        <v>5.7779999999999996</v>
      </c>
      <c r="BF11" s="9">
        <v>53.276000000000003</v>
      </c>
      <c r="BG11" s="9">
        <v>47.737000000000002</v>
      </c>
      <c r="BH11" s="9">
        <v>45.088999999999999</v>
      </c>
      <c r="BI11" s="9">
        <v>1.915</v>
      </c>
      <c r="BJ11" s="9">
        <v>0.73199999999999998</v>
      </c>
      <c r="BK11" s="9">
        <v>1.5860000000000001</v>
      </c>
      <c r="BL11" s="9">
        <v>0.23899999999999999</v>
      </c>
      <c r="BM11" s="9">
        <v>0.72099999999999997</v>
      </c>
      <c r="BN11" s="9">
        <v>35.994</v>
      </c>
      <c r="BO11" s="9">
        <v>2.2770000000000001</v>
      </c>
      <c r="BP11" s="9">
        <v>3.6070000000000002</v>
      </c>
      <c r="BQ11" s="9">
        <v>5.859</v>
      </c>
      <c r="BR11" s="9">
        <v>6.1920000000000002</v>
      </c>
      <c r="BS11" s="9">
        <v>41.545000000000002</v>
      </c>
      <c r="BT11" s="9">
        <v>5.5389999999999997</v>
      </c>
      <c r="BU11" s="9">
        <v>58.268000000000001</v>
      </c>
      <c r="BV11" s="9">
        <v>5.3769999999999998</v>
      </c>
      <c r="BW11" s="9">
        <v>49.719000000000001</v>
      </c>
      <c r="BX11" s="9">
        <v>49.719000000000001</v>
      </c>
      <c r="BY11" s="9">
        <v>11.489000000000001</v>
      </c>
      <c r="BZ11" s="9">
        <v>3.944</v>
      </c>
      <c r="CA11" s="9">
        <v>1.2310000000000001</v>
      </c>
      <c r="CB11" s="9">
        <v>1.79</v>
      </c>
      <c r="CC11" s="9">
        <v>1.64</v>
      </c>
      <c r="CD11" s="9">
        <v>1.381</v>
      </c>
      <c r="CE11" s="9">
        <v>1.4970000000000001</v>
      </c>
      <c r="CF11" s="9">
        <v>0</v>
      </c>
      <c r="CG11" s="9">
        <v>1.292</v>
      </c>
      <c r="CH11" s="9">
        <v>0.11799999999999999</v>
      </c>
      <c r="CI11" s="9">
        <v>1.18</v>
      </c>
      <c r="CJ11" s="9">
        <v>1.722</v>
      </c>
      <c r="CK11" s="9">
        <v>2.4780000000000002</v>
      </c>
      <c r="CL11" s="9">
        <v>0.54200000000000004</v>
      </c>
      <c r="CM11" s="9">
        <v>7.5449999999999999</v>
      </c>
      <c r="CN11" s="9">
        <v>38.231000000000002</v>
      </c>
      <c r="CO11" s="9">
        <v>34.691000000000003</v>
      </c>
      <c r="CP11" s="9">
        <v>33.863999999999997</v>
      </c>
      <c r="CQ11" s="9">
        <v>0.59599999999999997</v>
      </c>
      <c r="CR11" s="9">
        <v>0.23200000000000001</v>
      </c>
      <c r="CS11" s="9">
        <v>0.71</v>
      </c>
      <c r="CT11" s="9">
        <v>0</v>
      </c>
      <c r="CU11" s="9">
        <v>0.11799999999999999</v>
      </c>
      <c r="CV11" s="9">
        <v>22.928000000000001</v>
      </c>
      <c r="CW11" s="9">
        <v>2.911</v>
      </c>
      <c r="CX11" s="9">
        <v>1.62</v>
      </c>
      <c r="CY11" s="9">
        <v>7.2329999999999997</v>
      </c>
      <c r="CZ11" s="9">
        <v>2.23</v>
      </c>
      <c r="DA11" s="9">
        <v>32.460999999999999</v>
      </c>
      <c r="DB11" s="9">
        <v>3.5390000000000001</v>
      </c>
      <c r="DC11" s="9">
        <v>42.094000000000001</v>
      </c>
      <c r="DD11" s="9">
        <v>7.6260000000000003</v>
      </c>
      <c r="DE11" s="9">
        <v>22.033999999999999</v>
      </c>
      <c r="DF11" s="9">
        <v>15.228</v>
      </c>
      <c r="DG11" s="9">
        <v>6.806</v>
      </c>
      <c r="DH11" s="9">
        <v>137.07599999999999</v>
      </c>
      <c r="DI11" s="9">
        <v>129.005</v>
      </c>
      <c r="DJ11" s="9">
        <v>30.593</v>
      </c>
      <c r="DK11" s="9">
        <v>11.167</v>
      </c>
      <c r="DL11" s="9">
        <v>3.87</v>
      </c>
      <c r="DM11" s="9">
        <v>6.1820000000000004</v>
      </c>
      <c r="DN11" s="9">
        <v>7.1420000000000003</v>
      </c>
      <c r="DO11" s="9">
        <v>2.91</v>
      </c>
      <c r="DP11" s="9">
        <v>6.883</v>
      </c>
      <c r="DQ11" s="9">
        <v>1.766</v>
      </c>
      <c r="DR11" s="9">
        <v>1.1000000000000001</v>
      </c>
      <c r="DS11" s="9">
        <v>2.82</v>
      </c>
      <c r="DT11" s="9">
        <v>3.2679999999999998</v>
      </c>
      <c r="DU11" s="9">
        <v>3.964</v>
      </c>
      <c r="DV11" s="9">
        <v>6.4039999999999999</v>
      </c>
      <c r="DW11" s="9">
        <v>3.6480000000000001</v>
      </c>
      <c r="DX11" s="9">
        <v>19.427</v>
      </c>
      <c r="DY11" s="9">
        <v>98.412000000000006</v>
      </c>
      <c r="DZ11" s="9">
        <v>84.736000000000004</v>
      </c>
      <c r="EA11" s="9">
        <v>81.489999999999995</v>
      </c>
      <c r="EB11" s="9">
        <v>1.984</v>
      </c>
      <c r="EC11" s="9">
        <v>1.2629999999999999</v>
      </c>
      <c r="ED11" s="9">
        <v>2.0739999999999998</v>
      </c>
      <c r="EE11" s="9">
        <v>0.53300000000000003</v>
      </c>
      <c r="EF11" s="9">
        <v>0.54800000000000004</v>
      </c>
      <c r="EG11" s="9">
        <v>72.003</v>
      </c>
      <c r="EH11" s="9">
        <v>3.012</v>
      </c>
      <c r="EI11" s="9">
        <v>2.101</v>
      </c>
      <c r="EJ11" s="9">
        <v>7.62</v>
      </c>
      <c r="EK11" s="9">
        <v>13.647</v>
      </c>
      <c r="EL11" s="9">
        <v>71.088999999999999</v>
      </c>
      <c r="EM11" s="9">
        <v>13.676</v>
      </c>
      <c r="EN11" s="9">
        <v>8.0709999999999997</v>
      </c>
      <c r="EO11" s="9">
        <v>115.813</v>
      </c>
      <c r="EP11" s="9">
        <v>21.262</v>
      </c>
      <c r="EQ11" s="9">
        <v>13.951000000000001</v>
      </c>
      <c r="ER11" s="9">
        <v>13.951000000000001</v>
      </c>
      <c r="ES11" s="9">
        <v>2.0049999999999999</v>
      </c>
      <c r="ET11" s="9">
        <v>1.054</v>
      </c>
      <c r="EU11" s="9">
        <v>0.29699999999999999</v>
      </c>
      <c r="EV11" s="9">
        <v>0.55900000000000005</v>
      </c>
      <c r="EW11" s="9">
        <v>0.77100000000000002</v>
      </c>
      <c r="EX11" s="9">
        <v>8.5000000000000006E-2</v>
      </c>
      <c r="EY11" s="9">
        <v>0.56000000000000005</v>
      </c>
      <c r="EZ11" s="9">
        <v>0.128</v>
      </c>
      <c r="FA11" s="9">
        <v>8.5000000000000006E-2</v>
      </c>
      <c r="FB11" s="9">
        <v>0.28199999999999997</v>
      </c>
      <c r="FC11" s="9">
        <v>0.19800000000000001</v>
      </c>
      <c r="FD11" s="9">
        <v>0.376</v>
      </c>
      <c r="FE11" s="9">
        <v>0.74</v>
      </c>
      <c r="FF11" s="9">
        <v>0.115</v>
      </c>
      <c r="FG11" s="9">
        <v>0.95099999999999996</v>
      </c>
      <c r="FH11" s="9">
        <v>11.945</v>
      </c>
      <c r="FI11" s="9">
        <v>8.6319999999999997</v>
      </c>
      <c r="FJ11" s="9">
        <v>7.915</v>
      </c>
      <c r="FK11" s="9">
        <v>0.24399999999999999</v>
      </c>
      <c r="FL11" s="9">
        <v>0.47299999999999998</v>
      </c>
      <c r="FM11" s="9">
        <v>0.42</v>
      </c>
      <c r="FN11" s="9">
        <v>0.29699999999999999</v>
      </c>
      <c r="FO11" s="9">
        <v>0</v>
      </c>
      <c r="FP11" s="9">
        <v>7.359</v>
      </c>
      <c r="FQ11" s="9">
        <v>0.24099999999999999</v>
      </c>
      <c r="FR11" s="9">
        <v>0.13600000000000001</v>
      </c>
      <c r="FS11" s="9">
        <v>0.89600000000000002</v>
      </c>
      <c r="FT11" s="9">
        <v>1.879</v>
      </c>
      <c r="FU11" s="9">
        <v>6.7530000000000001</v>
      </c>
      <c r="FV11" s="9">
        <v>3.3130000000000002</v>
      </c>
      <c r="FW11" s="9">
        <v>12.801</v>
      </c>
      <c r="FX11" s="9">
        <v>1.1499999999999999</v>
      </c>
      <c r="FY11" s="9">
        <v>26.568000000000001</v>
      </c>
      <c r="FZ11" s="9">
        <v>26.568000000000001</v>
      </c>
      <c r="GA11" s="9">
        <v>4.8570000000000002</v>
      </c>
      <c r="GB11" s="9">
        <v>2.254</v>
      </c>
      <c r="GC11" s="9">
        <v>1.24</v>
      </c>
      <c r="GD11" s="9">
        <v>0.71499999999999997</v>
      </c>
      <c r="GE11" s="9">
        <v>1.115</v>
      </c>
      <c r="GF11" s="9">
        <v>0.84</v>
      </c>
      <c r="GG11" s="9">
        <v>1.115</v>
      </c>
      <c r="GH11" s="9">
        <v>0.84</v>
      </c>
      <c r="GI11" s="9">
        <v>0</v>
      </c>
      <c r="GJ11" s="9">
        <v>0.71599999999999997</v>
      </c>
      <c r="GK11" s="9">
        <v>0.58899999999999997</v>
      </c>
      <c r="GL11" s="9">
        <v>0.65100000000000002</v>
      </c>
      <c r="GM11" s="9">
        <v>1.4279999999999999</v>
      </c>
      <c r="GN11" s="9">
        <v>0.52700000000000002</v>
      </c>
      <c r="GO11" s="9">
        <v>2.6019999999999999</v>
      </c>
      <c r="GP11" s="9">
        <v>21.710999999999999</v>
      </c>
      <c r="GQ11" s="9">
        <v>19.594999999999999</v>
      </c>
      <c r="GR11" s="9">
        <v>18.704999999999998</v>
      </c>
      <c r="GS11" s="9">
        <v>0.71499999999999997</v>
      </c>
      <c r="GT11" s="9">
        <v>0.17499999999999999</v>
      </c>
      <c r="GU11" s="9">
        <v>0.71499999999999997</v>
      </c>
      <c r="GV11" s="9">
        <v>0.17499999999999999</v>
      </c>
      <c r="GW11" s="9">
        <v>0</v>
      </c>
      <c r="GX11" s="9">
        <v>16.698</v>
      </c>
      <c r="GY11" s="9">
        <v>0.96699999999999997</v>
      </c>
      <c r="GZ11" s="9">
        <v>0.66700000000000004</v>
      </c>
      <c r="HA11" s="9">
        <v>1.2629999999999999</v>
      </c>
      <c r="HB11" s="9">
        <v>3.661</v>
      </c>
      <c r="HC11" s="9">
        <v>15.933999999999999</v>
      </c>
      <c r="HD11" s="9">
        <v>2.1160000000000001</v>
      </c>
      <c r="HE11" s="9">
        <v>23.89</v>
      </c>
      <c r="HF11" s="9">
        <v>2.6779999999999999</v>
      </c>
      <c r="HG11" s="9">
        <v>21.994</v>
      </c>
      <c r="HH11" s="9">
        <v>21.994</v>
      </c>
      <c r="HI11" s="9">
        <v>5.1070000000000002</v>
      </c>
      <c r="HJ11" s="9">
        <v>1.133</v>
      </c>
      <c r="HK11" s="9">
        <v>0.60099999999999998</v>
      </c>
      <c r="HL11" s="9">
        <v>0.53200000000000003</v>
      </c>
      <c r="HM11" s="9">
        <v>1.0409999999999999</v>
      </c>
      <c r="HN11" s="9">
        <v>9.1999999999999998E-2</v>
      </c>
      <c r="HO11" s="9">
        <v>1.0409999999999999</v>
      </c>
      <c r="HP11" s="9">
        <v>9.1999999999999998E-2</v>
      </c>
      <c r="HQ11" s="9">
        <v>0</v>
      </c>
      <c r="HR11" s="9">
        <v>0.3</v>
      </c>
      <c r="HS11" s="9">
        <v>0.26600000000000001</v>
      </c>
      <c r="HT11" s="9">
        <v>0.56599999999999995</v>
      </c>
      <c r="HU11" s="9">
        <v>0.29099999999999998</v>
      </c>
      <c r="HV11" s="9">
        <v>0.84199999999999997</v>
      </c>
      <c r="HW11" s="9">
        <v>3.9740000000000002</v>
      </c>
      <c r="HX11" s="9">
        <v>16.887</v>
      </c>
      <c r="HY11" s="9">
        <v>13.49</v>
      </c>
      <c r="HZ11" s="9">
        <v>13.23</v>
      </c>
      <c r="IA11" s="9">
        <v>0.157</v>
      </c>
      <c r="IB11" s="9">
        <v>0.104</v>
      </c>
      <c r="IC11" s="9">
        <v>0.157</v>
      </c>
      <c r="ID11" s="9">
        <v>0</v>
      </c>
      <c r="IE11" s="9">
        <v>0.104</v>
      </c>
      <c r="IF11" s="9">
        <v>11.476000000000001</v>
      </c>
      <c r="IG11" s="9">
        <v>0.113</v>
      </c>
      <c r="IH11" s="9">
        <v>0.22500000000000001</v>
      </c>
      <c r="II11" s="9">
        <v>1.6759999999999999</v>
      </c>
      <c r="IJ11" s="9">
        <v>1.6120000000000001</v>
      </c>
      <c r="IK11" s="9">
        <v>11.878</v>
      </c>
      <c r="IL11" s="9">
        <v>3.3969999999999998</v>
      </c>
      <c r="IM11" s="9">
        <v>18.239000000000001</v>
      </c>
      <c r="IN11" s="9">
        <v>3.7549999999999999</v>
      </c>
      <c r="IO11" s="9">
        <v>16.648</v>
      </c>
      <c r="IP11" s="9">
        <v>16.648</v>
      </c>
      <c r="IQ11" s="9">
        <v>3.7669999999999999</v>
      </c>
    </row>
    <row r="12" spans="1:251">
      <c r="A12" s="10">
        <v>42401</v>
      </c>
      <c r="B12" s="9">
        <v>3.4369999999999998</v>
      </c>
      <c r="C12" s="9">
        <v>13.137</v>
      </c>
      <c r="D12" s="9">
        <v>6.4569999999999999</v>
      </c>
      <c r="E12" s="9">
        <v>24.869</v>
      </c>
      <c r="F12" s="9">
        <v>1.276</v>
      </c>
      <c r="G12" s="9">
        <v>35.134999999999998</v>
      </c>
      <c r="H12" s="9">
        <v>35.134999999999998</v>
      </c>
      <c r="I12" s="9">
        <v>4.6079999999999997</v>
      </c>
      <c r="J12" s="9">
        <v>3.2909999999999999</v>
      </c>
      <c r="K12" s="9">
        <v>1.6819999999999999</v>
      </c>
      <c r="L12" s="9">
        <v>1.2090000000000001</v>
      </c>
      <c r="M12" s="9">
        <v>2.0219999999999998</v>
      </c>
      <c r="N12" s="9">
        <v>0.86899999999999999</v>
      </c>
      <c r="O12" s="9">
        <v>1.8779999999999999</v>
      </c>
      <c r="P12" s="9">
        <v>0.75600000000000001</v>
      </c>
      <c r="Q12" s="9">
        <v>0.25600000000000001</v>
      </c>
      <c r="R12" s="9">
        <v>1.0620000000000001</v>
      </c>
      <c r="S12" s="9">
        <v>1.0269999999999999</v>
      </c>
      <c r="T12" s="9">
        <v>0.80100000000000005</v>
      </c>
      <c r="U12" s="9">
        <v>1.3129999999999999</v>
      </c>
      <c r="V12" s="9">
        <v>1.577</v>
      </c>
      <c r="W12" s="9">
        <v>1.3169999999999999</v>
      </c>
      <c r="X12" s="9">
        <v>30.527000000000001</v>
      </c>
      <c r="Y12" s="9">
        <v>22.18</v>
      </c>
      <c r="Z12" s="9">
        <v>21.213000000000001</v>
      </c>
      <c r="AA12" s="9">
        <v>0.48799999999999999</v>
      </c>
      <c r="AB12" s="9">
        <v>0.48</v>
      </c>
      <c r="AC12" s="9">
        <v>0.34300000000000003</v>
      </c>
      <c r="AD12" s="9">
        <v>0.46700000000000003</v>
      </c>
      <c r="AE12" s="9">
        <v>0</v>
      </c>
      <c r="AF12" s="9">
        <v>18.170000000000002</v>
      </c>
      <c r="AG12" s="9">
        <v>1.1000000000000001</v>
      </c>
      <c r="AH12" s="9">
        <v>0.47899999999999998</v>
      </c>
      <c r="AI12" s="9">
        <v>2.431</v>
      </c>
      <c r="AJ12" s="9">
        <v>3.2440000000000002</v>
      </c>
      <c r="AK12" s="9">
        <v>18.936</v>
      </c>
      <c r="AL12" s="9">
        <v>8.3469999999999995</v>
      </c>
      <c r="AM12" s="9">
        <v>33.537999999999997</v>
      </c>
      <c r="AN12" s="9">
        <v>1.5980000000000001</v>
      </c>
      <c r="AO12" s="9">
        <v>65.126000000000005</v>
      </c>
      <c r="AP12" s="9">
        <v>65.126000000000005</v>
      </c>
      <c r="AQ12" s="9">
        <v>10.977</v>
      </c>
      <c r="AR12" s="9">
        <v>4.6859999999999999</v>
      </c>
      <c r="AS12" s="9">
        <v>0.98499999999999999</v>
      </c>
      <c r="AT12" s="9">
        <v>3.173</v>
      </c>
      <c r="AU12" s="9">
        <v>2.843</v>
      </c>
      <c r="AV12" s="9">
        <v>1.3140000000000001</v>
      </c>
      <c r="AW12" s="9">
        <v>2.278</v>
      </c>
      <c r="AX12" s="9">
        <v>0.621</v>
      </c>
      <c r="AY12" s="9">
        <v>1.099</v>
      </c>
      <c r="AZ12" s="9">
        <v>0.73899999999999999</v>
      </c>
      <c r="BA12" s="9">
        <v>2.2949999999999999</v>
      </c>
      <c r="BB12" s="9">
        <v>1.1240000000000001</v>
      </c>
      <c r="BC12" s="9">
        <v>2.0550000000000002</v>
      </c>
      <c r="BD12" s="9">
        <v>2.1030000000000002</v>
      </c>
      <c r="BE12" s="9">
        <v>6.2910000000000004</v>
      </c>
      <c r="BF12" s="9">
        <v>54.149000000000001</v>
      </c>
      <c r="BG12" s="9">
        <v>49.676000000000002</v>
      </c>
      <c r="BH12" s="9">
        <v>46.948999999999998</v>
      </c>
      <c r="BI12" s="9">
        <v>1.7629999999999999</v>
      </c>
      <c r="BJ12" s="9">
        <v>0.96399999999999997</v>
      </c>
      <c r="BK12" s="9">
        <v>1.5</v>
      </c>
      <c r="BL12" s="9">
        <v>0.47099999999999997</v>
      </c>
      <c r="BM12" s="9">
        <v>0.75600000000000001</v>
      </c>
      <c r="BN12" s="9">
        <v>39.167000000000002</v>
      </c>
      <c r="BO12" s="9">
        <v>2.7930000000000001</v>
      </c>
      <c r="BP12" s="9">
        <v>2.1179999999999999</v>
      </c>
      <c r="BQ12" s="9">
        <v>5.5979999999999999</v>
      </c>
      <c r="BR12" s="9">
        <v>6.0709999999999997</v>
      </c>
      <c r="BS12" s="9">
        <v>43.606000000000002</v>
      </c>
      <c r="BT12" s="9">
        <v>4.4729999999999999</v>
      </c>
      <c r="BU12" s="9">
        <v>59.043999999999997</v>
      </c>
      <c r="BV12" s="9">
        <v>6.0819999999999999</v>
      </c>
      <c r="BW12" s="9">
        <v>42.546999999999997</v>
      </c>
      <c r="BX12" s="9">
        <v>42.546999999999997</v>
      </c>
      <c r="BY12" s="9">
        <v>10.656000000000001</v>
      </c>
      <c r="BZ12" s="9">
        <v>2.9990000000000001</v>
      </c>
      <c r="CA12" s="9">
        <v>1.0660000000000001</v>
      </c>
      <c r="CB12" s="9">
        <v>1.0569999999999999</v>
      </c>
      <c r="CC12" s="9">
        <v>1.012</v>
      </c>
      <c r="CD12" s="9">
        <v>1.111</v>
      </c>
      <c r="CE12" s="9">
        <v>1.1240000000000001</v>
      </c>
      <c r="CF12" s="9">
        <v>0</v>
      </c>
      <c r="CG12" s="9">
        <v>0.999</v>
      </c>
      <c r="CH12" s="9">
        <v>0.183</v>
      </c>
      <c r="CI12" s="9">
        <v>0.48099999999999998</v>
      </c>
      <c r="CJ12" s="9">
        <v>1.4590000000000001</v>
      </c>
      <c r="CK12" s="9">
        <v>1.282</v>
      </c>
      <c r="CL12" s="9">
        <v>0.84099999999999997</v>
      </c>
      <c r="CM12" s="9">
        <v>7.657</v>
      </c>
      <c r="CN12" s="9">
        <v>31.890999999999998</v>
      </c>
      <c r="CO12" s="9">
        <v>29.550999999999998</v>
      </c>
      <c r="CP12" s="9">
        <v>28.538</v>
      </c>
      <c r="CQ12" s="9">
        <v>0.42499999999999999</v>
      </c>
      <c r="CR12" s="9">
        <v>0.58799999999999997</v>
      </c>
      <c r="CS12" s="9">
        <v>0.28199999999999997</v>
      </c>
      <c r="CT12" s="9">
        <v>0</v>
      </c>
      <c r="CU12" s="9">
        <v>0.73</v>
      </c>
      <c r="CV12" s="9">
        <v>20.556999999999999</v>
      </c>
      <c r="CW12" s="9">
        <v>2.1419999999999999</v>
      </c>
      <c r="CX12" s="9">
        <v>1.6419999999999999</v>
      </c>
      <c r="CY12" s="9">
        <v>5.21</v>
      </c>
      <c r="CZ12" s="9">
        <v>2.044</v>
      </c>
      <c r="DA12" s="9">
        <v>27.506</v>
      </c>
      <c r="DB12" s="9">
        <v>2.34</v>
      </c>
      <c r="DC12" s="9">
        <v>34.432000000000002</v>
      </c>
      <c r="DD12" s="9">
        <v>8.1150000000000002</v>
      </c>
      <c r="DE12" s="9">
        <v>20.713999999999999</v>
      </c>
      <c r="DF12" s="9">
        <v>13.874000000000001</v>
      </c>
      <c r="DG12" s="9">
        <v>6.84</v>
      </c>
      <c r="DH12" s="9">
        <v>134.13399999999999</v>
      </c>
      <c r="DI12" s="9">
        <v>126.261</v>
      </c>
      <c r="DJ12" s="9">
        <v>21.739000000000001</v>
      </c>
      <c r="DK12" s="9">
        <v>7.9089999999999998</v>
      </c>
      <c r="DL12" s="9">
        <v>3.2280000000000002</v>
      </c>
      <c r="DM12" s="9">
        <v>3.7789999999999999</v>
      </c>
      <c r="DN12" s="9">
        <v>4.1660000000000004</v>
      </c>
      <c r="DO12" s="9">
        <v>2.8410000000000002</v>
      </c>
      <c r="DP12" s="9">
        <v>3.86</v>
      </c>
      <c r="DQ12" s="9">
        <v>1.478</v>
      </c>
      <c r="DR12" s="9">
        <v>1.488</v>
      </c>
      <c r="DS12" s="9">
        <v>1.226</v>
      </c>
      <c r="DT12" s="9">
        <v>2.859</v>
      </c>
      <c r="DU12" s="9">
        <v>2.9220000000000002</v>
      </c>
      <c r="DV12" s="9">
        <v>4.5739999999999998</v>
      </c>
      <c r="DW12" s="9">
        <v>2.4329999999999998</v>
      </c>
      <c r="DX12" s="9">
        <v>13.83</v>
      </c>
      <c r="DY12" s="9">
        <v>104.52200000000001</v>
      </c>
      <c r="DZ12" s="9">
        <v>89.298000000000002</v>
      </c>
      <c r="EA12" s="9">
        <v>85.244</v>
      </c>
      <c r="EB12" s="9">
        <v>1.901</v>
      </c>
      <c r="EC12" s="9">
        <v>2.0150000000000001</v>
      </c>
      <c r="ED12" s="9">
        <v>1.663</v>
      </c>
      <c r="EE12" s="9">
        <v>1.0349999999999999</v>
      </c>
      <c r="EF12" s="9">
        <v>1.0029999999999999</v>
      </c>
      <c r="EG12" s="9">
        <v>76.873000000000005</v>
      </c>
      <c r="EH12" s="9">
        <v>2.9460000000000002</v>
      </c>
      <c r="EI12" s="9">
        <v>2.375</v>
      </c>
      <c r="EJ12" s="9">
        <v>7.1050000000000004</v>
      </c>
      <c r="EK12" s="9">
        <v>13.752000000000001</v>
      </c>
      <c r="EL12" s="9">
        <v>75.546000000000006</v>
      </c>
      <c r="EM12" s="9">
        <v>15.223000000000001</v>
      </c>
      <c r="EN12" s="9">
        <v>7.8730000000000002</v>
      </c>
      <c r="EO12" s="9">
        <v>117.494</v>
      </c>
      <c r="EP12" s="9">
        <v>16.64</v>
      </c>
      <c r="EQ12" s="9">
        <v>14.456</v>
      </c>
      <c r="ER12" s="9">
        <v>14.456</v>
      </c>
      <c r="ES12" s="9">
        <v>1.1919999999999999</v>
      </c>
      <c r="ET12" s="9">
        <v>0.55200000000000005</v>
      </c>
      <c r="EU12" s="9">
        <v>0.23499999999999999</v>
      </c>
      <c r="EV12" s="9">
        <v>0.317</v>
      </c>
      <c r="EW12" s="9">
        <v>0.217</v>
      </c>
      <c r="EX12" s="9">
        <v>0.33500000000000002</v>
      </c>
      <c r="EY12" s="9">
        <v>0.217</v>
      </c>
      <c r="EZ12" s="9">
        <v>0.33500000000000002</v>
      </c>
      <c r="FA12" s="9">
        <v>0</v>
      </c>
      <c r="FB12" s="9">
        <v>0</v>
      </c>
      <c r="FC12" s="9">
        <v>0.47199999999999998</v>
      </c>
      <c r="FD12" s="9">
        <v>0.08</v>
      </c>
      <c r="FE12" s="9">
        <v>0.41399999999999998</v>
      </c>
      <c r="FF12" s="9">
        <v>0.13800000000000001</v>
      </c>
      <c r="FG12" s="9">
        <v>0.64</v>
      </c>
      <c r="FH12" s="9">
        <v>13.263999999999999</v>
      </c>
      <c r="FI12" s="9">
        <v>9.6709999999999994</v>
      </c>
      <c r="FJ12" s="9">
        <v>9.2460000000000004</v>
      </c>
      <c r="FK12" s="9">
        <v>0</v>
      </c>
      <c r="FL12" s="9">
        <v>0.42499999999999999</v>
      </c>
      <c r="FM12" s="9">
        <v>7.4999999999999997E-2</v>
      </c>
      <c r="FN12" s="9">
        <v>0.26200000000000001</v>
      </c>
      <c r="FO12" s="9">
        <v>0</v>
      </c>
      <c r="FP12" s="9">
        <v>8.8350000000000009</v>
      </c>
      <c r="FQ12" s="9">
        <v>0.33300000000000002</v>
      </c>
      <c r="FR12" s="9">
        <v>0.08</v>
      </c>
      <c r="FS12" s="9">
        <v>0.42399999999999999</v>
      </c>
      <c r="FT12" s="9">
        <v>1.556</v>
      </c>
      <c r="FU12" s="9">
        <v>8.1150000000000002</v>
      </c>
      <c r="FV12" s="9">
        <v>3.593</v>
      </c>
      <c r="FW12" s="9">
        <v>13.816000000000001</v>
      </c>
      <c r="FX12" s="9">
        <v>0.64</v>
      </c>
      <c r="FY12" s="9">
        <v>27.635000000000002</v>
      </c>
      <c r="FZ12" s="9">
        <v>27.635000000000002</v>
      </c>
      <c r="GA12" s="9">
        <v>3.59</v>
      </c>
      <c r="GB12" s="9">
        <v>1.772</v>
      </c>
      <c r="GC12" s="9">
        <v>0.85799999999999998</v>
      </c>
      <c r="GD12" s="9">
        <v>0.71499999999999997</v>
      </c>
      <c r="GE12" s="9">
        <v>1.304</v>
      </c>
      <c r="GF12" s="9">
        <v>0.26900000000000002</v>
      </c>
      <c r="GG12" s="9">
        <v>1.345</v>
      </c>
      <c r="GH12" s="9">
        <v>0.22700000000000001</v>
      </c>
      <c r="GI12" s="9">
        <v>0</v>
      </c>
      <c r="GJ12" s="9">
        <v>0.34399999999999997</v>
      </c>
      <c r="GK12" s="9">
        <v>0.41299999999999998</v>
      </c>
      <c r="GL12" s="9">
        <v>0.81599999999999995</v>
      </c>
      <c r="GM12" s="9">
        <v>1.3680000000000001</v>
      </c>
      <c r="GN12" s="9">
        <v>0.20499999999999999</v>
      </c>
      <c r="GO12" s="9">
        <v>1.8180000000000001</v>
      </c>
      <c r="GP12" s="9">
        <v>24.045000000000002</v>
      </c>
      <c r="GQ12" s="9">
        <v>21.193999999999999</v>
      </c>
      <c r="GR12" s="9">
        <v>20.462</v>
      </c>
      <c r="GS12" s="9">
        <v>0.55600000000000005</v>
      </c>
      <c r="GT12" s="9">
        <v>0.17699999999999999</v>
      </c>
      <c r="GU12" s="9">
        <v>0.55600000000000005</v>
      </c>
      <c r="GV12" s="9">
        <v>0.17699999999999999</v>
      </c>
      <c r="GW12" s="9">
        <v>0</v>
      </c>
      <c r="GX12" s="9">
        <v>18.277999999999999</v>
      </c>
      <c r="GY12" s="9">
        <v>0.84399999999999997</v>
      </c>
      <c r="GZ12" s="9">
        <v>0.42799999999999999</v>
      </c>
      <c r="HA12" s="9">
        <v>1.6439999999999999</v>
      </c>
      <c r="HB12" s="9">
        <v>3.7719999999999998</v>
      </c>
      <c r="HC12" s="9">
        <v>17.422000000000001</v>
      </c>
      <c r="HD12" s="9">
        <v>2.851</v>
      </c>
      <c r="HE12" s="9">
        <v>25.617999999999999</v>
      </c>
      <c r="HF12" s="9">
        <v>2.0179999999999998</v>
      </c>
      <c r="HG12" s="9">
        <v>21.681999999999999</v>
      </c>
      <c r="HH12" s="9">
        <v>21.681999999999999</v>
      </c>
      <c r="HI12" s="9">
        <v>3.1349999999999998</v>
      </c>
      <c r="HJ12" s="9">
        <v>1.0620000000000001</v>
      </c>
      <c r="HK12" s="9">
        <v>0.629</v>
      </c>
      <c r="HL12" s="9">
        <v>0.433</v>
      </c>
      <c r="HM12" s="9">
        <v>0.63400000000000001</v>
      </c>
      <c r="HN12" s="9">
        <v>0.42799999999999999</v>
      </c>
      <c r="HO12" s="9">
        <v>0.63400000000000001</v>
      </c>
      <c r="HP12" s="9">
        <v>0.219</v>
      </c>
      <c r="HQ12" s="9">
        <v>0.20899999999999999</v>
      </c>
      <c r="HR12" s="9">
        <v>0</v>
      </c>
      <c r="HS12" s="9">
        <v>0.61599999999999999</v>
      </c>
      <c r="HT12" s="9">
        <v>0.44600000000000001</v>
      </c>
      <c r="HU12" s="9">
        <v>0.67900000000000005</v>
      </c>
      <c r="HV12" s="9">
        <v>0.38300000000000001</v>
      </c>
      <c r="HW12" s="9">
        <v>2.0739999999999998</v>
      </c>
      <c r="HX12" s="9">
        <v>18.547000000000001</v>
      </c>
      <c r="HY12" s="9">
        <v>14.602</v>
      </c>
      <c r="HZ12" s="9">
        <v>13.914999999999999</v>
      </c>
      <c r="IA12" s="9">
        <v>0.33400000000000002</v>
      </c>
      <c r="IB12" s="9">
        <v>0.35299999999999998</v>
      </c>
      <c r="IC12" s="9">
        <v>0.33400000000000002</v>
      </c>
      <c r="ID12" s="9">
        <v>0.183</v>
      </c>
      <c r="IE12" s="9">
        <v>0.17</v>
      </c>
      <c r="IF12" s="9">
        <v>13.179</v>
      </c>
      <c r="IG12" s="9">
        <v>0.41099999999999998</v>
      </c>
      <c r="IH12" s="9">
        <v>0.42599999999999999</v>
      </c>
      <c r="II12" s="9">
        <v>0.58499999999999996</v>
      </c>
      <c r="IJ12" s="9">
        <v>2.1230000000000002</v>
      </c>
      <c r="IK12" s="9">
        <v>12.478</v>
      </c>
      <c r="IL12" s="9">
        <v>3.9449999999999998</v>
      </c>
      <c r="IM12" s="9">
        <v>19.608000000000001</v>
      </c>
      <c r="IN12" s="9">
        <v>2.0739999999999998</v>
      </c>
      <c r="IO12" s="9">
        <v>15.207000000000001</v>
      </c>
      <c r="IP12" s="9">
        <v>15.207000000000001</v>
      </c>
      <c r="IQ12" s="9">
        <v>3.33</v>
      </c>
    </row>
    <row r="13" spans="1:251">
      <c r="A13" s="10">
        <v>42767</v>
      </c>
      <c r="B13" s="9">
        <v>3.3530000000000002</v>
      </c>
      <c r="C13" s="9">
        <v>15.301</v>
      </c>
      <c r="D13" s="9">
        <v>5.6710000000000003</v>
      </c>
      <c r="E13" s="9">
        <v>27.327000000000002</v>
      </c>
      <c r="F13" s="9">
        <v>0.75700000000000001</v>
      </c>
      <c r="G13" s="9">
        <v>36.177999999999997</v>
      </c>
      <c r="H13" s="9">
        <v>36.177999999999997</v>
      </c>
      <c r="I13" s="9">
        <v>5.2930000000000001</v>
      </c>
      <c r="J13" s="9">
        <v>2.5</v>
      </c>
      <c r="K13" s="9">
        <v>1.0269999999999999</v>
      </c>
      <c r="L13" s="9">
        <v>1.4239999999999999</v>
      </c>
      <c r="M13" s="9">
        <v>1.7370000000000001</v>
      </c>
      <c r="N13" s="9">
        <v>0.71399999999999997</v>
      </c>
      <c r="O13" s="9">
        <v>1.367</v>
      </c>
      <c r="P13" s="9">
        <v>0.52700000000000002</v>
      </c>
      <c r="Q13" s="9">
        <v>0.37</v>
      </c>
      <c r="R13" s="9">
        <v>1.2649999999999999</v>
      </c>
      <c r="S13" s="9">
        <v>0.45300000000000001</v>
      </c>
      <c r="T13" s="9">
        <v>0.73299999999999998</v>
      </c>
      <c r="U13" s="9">
        <v>1.548</v>
      </c>
      <c r="V13" s="9">
        <v>0.90300000000000002</v>
      </c>
      <c r="W13" s="9">
        <v>2.7930000000000001</v>
      </c>
      <c r="X13" s="9">
        <v>30.884</v>
      </c>
      <c r="Y13" s="9">
        <v>20.541</v>
      </c>
      <c r="Z13" s="9">
        <v>20.108000000000001</v>
      </c>
      <c r="AA13" s="9">
        <v>0.13400000000000001</v>
      </c>
      <c r="AB13" s="9">
        <v>0.29899999999999999</v>
      </c>
      <c r="AC13" s="9">
        <v>0.13400000000000001</v>
      </c>
      <c r="AD13" s="9">
        <v>0.29899999999999999</v>
      </c>
      <c r="AE13" s="9">
        <v>0</v>
      </c>
      <c r="AF13" s="9">
        <v>17.303999999999998</v>
      </c>
      <c r="AG13" s="9">
        <v>0.85799999999999998</v>
      </c>
      <c r="AH13" s="9">
        <v>0.58199999999999996</v>
      </c>
      <c r="AI13" s="9">
        <v>1.7969999999999999</v>
      </c>
      <c r="AJ13" s="9">
        <v>2.5920000000000001</v>
      </c>
      <c r="AK13" s="9">
        <v>17.949000000000002</v>
      </c>
      <c r="AL13" s="9">
        <v>10.343</v>
      </c>
      <c r="AM13" s="9">
        <v>33.470999999999997</v>
      </c>
      <c r="AN13" s="9">
        <v>2.7069999999999999</v>
      </c>
      <c r="AO13" s="9">
        <v>61.896000000000001</v>
      </c>
      <c r="AP13" s="9">
        <v>61.896000000000001</v>
      </c>
      <c r="AQ13" s="9">
        <v>11.657</v>
      </c>
      <c r="AR13" s="9">
        <v>5.1280000000000001</v>
      </c>
      <c r="AS13" s="9">
        <v>1.0780000000000001</v>
      </c>
      <c r="AT13" s="9">
        <v>3.5209999999999999</v>
      </c>
      <c r="AU13" s="9">
        <v>2.1960000000000002</v>
      </c>
      <c r="AV13" s="9">
        <v>2.403</v>
      </c>
      <c r="AW13" s="9">
        <v>2.431</v>
      </c>
      <c r="AX13" s="9">
        <v>1.069</v>
      </c>
      <c r="AY13" s="9">
        <v>0.95499999999999996</v>
      </c>
      <c r="AZ13" s="9">
        <v>1.617</v>
      </c>
      <c r="BA13" s="9">
        <v>1.18</v>
      </c>
      <c r="BB13" s="9">
        <v>1.802</v>
      </c>
      <c r="BC13" s="9">
        <v>2.9750000000000001</v>
      </c>
      <c r="BD13" s="9">
        <v>1.6240000000000001</v>
      </c>
      <c r="BE13" s="9">
        <v>6.5289999999999999</v>
      </c>
      <c r="BF13" s="9">
        <v>50.238999999999997</v>
      </c>
      <c r="BG13" s="9">
        <v>44.463999999999999</v>
      </c>
      <c r="BH13" s="9">
        <v>41.493000000000002</v>
      </c>
      <c r="BI13" s="9">
        <v>1.516</v>
      </c>
      <c r="BJ13" s="9">
        <v>1.4550000000000001</v>
      </c>
      <c r="BK13" s="9">
        <v>1.359</v>
      </c>
      <c r="BL13" s="9">
        <v>0.23300000000000001</v>
      </c>
      <c r="BM13" s="9">
        <v>1.012</v>
      </c>
      <c r="BN13" s="9">
        <v>33.012999999999998</v>
      </c>
      <c r="BO13" s="9">
        <v>3.6840000000000002</v>
      </c>
      <c r="BP13" s="9">
        <v>3.0640000000000001</v>
      </c>
      <c r="BQ13" s="9">
        <v>4.7039999999999997</v>
      </c>
      <c r="BR13" s="9">
        <v>7.5640000000000001</v>
      </c>
      <c r="BS13" s="9">
        <v>36.9</v>
      </c>
      <c r="BT13" s="9">
        <v>5.7750000000000004</v>
      </c>
      <c r="BU13" s="9">
        <v>55.390999999999998</v>
      </c>
      <c r="BV13" s="9">
        <v>6.5049999999999999</v>
      </c>
      <c r="BW13" s="9">
        <v>52.173999999999999</v>
      </c>
      <c r="BX13" s="9">
        <v>52.173999999999999</v>
      </c>
      <c r="BY13" s="9">
        <v>12.661</v>
      </c>
      <c r="BZ13" s="9">
        <v>4.2859999999999996</v>
      </c>
      <c r="CA13" s="9">
        <v>1.4219999999999999</v>
      </c>
      <c r="CB13" s="9">
        <v>2.0910000000000002</v>
      </c>
      <c r="CC13" s="9">
        <v>1.7110000000000001</v>
      </c>
      <c r="CD13" s="9">
        <v>1.802</v>
      </c>
      <c r="CE13" s="9">
        <v>2.2000000000000002</v>
      </c>
      <c r="CF13" s="9">
        <v>0</v>
      </c>
      <c r="CG13" s="9">
        <v>1.079</v>
      </c>
      <c r="CH13" s="9">
        <v>0.219</v>
      </c>
      <c r="CI13" s="9">
        <v>1.0189999999999999</v>
      </c>
      <c r="CJ13" s="9">
        <v>2.274</v>
      </c>
      <c r="CK13" s="9">
        <v>2.2250000000000001</v>
      </c>
      <c r="CL13" s="9">
        <v>1.288</v>
      </c>
      <c r="CM13" s="9">
        <v>8.3759999999999994</v>
      </c>
      <c r="CN13" s="9">
        <v>39.512</v>
      </c>
      <c r="CO13" s="9">
        <v>36.951999999999998</v>
      </c>
      <c r="CP13" s="9">
        <v>35.944000000000003</v>
      </c>
      <c r="CQ13" s="9">
        <v>0.66900000000000004</v>
      </c>
      <c r="CR13" s="9">
        <v>0.34</v>
      </c>
      <c r="CS13" s="9">
        <v>0.60899999999999999</v>
      </c>
      <c r="CT13" s="9">
        <v>0</v>
      </c>
      <c r="CU13" s="9">
        <v>0.4</v>
      </c>
      <c r="CV13" s="9">
        <v>25.945</v>
      </c>
      <c r="CW13" s="9">
        <v>2.0059999999999998</v>
      </c>
      <c r="CX13" s="9">
        <v>1.569</v>
      </c>
      <c r="CY13" s="9">
        <v>7.4320000000000004</v>
      </c>
      <c r="CZ13" s="9">
        <v>2.6190000000000002</v>
      </c>
      <c r="DA13" s="9">
        <v>34.334000000000003</v>
      </c>
      <c r="DB13" s="9">
        <v>2.56</v>
      </c>
      <c r="DC13" s="9">
        <v>43.095999999999997</v>
      </c>
      <c r="DD13" s="9">
        <v>9.0779999999999994</v>
      </c>
      <c r="DE13" s="9">
        <v>22.503</v>
      </c>
      <c r="DF13" s="9">
        <v>15.534000000000001</v>
      </c>
      <c r="DG13" s="9">
        <v>6.97</v>
      </c>
      <c r="DH13" s="9">
        <v>146.392</v>
      </c>
      <c r="DI13" s="9">
        <v>137.946</v>
      </c>
      <c r="DJ13" s="9">
        <v>27.337</v>
      </c>
      <c r="DK13" s="9">
        <v>11.332000000000001</v>
      </c>
      <c r="DL13" s="9">
        <v>4.8920000000000003</v>
      </c>
      <c r="DM13" s="9">
        <v>5.1180000000000003</v>
      </c>
      <c r="DN13" s="9">
        <v>6.5049999999999999</v>
      </c>
      <c r="DO13" s="9">
        <v>3.5049999999999999</v>
      </c>
      <c r="DP13" s="9">
        <v>6.5030000000000001</v>
      </c>
      <c r="DQ13" s="9">
        <v>1.5429999999999999</v>
      </c>
      <c r="DR13" s="9">
        <v>1.5620000000000001</v>
      </c>
      <c r="DS13" s="9">
        <v>3.2559999999999998</v>
      </c>
      <c r="DT13" s="9">
        <v>3.2370000000000001</v>
      </c>
      <c r="DU13" s="9">
        <v>3.5169999999999999</v>
      </c>
      <c r="DV13" s="9">
        <v>7.0839999999999996</v>
      </c>
      <c r="DW13" s="9">
        <v>2.9260000000000002</v>
      </c>
      <c r="DX13" s="9">
        <v>16.004999999999999</v>
      </c>
      <c r="DY13" s="9">
        <v>110.608</v>
      </c>
      <c r="DZ13" s="9">
        <v>97.563000000000002</v>
      </c>
      <c r="EA13" s="9">
        <v>89.451999999999998</v>
      </c>
      <c r="EB13" s="9">
        <v>5.26</v>
      </c>
      <c r="EC13" s="9">
        <v>2.85</v>
      </c>
      <c r="ED13" s="9">
        <v>4.952</v>
      </c>
      <c r="EE13" s="9">
        <v>1.9490000000000001</v>
      </c>
      <c r="EF13" s="9">
        <v>1.2090000000000001</v>
      </c>
      <c r="EG13" s="9">
        <v>82.617999999999995</v>
      </c>
      <c r="EH13" s="9">
        <v>3.8130000000000002</v>
      </c>
      <c r="EI13" s="9">
        <v>2.1440000000000001</v>
      </c>
      <c r="EJ13" s="9">
        <v>8.9870000000000001</v>
      </c>
      <c r="EK13" s="9">
        <v>13.593</v>
      </c>
      <c r="EL13" s="9">
        <v>83.97</v>
      </c>
      <c r="EM13" s="9">
        <v>13.045999999999999</v>
      </c>
      <c r="EN13" s="9">
        <v>8.4459999999999997</v>
      </c>
      <c r="EO13" s="9">
        <v>128.01400000000001</v>
      </c>
      <c r="EP13" s="9">
        <v>18.378</v>
      </c>
      <c r="EQ13" s="9">
        <v>17.108000000000001</v>
      </c>
      <c r="ER13" s="9">
        <v>17.108000000000001</v>
      </c>
      <c r="ES13" s="9">
        <v>2.6859999999999999</v>
      </c>
      <c r="ET13" s="9">
        <v>0.90200000000000002</v>
      </c>
      <c r="EU13" s="9">
        <v>0.47799999999999998</v>
      </c>
      <c r="EV13" s="9">
        <v>0.42399999999999999</v>
      </c>
      <c r="EW13" s="9">
        <v>0.68300000000000005</v>
      </c>
      <c r="EX13" s="9">
        <v>0.219</v>
      </c>
      <c r="EY13" s="9">
        <v>0.46100000000000002</v>
      </c>
      <c r="EZ13" s="9">
        <v>0.14099999999999999</v>
      </c>
      <c r="FA13" s="9">
        <v>0.222</v>
      </c>
      <c r="FB13" s="9">
        <v>0.33700000000000002</v>
      </c>
      <c r="FC13" s="9">
        <v>0.17499999999999999</v>
      </c>
      <c r="FD13" s="9">
        <v>0.39</v>
      </c>
      <c r="FE13" s="9">
        <v>0.73799999999999999</v>
      </c>
      <c r="FF13" s="9">
        <v>0.16500000000000001</v>
      </c>
      <c r="FG13" s="9">
        <v>1.7829999999999999</v>
      </c>
      <c r="FH13" s="9">
        <v>14.423</v>
      </c>
      <c r="FI13" s="9">
        <v>11.002000000000001</v>
      </c>
      <c r="FJ13" s="9">
        <v>8.8979999999999997</v>
      </c>
      <c r="FK13" s="9">
        <v>1.0009999999999999</v>
      </c>
      <c r="FL13" s="9">
        <v>1.103</v>
      </c>
      <c r="FM13" s="9">
        <v>1.125</v>
      </c>
      <c r="FN13" s="9">
        <v>0.85399999999999998</v>
      </c>
      <c r="FO13" s="9">
        <v>0.125</v>
      </c>
      <c r="FP13" s="9">
        <v>9.0990000000000002</v>
      </c>
      <c r="FQ13" s="9">
        <v>0.505</v>
      </c>
      <c r="FR13" s="9">
        <v>0.47199999999999998</v>
      </c>
      <c r="FS13" s="9">
        <v>0.92600000000000005</v>
      </c>
      <c r="FT13" s="9">
        <v>3.76</v>
      </c>
      <c r="FU13" s="9">
        <v>7.242</v>
      </c>
      <c r="FV13" s="9">
        <v>3.4209999999999998</v>
      </c>
      <c r="FW13" s="9">
        <v>15.412000000000001</v>
      </c>
      <c r="FX13" s="9">
        <v>1.6970000000000001</v>
      </c>
      <c r="FY13" s="9">
        <v>30.718</v>
      </c>
      <c r="FZ13" s="9">
        <v>30.718</v>
      </c>
      <c r="GA13" s="9">
        <v>4.7779999999999996</v>
      </c>
      <c r="GB13" s="9">
        <v>2.6379999999999999</v>
      </c>
      <c r="GC13" s="9">
        <v>1.6970000000000001</v>
      </c>
      <c r="GD13" s="9">
        <v>0.878</v>
      </c>
      <c r="GE13" s="9">
        <v>2.0110000000000001</v>
      </c>
      <c r="GF13" s="9">
        <v>0.56399999999999995</v>
      </c>
      <c r="GG13" s="9">
        <v>2.101</v>
      </c>
      <c r="GH13" s="9">
        <v>0.47399999999999998</v>
      </c>
      <c r="GI13" s="9">
        <v>0</v>
      </c>
      <c r="GJ13" s="9">
        <v>0.76500000000000001</v>
      </c>
      <c r="GK13" s="9">
        <v>1.006</v>
      </c>
      <c r="GL13" s="9">
        <v>0.80400000000000005</v>
      </c>
      <c r="GM13" s="9">
        <v>2.1739999999999999</v>
      </c>
      <c r="GN13" s="9">
        <v>0.40100000000000002</v>
      </c>
      <c r="GO13" s="9">
        <v>2.14</v>
      </c>
      <c r="GP13" s="9">
        <v>25.94</v>
      </c>
      <c r="GQ13" s="9">
        <v>24.029</v>
      </c>
      <c r="GR13" s="9">
        <v>21.856999999999999</v>
      </c>
      <c r="GS13" s="9">
        <v>1.5569999999999999</v>
      </c>
      <c r="GT13" s="9">
        <v>0.61499999999999999</v>
      </c>
      <c r="GU13" s="9">
        <v>1.5569999999999999</v>
      </c>
      <c r="GV13" s="9">
        <v>0.61499999999999999</v>
      </c>
      <c r="GW13" s="9">
        <v>0</v>
      </c>
      <c r="GX13" s="9">
        <v>20.879000000000001</v>
      </c>
      <c r="GY13" s="9">
        <v>0.86699999999999999</v>
      </c>
      <c r="GZ13" s="9">
        <v>0.79300000000000004</v>
      </c>
      <c r="HA13" s="9">
        <v>1.4890000000000001</v>
      </c>
      <c r="HB13" s="9">
        <v>2.863</v>
      </c>
      <c r="HC13" s="9">
        <v>21.164999999999999</v>
      </c>
      <c r="HD13" s="9">
        <v>1.911</v>
      </c>
      <c r="HE13" s="9">
        <v>28.727</v>
      </c>
      <c r="HF13" s="9">
        <v>1.9910000000000001</v>
      </c>
      <c r="HG13" s="9">
        <v>24.983000000000001</v>
      </c>
      <c r="HH13" s="9">
        <v>24.983000000000001</v>
      </c>
      <c r="HI13" s="9">
        <v>4.7679999999999998</v>
      </c>
      <c r="HJ13" s="9">
        <v>2.0129999999999999</v>
      </c>
      <c r="HK13" s="9">
        <v>1.365</v>
      </c>
      <c r="HL13" s="9">
        <v>0.45</v>
      </c>
      <c r="HM13" s="9">
        <v>1.5389999999999999</v>
      </c>
      <c r="HN13" s="9">
        <v>0.27600000000000002</v>
      </c>
      <c r="HO13" s="9">
        <v>1.397</v>
      </c>
      <c r="HP13" s="9">
        <v>0.17499999999999999</v>
      </c>
      <c r="HQ13" s="9">
        <v>0.10100000000000001</v>
      </c>
      <c r="HR13" s="9">
        <v>0.77900000000000003</v>
      </c>
      <c r="HS13" s="9">
        <v>0.36899999999999999</v>
      </c>
      <c r="HT13" s="9">
        <v>0.66600000000000004</v>
      </c>
      <c r="HU13" s="9">
        <v>1.613</v>
      </c>
      <c r="HV13" s="9">
        <v>0.20100000000000001</v>
      </c>
      <c r="HW13" s="9">
        <v>2.754</v>
      </c>
      <c r="HX13" s="9">
        <v>20.216000000000001</v>
      </c>
      <c r="HY13" s="9">
        <v>17.36</v>
      </c>
      <c r="HZ13" s="9">
        <v>16.677</v>
      </c>
      <c r="IA13" s="9">
        <v>0.26700000000000002</v>
      </c>
      <c r="IB13" s="9">
        <v>0.41599999999999998</v>
      </c>
      <c r="IC13" s="9">
        <v>0.26700000000000002</v>
      </c>
      <c r="ID13" s="9">
        <v>0.22700000000000001</v>
      </c>
      <c r="IE13" s="9">
        <v>0.189</v>
      </c>
      <c r="IF13" s="9">
        <v>14.717000000000001</v>
      </c>
      <c r="IG13" s="9">
        <v>0.36799999999999999</v>
      </c>
      <c r="IH13" s="9">
        <v>0.36599999999999999</v>
      </c>
      <c r="II13" s="9">
        <v>1.9079999999999999</v>
      </c>
      <c r="IJ13" s="9">
        <v>1.3360000000000001</v>
      </c>
      <c r="IK13" s="9">
        <v>16.024000000000001</v>
      </c>
      <c r="IL13" s="9">
        <v>2.8559999999999999</v>
      </c>
      <c r="IM13" s="9">
        <v>22.09</v>
      </c>
      <c r="IN13" s="9">
        <v>2.8940000000000001</v>
      </c>
      <c r="IO13" s="9">
        <v>17.812000000000001</v>
      </c>
      <c r="IP13" s="9">
        <v>17.812000000000001</v>
      </c>
      <c r="IQ13" s="9">
        <v>3.468</v>
      </c>
    </row>
    <row r="14" spans="1:251">
      <c r="A14" s="10">
        <v>43132</v>
      </c>
      <c r="B14" s="9">
        <v>2.7919999999999998</v>
      </c>
      <c r="C14" s="9">
        <v>13.731999999999999</v>
      </c>
      <c r="D14" s="9">
        <v>6.298</v>
      </c>
      <c r="E14" s="9">
        <v>24.527000000000001</v>
      </c>
      <c r="F14" s="9">
        <v>1.8280000000000001</v>
      </c>
      <c r="G14" s="9">
        <v>38.154000000000003</v>
      </c>
      <c r="H14" s="9">
        <v>38.154000000000003</v>
      </c>
      <c r="I14" s="9">
        <v>6.5679999999999996</v>
      </c>
      <c r="J14" s="9">
        <v>2.7639999999999998</v>
      </c>
      <c r="K14" s="9">
        <v>1.5820000000000001</v>
      </c>
      <c r="L14" s="9">
        <v>1.1819999999999999</v>
      </c>
      <c r="M14" s="9">
        <v>1.927</v>
      </c>
      <c r="N14" s="9">
        <v>0.83699999999999997</v>
      </c>
      <c r="O14" s="9">
        <v>1.667</v>
      </c>
      <c r="P14" s="9">
        <v>0.41399999999999998</v>
      </c>
      <c r="Q14" s="9">
        <v>0.68300000000000005</v>
      </c>
      <c r="R14" s="9">
        <v>0.32600000000000001</v>
      </c>
      <c r="S14" s="9">
        <v>1.5069999999999999</v>
      </c>
      <c r="T14" s="9">
        <v>0.93100000000000005</v>
      </c>
      <c r="U14" s="9">
        <v>1.393</v>
      </c>
      <c r="V14" s="9">
        <v>1.371</v>
      </c>
      <c r="W14" s="9">
        <v>3.8029999999999999</v>
      </c>
      <c r="X14" s="9">
        <v>31.587</v>
      </c>
      <c r="Y14" s="9">
        <v>23.776</v>
      </c>
      <c r="Z14" s="9">
        <v>23.018000000000001</v>
      </c>
      <c r="AA14" s="9">
        <v>0.46800000000000003</v>
      </c>
      <c r="AB14" s="9">
        <v>0.28999999999999998</v>
      </c>
      <c r="AC14" s="9">
        <v>0.23799999999999999</v>
      </c>
      <c r="AD14" s="9">
        <v>0.156</v>
      </c>
      <c r="AE14" s="9">
        <v>0.36399999999999999</v>
      </c>
      <c r="AF14" s="9">
        <v>19.172999999999998</v>
      </c>
      <c r="AG14" s="9">
        <v>0.86099999999999999</v>
      </c>
      <c r="AH14" s="9">
        <v>0.434</v>
      </c>
      <c r="AI14" s="9">
        <v>3.3090000000000002</v>
      </c>
      <c r="AJ14" s="9">
        <v>2.0550000000000002</v>
      </c>
      <c r="AK14" s="9">
        <v>21.721</v>
      </c>
      <c r="AL14" s="9">
        <v>7.81</v>
      </c>
      <c r="AM14" s="9">
        <v>34.776000000000003</v>
      </c>
      <c r="AN14" s="9">
        <v>3.3780000000000001</v>
      </c>
      <c r="AO14" s="9">
        <v>67.161000000000001</v>
      </c>
      <c r="AP14" s="9">
        <v>67.161000000000001</v>
      </c>
      <c r="AQ14" s="9">
        <v>13.148999999999999</v>
      </c>
      <c r="AR14" s="9">
        <v>6.2190000000000003</v>
      </c>
      <c r="AS14" s="9">
        <v>2.1869999999999998</v>
      </c>
      <c r="AT14" s="9">
        <v>3.1269999999999998</v>
      </c>
      <c r="AU14" s="9">
        <v>3.1070000000000002</v>
      </c>
      <c r="AV14" s="9">
        <v>2.2069999999999999</v>
      </c>
      <c r="AW14" s="9">
        <v>3.76</v>
      </c>
      <c r="AX14" s="9">
        <v>0.80800000000000005</v>
      </c>
      <c r="AY14" s="9">
        <v>0.746</v>
      </c>
      <c r="AZ14" s="9">
        <v>1.9410000000000001</v>
      </c>
      <c r="BA14" s="9">
        <v>1.1439999999999999</v>
      </c>
      <c r="BB14" s="9">
        <v>2.2290000000000001</v>
      </c>
      <c r="BC14" s="9">
        <v>2.87</v>
      </c>
      <c r="BD14" s="9">
        <v>2.4449999999999998</v>
      </c>
      <c r="BE14" s="9">
        <v>6.931</v>
      </c>
      <c r="BF14" s="9">
        <v>54.012</v>
      </c>
      <c r="BG14" s="9">
        <v>47.904000000000003</v>
      </c>
      <c r="BH14" s="9">
        <v>45.146000000000001</v>
      </c>
      <c r="BI14" s="9">
        <v>1.5169999999999999</v>
      </c>
      <c r="BJ14" s="9">
        <v>1.079</v>
      </c>
      <c r="BK14" s="9">
        <v>1.1439999999999999</v>
      </c>
      <c r="BL14" s="9">
        <v>0.249</v>
      </c>
      <c r="BM14" s="9">
        <v>1.2030000000000001</v>
      </c>
      <c r="BN14" s="9">
        <v>36.396000000000001</v>
      </c>
      <c r="BO14" s="9">
        <v>2.7749999999999999</v>
      </c>
      <c r="BP14" s="9">
        <v>3.18</v>
      </c>
      <c r="BQ14" s="9">
        <v>5.5529999999999999</v>
      </c>
      <c r="BR14" s="9">
        <v>6.3280000000000003</v>
      </c>
      <c r="BS14" s="9">
        <v>41.576000000000001</v>
      </c>
      <c r="BT14" s="9">
        <v>6.1079999999999997</v>
      </c>
      <c r="BU14" s="9">
        <v>60.220999999999997</v>
      </c>
      <c r="BV14" s="9">
        <v>6.94</v>
      </c>
      <c r="BW14" s="9">
        <v>51.088000000000001</v>
      </c>
      <c r="BX14" s="9">
        <v>51.088000000000001</v>
      </c>
      <c r="BY14" s="9">
        <v>13.361000000000001</v>
      </c>
      <c r="BZ14" s="9">
        <v>4.4749999999999996</v>
      </c>
      <c r="CA14" s="9">
        <v>1.238</v>
      </c>
      <c r="CB14" s="9">
        <v>2.391</v>
      </c>
      <c r="CC14" s="9">
        <v>2.2650000000000001</v>
      </c>
      <c r="CD14" s="9">
        <v>1.363</v>
      </c>
      <c r="CE14" s="9">
        <v>2.7160000000000002</v>
      </c>
      <c r="CF14" s="9">
        <v>0</v>
      </c>
      <c r="CG14" s="9">
        <v>0.91300000000000003</v>
      </c>
      <c r="CH14" s="9">
        <v>0.628</v>
      </c>
      <c r="CI14" s="9">
        <v>1.226</v>
      </c>
      <c r="CJ14" s="9">
        <v>1.7749999999999999</v>
      </c>
      <c r="CK14" s="9">
        <v>2.234</v>
      </c>
      <c r="CL14" s="9">
        <v>1.3939999999999999</v>
      </c>
      <c r="CM14" s="9">
        <v>8.8859999999999992</v>
      </c>
      <c r="CN14" s="9">
        <v>37.725999999999999</v>
      </c>
      <c r="CO14" s="9">
        <v>34.646000000000001</v>
      </c>
      <c r="CP14" s="9">
        <v>33.848999999999997</v>
      </c>
      <c r="CQ14" s="9">
        <v>0.67500000000000004</v>
      </c>
      <c r="CR14" s="9">
        <v>0.123</v>
      </c>
      <c r="CS14" s="9">
        <v>0.67500000000000004</v>
      </c>
      <c r="CT14" s="9">
        <v>0</v>
      </c>
      <c r="CU14" s="9">
        <v>0.123</v>
      </c>
      <c r="CV14" s="9">
        <v>20.145</v>
      </c>
      <c r="CW14" s="9">
        <v>2.3860000000000001</v>
      </c>
      <c r="CX14" s="9">
        <v>3.4089999999999998</v>
      </c>
      <c r="CY14" s="9">
        <v>8.7059999999999995</v>
      </c>
      <c r="CZ14" s="9">
        <v>2.919</v>
      </c>
      <c r="DA14" s="9">
        <v>31.727</v>
      </c>
      <c r="DB14" s="9">
        <v>3.08</v>
      </c>
      <c r="DC14" s="9">
        <v>42.148000000000003</v>
      </c>
      <c r="DD14" s="9">
        <v>8.94</v>
      </c>
      <c r="DE14" s="9">
        <v>19.802</v>
      </c>
      <c r="DF14" s="9">
        <v>13.682</v>
      </c>
      <c r="DG14" s="9">
        <v>6.12</v>
      </c>
      <c r="DH14" s="9">
        <v>133.86000000000001</v>
      </c>
      <c r="DI14" s="9">
        <v>127.14</v>
      </c>
      <c r="DJ14" s="9">
        <v>27.009</v>
      </c>
      <c r="DK14" s="9">
        <v>10.385</v>
      </c>
      <c r="DL14" s="9">
        <v>4.2990000000000004</v>
      </c>
      <c r="DM14" s="9">
        <v>5.1909999999999998</v>
      </c>
      <c r="DN14" s="9">
        <v>6.6360000000000001</v>
      </c>
      <c r="DO14" s="9">
        <v>2.964</v>
      </c>
      <c r="DP14" s="9">
        <v>6.3179999999999996</v>
      </c>
      <c r="DQ14" s="9">
        <v>2.1480000000000001</v>
      </c>
      <c r="DR14" s="9">
        <v>1.0529999999999999</v>
      </c>
      <c r="DS14" s="9">
        <v>4.0279999999999996</v>
      </c>
      <c r="DT14" s="9">
        <v>2.843</v>
      </c>
      <c r="DU14" s="9">
        <v>2.9470000000000001</v>
      </c>
      <c r="DV14" s="9">
        <v>6.4509999999999996</v>
      </c>
      <c r="DW14" s="9">
        <v>3.3660000000000001</v>
      </c>
      <c r="DX14" s="9">
        <v>16.623000000000001</v>
      </c>
      <c r="DY14" s="9">
        <v>100.13200000000001</v>
      </c>
      <c r="DZ14" s="9">
        <v>86.415000000000006</v>
      </c>
      <c r="EA14" s="9">
        <v>82.387</v>
      </c>
      <c r="EB14" s="9">
        <v>2.234</v>
      </c>
      <c r="EC14" s="9">
        <v>1.794</v>
      </c>
      <c r="ED14" s="9">
        <v>2.1920000000000002</v>
      </c>
      <c r="EE14" s="9">
        <v>1.111</v>
      </c>
      <c r="EF14" s="9">
        <v>0.72499999999999998</v>
      </c>
      <c r="EG14" s="9">
        <v>73.320999999999998</v>
      </c>
      <c r="EH14" s="9">
        <v>2.16</v>
      </c>
      <c r="EI14" s="9">
        <v>2.19</v>
      </c>
      <c r="EJ14" s="9">
        <v>8.7439999999999998</v>
      </c>
      <c r="EK14" s="9">
        <v>10.882</v>
      </c>
      <c r="EL14" s="9">
        <v>75.531999999999996</v>
      </c>
      <c r="EM14" s="9">
        <v>13.717000000000001</v>
      </c>
      <c r="EN14" s="9">
        <v>6.7190000000000003</v>
      </c>
      <c r="EO14" s="9">
        <v>115.899</v>
      </c>
      <c r="EP14" s="9">
        <v>17.96</v>
      </c>
      <c r="EQ14" s="9">
        <v>14.852</v>
      </c>
      <c r="ER14" s="9">
        <v>14.852</v>
      </c>
      <c r="ES14" s="9">
        <v>1.895</v>
      </c>
      <c r="ET14" s="9">
        <v>1.08</v>
      </c>
      <c r="EU14" s="9">
        <v>0.41599999999999998</v>
      </c>
      <c r="EV14" s="9">
        <v>0.438</v>
      </c>
      <c r="EW14" s="9">
        <v>0.54600000000000004</v>
      </c>
      <c r="EX14" s="9">
        <v>0.308</v>
      </c>
      <c r="EY14" s="9">
        <v>0.377</v>
      </c>
      <c r="EZ14" s="9">
        <v>0.308</v>
      </c>
      <c r="FA14" s="9">
        <v>0.16900000000000001</v>
      </c>
      <c r="FB14" s="9">
        <v>0.42899999999999999</v>
      </c>
      <c r="FC14" s="9">
        <v>0.16400000000000001</v>
      </c>
      <c r="FD14" s="9">
        <v>0.38900000000000001</v>
      </c>
      <c r="FE14" s="9">
        <v>0.82</v>
      </c>
      <c r="FF14" s="9">
        <v>0.16200000000000001</v>
      </c>
      <c r="FG14" s="9">
        <v>0.81599999999999995</v>
      </c>
      <c r="FH14" s="9">
        <v>12.956</v>
      </c>
      <c r="FI14" s="9">
        <v>9.968</v>
      </c>
      <c r="FJ14" s="9">
        <v>9.1219999999999999</v>
      </c>
      <c r="FK14" s="9">
        <v>0</v>
      </c>
      <c r="FL14" s="9">
        <v>0.84599999999999997</v>
      </c>
      <c r="FM14" s="9">
        <v>0.1</v>
      </c>
      <c r="FN14" s="9">
        <v>0.746</v>
      </c>
      <c r="FO14" s="9">
        <v>0</v>
      </c>
      <c r="FP14" s="9">
        <v>8.1259999999999994</v>
      </c>
      <c r="FQ14" s="9">
        <v>7.5999999999999998E-2</v>
      </c>
      <c r="FR14" s="9">
        <v>0.218</v>
      </c>
      <c r="FS14" s="9">
        <v>1.5469999999999999</v>
      </c>
      <c r="FT14" s="9">
        <v>1.9039999999999999</v>
      </c>
      <c r="FU14" s="9">
        <v>8.0640000000000001</v>
      </c>
      <c r="FV14" s="9">
        <v>2.988</v>
      </c>
      <c r="FW14" s="9">
        <v>14.141999999999999</v>
      </c>
      <c r="FX14" s="9">
        <v>0.70899999999999996</v>
      </c>
      <c r="FY14" s="9">
        <v>24.434000000000001</v>
      </c>
      <c r="FZ14" s="9">
        <v>24.434000000000001</v>
      </c>
      <c r="GA14" s="9">
        <v>4.6970000000000001</v>
      </c>
      <c r="GB14" s="9">
        <v>1.7629999999999999</v>
      </c>
      <c r="GC14" s="9">
        <v>1.01</v>
      </c>
      <c r="GD14" s="9">
        <v>0.65100000000000002</v>
      </c>
      <c r="GE14" s="9">
        <v>1.0669999999999999</v>
      </c>
      <c r="GF14" s="9">
        <v>0.59399999999999997</v>
      </c>
      <c r="GG14" s="9">
        <v>1.0669999999999999</v>
      </c>
      <c r="GH14" s="9">
        <v>0.51300000000000001</v>
      </c>
      <c r="GI14" s="9">
        <v>0</v>
      </c>
      <c r="GJ14" s="9">
        <v>0.92800000000000005</v>
      </c>
      <c r="GK14" s="9">
        <v>0.375</v>
      </c>
      <c r="GL14" s="9">
        <v>0.35799999999999998</v>
      </c>
      <c r="GM14" s="9">
        <v>1.139</v>
      </c>
      <c r="GN14" s="9">
        <v>0.52200000000000002</v>
      </c>
      <c r="GO14" s="9">
        <v>2.9350000000000001</v>
      </c>
      <c r="GP14" s="9">
        <v>19.736000000000001</v>
      </c>
      <c r="GQ14" s="9">
        <v>18.09</v>
      </c>
      <c r="GR14" s="9">
        <v>16.956</v>
      </c>
      <c r="GS14" s="9">
        <v>1.0229999999999999</v>
      </c>
      <c r="GT14" s="9">
        <v>0.111</v>
      </c>
      <c r="GU14" s="9">
        <v>1.0229999999999999</v>
      </c>
      <c r="GV14" s="9">
        <v>0.111</v>
      </c>
      <c r="GW14" s="9">
        <v>0</v>
      </c>
      <c r="GX14" s="9">
        <v>14.94</v>
      </c>
      <c r="GY14" s="9">
        <v>0.46200000000000002</v>
      </c>
      <c r="GZ14" s="9">
        <v>0.85699999999999998</v>
      </c>
      <c r="HA14" s="9">
        <v>1.83</v>
      </c>
      <c r="HB14" s="9">
        <v>2.7719999999999998</v>
      </c>
      <c r="HC14" s="9">
        <v>15.317</v>
      </c>
      <c r="HD14" s="9">
        <v>1.647</v>
      </c>
      <c r="HE14" s="9">
        <v>21.495999999999999</v>
      </c>
      <c r="HF14" s="9">
        <v>2.9380000000000002</v>
      </c>
      <c r="HG14" s="9">
        <v>21.068999999999999</v>
      </c>
      <c r="HH14" s="9">
        <v>21.068999999999999</v>
      </c>
      <c r="HI14" s="9">
        <v>4.476</v>
      </c>
      <c r="HJ14" s="9">
        <v>1.6060000000000001</v>
      </c>
      <c r="HK14" s="9">
        <v>0.94499999999999995</v>
      </c>
      <c r="HL14" s="9">
        <v>0.56200000000000006</v>
      </c>
      <c r="HM14" s="9">
        <v>1.2949999999999999</v>
      </c>
      <c r="HN14" s="9">
        <v>0.21199999999999999</v>
      </c>
      <c r="HO14" s="9">
        <v>1.2949999999999999</v>
      </c>
      <c r="HP14" s="9">
        <v>0.21199999999999999</v>
      </c>
      <c r="HQ14" s="9">
        <v>0</v>
      </c>
      <c r="HR14" s="9">
        <v>0.72799999999999998</v>
      </c>
      <c r="HS14" s="9">
        <v>0.495</v>
      </c>
      <c r="HT14" s="9">
        <v>0.28399999999999997</v>
      </c>
      <c r="HU14" s="9">
        <v>1.121</v>
      </c>
      <c r="HV14" s="9">
        <v>0.38600000000000001</v>
      </c>
      <c r="HW14" s="9">
        <v>2.87</v>
      </c>
      <c r="HX14" s="9">
        <v>16.594000000000001</v>
      </c>
      <c r="HY14" s="9">
        <v>12.327</v>
      </c>
      <c r="HZ14" s="9">
        <v>12.086</v>
      </c>
      <c r="IA14" s="9">
        <v>0.16400000000000001</v>
      </c>
      <c r="IB14" s="9">
        <v>7.6999999999999999E-2</v>
      </c>
      <c r="IC14" s="9">
        <v>0</v>
      </c>
      <c r="ID14" s="9">
        <v>8.6999999999999994E-2</v>
      </c>
      <c r="IE14" s="9">
        <v>0.154</v>
      </c>
      <c r="IF14" s="9">
        <v>10.75</v>
      </c>
      <c r="IG14" s="9">
        <v>0.13300000000000001</v>
      </c>
      <c r="IH14" s="9">
        <v>0.12</v>
      </c>
      <c r="II14" s="9">
        <v>1.3240000000000001</v>
      </c>
      <c r="IJ14" s="9">
        <v>0.51</v>
      </c>
      <c r="IK14" s="9">
        <v>11.817</v>
      </c>
      <c r="IL14" s="9">
        <v>4.2670000000000003</v>
      </c>
      <c r="IM14" s="9">
        <v>18.213999999999999</v>
      </c>
      <c r="IN14" s="9">
        <v>2.855</v>
      </c>
      <c r="IO14" s="9">
        <v>17.783000000000001</v>
      </c>
      <c r="IP14" s="9">
        <v>17.783000000000001</v>
      </c>
      <c r="IQ14" s="9">
        <v>4.9160000000000004</v>
      </c>
    </row>
    <row r="15" spans="1:251">
      <c r="A15" s="10">
        <v>43497</v>
      </c>
      <c r="B15" s="9">
        <v>4.1210000000000004</v>
      </c>
      <c r="C15" s="9">
        <v>11.926</v>
      </c>
      <c r="D15" s="9">
        <v>4.76</v>
      </c>
      <c r="E15" s="9">
        <v>23.013999999999999</v>
      </c>
      <c r="F15" s="9">
        <v>1.2190000000000001</v>
      </c>
      <c r="G15" s="9">
        <v>35.756</v>
      </c>
      <c r="H15" s="9">
        <v>35.756</v>
      </c>
      <c r="I15" s="9">
        <v>6.0860000000000003</v>
      </c>
      <c r="J15" s="9">
        <v>3.3029999999999999</v>
      </c>
      <c r="K15" s="9">
        <v>2.1509999999999998</v>
      </c>
      <c r="L15" s="9">
        <v>0.748</v>
      </c>
      <c r="M15" s="9">
        <v>2.278</v>
      </c>
      <c r="N15" s="9">
        <v>0.622</v>
      </c>
      <c r="O15" s="9">
        <v>2.278</v>
      </c>
      <c r="P15" s="9">
        <v>0.51400000000000001</v>
      </c>
      <c r="Q15" s="9">
        <v>0.108</v>
      </c>
      <c r="R15" s="9">
        <v>0.84599999999999997</v>
      </c>
      <c r="S15" s="9">
        <v>0.78700000000000003</v>
      </c>
      <c r="T15" s="9">
        <v>1.266</v>
      </c>
      <c r="U15" s="9">
        <v>2.2349999999999999</v>
      </c>
      <c r="V15" s="9">
        <v>0.66400000000000003</v>
      </c>
      <c r="W15" s="9">
        <v>2.782</v>
      </c>
      <c r="X15" s="9">
        <v>29.67</v>
      </c>
      <c r="Y15" s="9">
        <v>21.300999999999998</v>
      </c>
      <c r="Z15" s="9">
        <v>20.952000000000002</v>
      </c>
      <c r="AA15" s="9">
        <v>0.25700000000000001</v>
      </c>
      <c r="AB15" s="9">
        <v>9.1999999999999998E-2</v>
      </c>
      <c r="AC15" s="9">
        <v>0.25700000000000001</v>
      </c>
      <c r="AD15" s="9">
        <v>9.1999999999999998E-2</v>
      </c>
      <c r="AE15" s="9">
        <v>0</v>
      </c>
      <c r="AF15" s="9">
        <v>16.010000000000002</v>
      </c>
      <c r="AG15" s="9">
        <v>0.501</v>
      </c>
      <c r="AH15" s="9">
        <v>0.86199999999999999</v>
      </c>
      <c r="AI15" s="9">
        <v>3.9279999999999999</v>
      </c>
      <c r="AJ15" s="9">
        <v>3.1589999999999998</v>
      </c>
      <c r="AK15" s="9">
        <v>18.141999999999999</v>
      </c>
      <c r="AL15" s="9">
        <v>8.3689999999999998</v>
      </c>
      <c r="AM15" s="9">
        <v>32.689</v>
      </c>
      <c r="AN15" s="9">
        <v>3.0670000000000002</v>
      </c>
      <c r="AO15" s="9">
        <v>64.542000000000002</v>
      </c>
      <c r="AP15" s="9">
        <v>64.542000000000002</v>
      </c>
      <c r="AQ15" s="9">
        <v>11.872</v>
      </c>
      <c r="AR15" s="9">
        <v>6.3639999999999999</v>
      </c>
      <c r="AS15" s="9">
        <v>1.379</v>
      </c>
      <c r="AT15" s="9">
        <v>4.2060000000000004</v>
      </c>
      <c r="AU15" s="9">
        <v>3.181</v>
      </c>
      <c r="AV15" s="9">
        <v>2.403</v>
      </c>
      <c r="AW15" s="9">
        <v>2.87</v>
      </c>
      <c r="AX15" s="9">
        <v>0.94599999999999995</v>
      </c>
      <c r="AY15" s="9">
        <v>1.5189999999999999</v>
      </c>
      <c r="AZ15" s="9">
        <v>1.1970000000000001</v>
      </c>
      <c r="BA15" s="9">
        <v>2.1589999999999998</v>
      </c>
      <c r="BB15" s="9">
        <v>2.3279999999999998</v>
      </c>
      <c r="BC15" s="9">
        <v>3.0569999999999999</v>
      </c>
      <c r="BD15" s="9">
        <v>2.6280000000000001</v>
      </c>
      <c r="BE15" s="9">
        <v>5.508</v>
      </c>
      <c r="BF15" s="9">
        <v>52.670999999999999</v>
      </c>
      <c r="BG15" s="9">
        <v>47.033000000000001</v>
      </c>
      <c r="BH15" s="9">
        <v>45.534999999999997</v>
      </c>
      <c r="BI15" s="9">
        <v>0.98399999999999999</v>
      </c>
      <c r="BJ15" s="9">
        <v>0.51400000000000001</v>
      </c>
      <c r="BK15" s="9">
        <v>0.96699999999999997</v>
      </c>
      <c r="BL15" s="9">
        <v>0.129</v>
      </c>
      <c r="BM15" s="9">
        <v>0.40200000000000002</v>
      </c>
      <c r="BN15" s="9">
        <v>34.218000000000004</v>
      </c>
      <c r="BO15" s="9">
        <v>2.863</v>
      </c>
      <c r="BP15" s="9">
        <v>2.6440000000000001</v>
      </c>
      <c r="BQ15" s="9">
        <v>7.3070000000000004</v>
      </c>
      <c r="BR15" s="9">
        <v>4.7270000000000003</v>
      </c>
      <c r="BS15" s="9">
        <v>42.305999999999997</v>
      </c>
      <c r="BT15" s="9">
        <v>5.6379999999999999</v>
      </c>
      <c r="BU15" s="9">
        <v>58.868000000000002</v>
      </c>
      <c r="BV15" s="9">
        <v>5.6740000000000004</v>
      </c>
      <c r="BW15" s="9">
        <v>49.716999999999999</v>
      </c>
      <c r="BX15" s="9">
        <v>49.716999999999999</v>
      </c>
      <c r="BY15" s="9">
        <v>12.939</v>
      </c>
      <c r="BZ15" s="9">
        <v>4.8179999999999996</v>
      </c>
      <c r="CA15" s="9">
        <v>2.0049999999999999</v>
      </c>
      <c r="CB15" s="9">
        <v>2.1949999999999998</v>
      </c>
      <c r="CC15" s="9">
        <v>2.8380000000000001</v>
      </c>
      <c r="CD15" s="9">
        <v>1.361</v>
      </c>
      <c r="CE15" s="9">
        <v>2.7429999999999999</v>
      </c>
      <c r="CF15" s="9">
        <v>0</v>
      </c>
      <c r="CG15" s="9">
        <v>1.456</v>
      </c>
      <c r="CH15" s="9">
        <v>0.74299999999999999</v>
      </c>
      <c r="CI15" s="9">
        <v>1.802</v>
      </c>
      <c r="CJ15" s="9">
        <v>1.655</v>
      </c>
      <c r="CK15" s="9">
        <v>2.5840000000000001</v>
      </c>
      <c r="CL15" s="9">
        <v>1.615</v>
      </c>
      <c r="CM15" s="9">
        <v>8.1210000000000004</v>
      </c>
      <c r="CN15" s="9">
        <v>36.777999999999999</v>
      </c>
      <c r="CO15" s="9">
        <v>32.35</v>
      </c>
      <c r="CP15" s="9">
        <v>31.295000000000002</v>
      </c>
      <c r="CQ15" s="9">
        <v>0.93500000000000005</v>
      </c>
      <c r="CR15" s="9">
        <v>0.12</v>
      </c>
      <c r="CS15" s="9">
        <v>0.80200000000000005</v>
      </c>
      <c r="CT15" s="9">
        <v>0</v>
      </c>
      <c r="CU15" s="9">
        <v>0.253</v>
      </c>
      <c r="CV15" s="9">
        <v>22.047999999999998</v>
      </c>
      <c r="CW15" s="9">
        <v>1.925</v>
      </c>
      <c r="CX15" s="9">
        <v>2.0459999999999998</v>
      </c>
      <c r="CY15" s="9">
        <v>6.3319999999999999</v>
      </c>
      <c r="CZ15" s="9">
        <v>3.7869999999999999</v>
      </c>
      <c r="DA15" s="9">
        <v>28.562999999999999</v>
      </c>
      <c r="DB15" s="9">
        <v>4.4279999999999999</v>
      </c>
      <c r="DC15" s="9">
        <v>41.563000000000002</v>
      </c>
      <c r="DD15" s="9">
        <v>8.1539999999999999</v>
      </c>
      <c r="DE15" s="9">
        <v>19.085999999999999</v>
      </c>
      <c r="DF15" s="9">
        <v>14.324999999999999</v>
      </c>
      <c r="DG15" s="9">
        <v>4.7610000000000001</v>
      </c>
      <c r="DH15" s="9">
        <v>130.17099999999999</v>
      </c>
      <c r="DI15" s="9">
        <v>121.34399999999999</v>
      </c>
      <c r="DJ15" s="9">
        <v>25.936</v>
      </c>
      <c r="DK15" s="9">
        <v>10.936999999999999</v>
      </c>
      <c r="DL15" s="9">
        <v>3.1669999999999998</v>
      </c>
      <c r="DM15" s="9">
        <v>6.7889999999999997</v>
      </c>
      <c r="DN15" s="9">
        <v>6.4279999999999999</v>
      </c>
      <c r="DO15" s="9">
        <v>3.528</v>
      </c>
      <c r="DP15" s="9">
        <v>6.657</v>
      </c>
      <c r="DQ15" s="9">
        <v>1.657</v>
      </c>
      <c r="DR15" s="9">
        <v>1.6419999999999999</v>
      </c>
      <c r="DS15" s="9">
        <v>2.109</v>
      </c>
      <c r="DT15" s="9">
        <v>4.282</v>
      </c>
      <c r="DU15" s="9">
        <v>3.7589999999999999</v>
      </c>
      <c r="DV15" s="9">
        <v>6.1989999999999998</v>
      </c>
      <c r="DW15" s="9">
        <v>3.9510000000000001</v>
      </c>
      <c r="DX15" s="9">
        <v>14.999000000000001</v>
      </c>
      <c r="DY15" s="9">
        <v>95.408000000000001</v>
      </c>
      <c r="DZ15" s="9">
        <v>86.72</v>
      </c>
      <c r="EA15" s="9">
        <v>81.337000000000003</v>
      </c>
      <c r="EB15" s="9">
        <v>3.4119999999999999</v>
      </c>
      <c r="EC15" s="9">
        <v>1.853</v>
      </c>
      <c r="ED15" s="9">
        <v>3.5670000000000002</v>
      </c>
      <c r="EE15" s="9">
        <v>1.19</v>
      </c>
      <c r="EF15" s="9">
        <v>0.50900000000000001</v>
      </c>
      <c r="EG15" s="9">
        <v>71.921999999999997</v>
      </c>
      <c r="EH15" s="9">
        <v>2.5339999999999998</v>
      </c>
      <c r="EI15" s="9">
        <v>3.6110000000000002</v>
      </c>
      <c r="EJ15" s="9">
        <v>8.6530000000000005</v>
      </c>
      <c r="EK15" s="9">
        <v>11.82</v>
      </c>
      <c r="EL15" s="9">
        <v>74.900000000000006</v>
      </c>
      <c r="EM15" s="9">
        <v>8.6880000000000006</v>
      </c>
      <c r="EN15" s="9">
        <v>8.8279999999999994</v>
      </c>
      <c r="EO15" s="9">
        <v>112.71899999999999</v>
      </c>
      <c r="EP15" s="9">
        <v>17.452999999999999</v>
      </c>
      <c r="EQ15" s="9">
        <v>12.568</v>
      </c>
      <c r="ER15" s="9">
        <v>12.568</v>
      </c>
      <c r="ES15" s="9">
        <v>0.5</v>
      </c>
      <c r="ET15" s="9">
        <v>0.32800000000000001</v>
      </c>
      <c r="EU15" s="9">
        <v>0.32800000000000001</v>
      </c>
      <c r="EV15" s="9">
        <v>0</v>
      </c>
      <c r="EW15" s="9">
        <v>0.129</v>
      </c>
      <c r="EX15" s="9">
        <v>0.2</v>
      </c>
      <c r="EY15" s="9">
        <v>0.32800000000000001</v>
      </c>
      <c r="EZ15" s="9">
        <v>0</v>
      </c>
      <c r="FA15" s="9">
        <v>0</v>
      </c>
      <c r="FB15" s="9">
        <v>0.32800000000000001</v>
      </c>
      <c r="FC15" s="9">
        <v>0</v>
      </c>
      <c r="FD15" s="9">
        <v>0</v>
      </c>
      <c r="FE15" s="9">
        <v>0.2</v>
      </c>
      <c r="FF15" s="9">
        <v>0.129</v>
      </c>
      <c r="FG15" s="9">
        <v>0.17199999999999999</v>
      </c>
      <c r="FH15" s="9">
        <v>12.068</v>
      </c>
      <c r="FI15" s="9">
        <v>10.143000000000001</v>
      </c>
      <c r="FJ15" s="9">
        <v>8.5190000000000001</v>
      </c>
      <c r="FK15" s="9">
        <v>0.39400000000000002</v>
      </c>
      <c r="FL15" s="9">
        <v>1.23</v>
      </c>
      <c r="FM15" s="9">
        <v>0.84599999999999997</v>
      </c>
      <c r="FN15" s="9">
        <v>0.77800000000000002</v>
      </c>
      <c r="FO15" s="9">
        <v>0</v>
      </c>
      <c r="FP15" s="9">
        <v>9.0879999999999992</v>
      </c>
      <c r="FQ15" s="9">
        <v>0.21</v>
      </c>
      <c r="FR15" s="9">
        <v>0.192</v>
      </c>
      <c r="FS15" s="9">
        <v>0.65300000000000002</v>
      </c>
      <c r="FT15" s="9">
        <v>2.23</v>
      </c>
      <c r="FU15" s="9">
        <v>7.9130000000000003</v>
      </c>
      <c r="FV15" s="9">
        <v>1.925</v>
      </c>
      <c r="FW15" s="9">
        <v>12.396000000000001</v>
      </c>
      <c r="FX15" s="9">
        <v>0.17199999999999999</v>
      </c>
      <c r="FY15" s="9">
        <v>27.068000000000001</v>
      </c>
      <c r="FZ15" s="9">
        <v>27.068000000000001</v>
      </c>
      <c r="GA15" s="9">
        <v>6.577</v>
      </c>
      <c r="GB15" s="9">
        <v>3.4689999999999999</v>
      </c>
      <c r="GC15" s="9">
        <v>1.5249999999999999</v>
      </c>
      <c r="GD15" s="9">
        <v>1.855</v>
      </c>
      <c r="GE15" s="9">
        <v>2.4590000000000001</v>
      </c>
      <c r="GF15" s="9">
        <v>0.92100000000000004</v>
      </c>
      <c r="GG15" s="9">
        <v>2.552</v>
      </c>
      <c r="GH15" s="9">
        <v>0.82799999999999996</v>
      </c>
      <c r="GI15" s="9">
        <v>0</v>
      </c>
      <c r="GJ15" s="9">
        <v>0.81499999999999995</v>
      </c>
      <c r="GK15" s="9">
        <v>1.284</v>
      </c>
      <c r="GL15" s="9">
        <v>1.2809999999999999</v>
      </c>
      <c r="GM15" s="9">
        <v>2.089</v>
      </c>
      <c r="GN15" s="9">
        <v>1.2909999999999999</v>
      </c>
      <c r="GO15" s="9">
        <v>3.1080000000000001</v>
      </c>
      <c r="GP15" s="9">
        <v>20.491</v>
      </c>
      <c r="GQ15" s="9">
        <v>18.609000000000002</v>
      </c>
      <c r="GR15" s="9">
        <v>17.98</v>
      </c>
      <c r="GS15" s="9">
        <v>0.51600000000000001</v>
      </c>
      <c r="GT15" s="9">
        <v>0.114</v>
      </c>
      <c r="GU15" s="9">
        <v>0.51600000000000001</v>
      </c>
      <c r="GV15" s="9">
        <v>0.114</v>
      </c>
      <c r="GW15" s="9">
        <v>0</v>
      </c>
      <c r="GX15" s="9">
        <v>15.105</v>
      </c>
      <c r="GY15" s="9">
        <v>0.99399999999999999</v>
      </c>
      <c r="GZ15" s="9">
        <v>0.752</v>
      </c>
      <c r="HA15" s="9">
        <v>1.758</v>
      </c>
      <c r="HB15" s="9">
        <v>2.5099999999999998</v>
      </c>
      <c r="HC15" s="9">
        <v>16.099</v>
      </c>
      <c r="HD15" s="9">
        <v>1.881</v>
      </c>
      <c r="HE15" s="9">
        <v>24.068999999999999</v>
      </c>
      <c r="HF15" s="9">
        <v>2.9990000000000001</v>
      </c>
      <c r="HG15" s="9">
        <v>20.079999999999998</v>
      </c>
      <c r="HH15" s="9">
        <v>20.079999999999998</v>
      </c>
      <c r="HI15" s="9">
        <v>3.9609999999999999</v>
      </c>
      <c r="HJ15" s="9">
        <v>1.9510000000000001</v>
      </c>
      <c r="HK15" s="9">
        <v>0.376</v>
      </c>
      <c r="HL15" s="9">
        <v>1.3740000000000001</v>
      </c>
      <c r="HM15" s="9">
        <v>1.165</v>
      </c>
      <c r="HN15" s="9">
        <v>0.58499999999999996</v>
      </c>
      <c r="HO15" s="9">
        <v>1.165</v>
      </c>
      <c r="HP15" s="9">
        <v>0.39700000000000002</v>
      </c>
      <c r="HQ15" s="9">
        <v>0.188</v>
      </c>
      <c r="HR15" s="9">
        <v>0.183</v>
      </c>
      <c r="HS15" s="9">
        <v>1.0529999999999999</v>
      </c>
      <c r="HT15" s="9">
        <v>0.51400000000000001</v>
      </c>
      <c r="HU15" s="9">
        <v>1.03</v>
      </c>
      <c r="HV15" s="9">
        <v>0.72</v>
      </c>
      <c r="HW15" s="9">
        <v>2.0099999999999998</v>
      </c>
      <c r="HX15" s="9">
        <v>16.119</v>
      </c>
      <c r="HY15" s="9">
        <v>14.13</v>
      </c>
      <c r="HZ15" s="9">
        <v>13.728999999999999</v>
      </c>
      <c r="IA15" s="9">
        <v>0.29199999999999998</v>
      </c>
      <c r="IB15" s="9">
        <v>0.109</v>
      </c>
      <c r="IC15" s="9">
        <v>0.29199999999999998</v>
      </c>
      <c r="ID15" s="9">
        <v>0</v>
      </c>
      <c r="IE15" s="9">
        <v>0.109</v>
      </c>
      <c r="IF15" s="9">
        <v>10.936999999999999</v>
      </c>
      <c r="IG15" s="9">
        <v>0.19600000000000001</v>
      </c>
      <c r="IH15" s="9">
        <v>0.72199999999999998</v>
      </c>
      <c r="II15" s="9">
        <v>2.274</v>
      </c>
      <c r="IJ15" s="9">
        <v>0.872</v>
      </c>
      <c r="IK15" s="9">
        <v>13.257999999999999</v>
      </c>
      <c r="IL15" s="9">
        <v>1.9890000000000001</v>
      </c>
      <c r="IM15" s="9">
        <v>17.867999999999999</v>
      </c>
      <c r="IN15" s="9">
        <v>2.2120000000000002</v>
      </c>
      <c r="IO15" s="9">
        <v>14.148</v>
      </c>
      <c r="IP15" s="9">
        <v>14.148</v>
      </c>
      <c r="IQ15" s="9">
        <v>4.0949999999999998</v>
      </c>
    </row>
    <row r="16" spans="1:251">
      <c r="A16" s="10">
        <v>43862</v>
      </c>
      <c r="B16" s="9">
        <v>3.0310000000000001</v>
      </c>
      <c r="C16" s="9">
        <v>15.882999999999999</v>
      </c>
      <c r="D16" s="9">
        <v>6.8639999999999999</v>
      </c>
      <c r="E16" s="9">
        <v>28.163</v>
      </c>
      <c r="F16" s="9">
        <v>1.92</v>
      </c>
      <c r="G16" s="9">
        <v>37.203000000000003</v>
      </c>
      <c r="H16" s="9">
        <v>37.203000000000003</v>
      </c>
      <c r="I16" s="9">
        <v>5.6269999999999998</v>
      </c>
      <c r="J16" s="9">
        <v>2.7440000000000002</v>
      </c>
      <c r="K16" s="9">
        <v>0.89700000000000002</v>
      </c>
      <c r="L16" s="9">
        <v>1.8460000000000001</v>
      </c>
      <c r="M16" s="9">
        <v>1.712</v>
      </c>
      <c r="N16" s="9">
        <v>1.032</v>
      </c>
      <c r="O16" s="9">
        <v>1.464</v>
      </c>
      <c r="P16" s="9">
        <v>1.0029999999999999</v>
      </c>
      <c r="Q16" s="9">
        <v>0.27600000000000002</v>
      </c>
      <c r="R16" s="9">
        <v>0.61799999999999999</v>
      </c>
      <c r="S16" s="9">
        <v>1.494</v>
      </c>
      <c r="T16" s="9">
        <v>0.63200000000000001</v>
      </c>
      <c r="U16" s="9">
        <v>1.952</v>
      </c>
      <c r="V16" s="9">
        <v>0.79200000000000004</v>
      </c>
      <c r="W16" s="9">
        <v>2.8839999999999999</v>
      </c>
      <c r="X16" s="9">
        <v>31.576000000000001</v>
      </c>
      <c r="Y16" s="9">
        <v>23.123000000000001</v>
      </c>
      <c r="Z16" s="9">
        <v>22.2</v>
      </c>
      <c r="AA16" s="9">
        <v>0.72599999999999998</v>
      </c>
      <c r="AB16" s="9">
        <v>0.19700000000000001</v>
      </c>
      <c r="AC16" s="9">
        <v>0.72599999999999998</v>
      </c>
      <c r="AD16" s="9">
        <v>0.19700000000000001</v>
      </c>
      <c r="AE16" s="9">
        <v>0</v>
      </c>
      <c r="AF16" s="9">
        <v>17.805</v>
      </c>
      <c r="AG16" s="9">
        <v>1.07</v>
      </c>
      <c r="AH16" s="9">
        <v>0.97199999999999998</v>
      </c>
      <c r="AI16" s="9">
        <v>3.2759999999999998</v>
      </c>
      <c r="AJ16" s="9">
        <v>1.8109999999999999</v>
      </c>
      <c r="AK16" s="9">
        <v>21.312000000000001</v>
      </c>
      <c r="AL16" s="9">
        <v>8.452</v>
      </c>
      <c r="AM16" s="9">
        <v>34.56</v>
      </c>
      <c r="AN16" s="9">
        <v>2.6429999999999998</v>
      </c>
      <c r="AO16" s="9">
        <v>67.697999999999993</v>
      </c>
      <c r="AP16" s="9">
        <v>67.697999999999993</v>
      </c>
      <c r="AQ16" s="9">
        <v>14.855</v>
      </c>
      <c r="AR16" s="9">
        <v>6.3579999999999997</v>
      </c>
      <c r="AS16" s="9">
        <v>2.2759999999999998</v>
      </c>
      <c r="AT16" s="9">
        <v>3.4790000000000001</v>
      </c>
      <c r="AU16" s="9">
        <v>3.3079999999999998</v>
      </c>
      <c r="AV16" s="9">
        <v>2.448</v>
      </c>
      <c r="AW16" s="9">
        <v>3.0489999999999999</v>
      </c>
      <c r="AX16" s="9">
        <v>1.365</v>
      </c>
      <c r="AY16" s="9">
        <v>1.236</v>
      </c>
      <c r="AZ16" s="9">
        <v>1.538</v>
      </c>
      <c r="BA16" s="9">
        <v>2.1920000000000002</v>
      </c>
      <c r="BB16" s="9">
        <v>2.0249999999999999</v>
      </c>
      <c r="BC16" s="9">
        <v>4.1319999999999997</v>
      </c>
      <c r="BD16" s="9">
        <v>1.623</v>
      </c>
      <c r="BE16" s="9">
        <v>8.4969999999999999</v>
      </c>
      <c r="BF16" s="9">
        <v>52.843000000000004</v>
      </c>
      <c r="BG16" s="9">
        <v>46.917999999999999</v>
      </c>
      <c r="BH16" s="9">
        <v>44.457999999999998</v>
      </c>
      <c r="BI16" s="9">
        <v>1.377</v>
      </c>
      <c r="BJ16" s="9">
        <v>1.0820000000000001</v>
      </c>
      <c r="BK16" s="9">
        <v>1.3480000000000001</v>
      </c>
      <c r="BL16" s="9">
        <v>0.29099999999999998</v>
      </c>
      <c r="BM16" s="9">
        <v>0.67600000000000005</v>
      </c>
      <c r="BN16" s="9">
        <v>31.632000000000001</v>
      </c>
      <c r="BO16" s="9">
        <v>3.2570000000000001</v>
      </c>
      <c r="BP16" s="9">
        <v>3.6850000000000001</v>
      </c>
      <c r="BQ16" s="9">
        <v>8.3450000000000006</v>
      </c>
      <c r="BR16" s="9">
        <v>5.2939999999999996</v>
      </c>
      <c r="BS16" s="9">
        <v>41.624000000000002</v>
      </c>
      <c r="BT16" s="9">
        <v>5.9249999999999998</v>
      </c>
      <c r="BU16" s="9">
        <v>59.728999999999999</v>
      </c>
      <c r="BV16" s="9">
        <v>7.968</v>
      </c>
      <c r="BW16" s="9">
        <v>51.926000000000002</v>
      </c>
      <c r="BX16" s="9">
        <v>51.926000000000002</v>
      </c>
      <c r="BY16" s="9">
        <v>12.452999999999999</v>
      </c>
      <c r="BZ16" s="9">
        <v>3.7549999999999999</v>
      </c>
      <c r="CA16" s="9">
        <v>1.224</v>
      </c>
      <c r="CB16" s="9">
        <v>2.2530000000000001</v>
      </c>
      <c r="CC16" s="9">
        <v>1.891</v>
      </c>
      <c r="CD16" s="9">
        <v>1.5860000000000001</v>
      </c>
      <c r="CE16" s="9">
        <v>2.1659999999999999</v>
      </c>
      <c r="CF16" s="9">
        <v>0</v>
      </c>
      <c r="CG16" s="9">
        <v>1.157</v>
      </c>
      <c r="CH16" s="9">
        <v>0.89</v>
      </c>
      <c r="CI16" s="9">
        <v>1.161</v>
      </c>
      <c r="CJ16" s="9">
        <v>1.425</v>
      </c>
      <c r="CK16" s="9">
        <v>1.4390000000000001</v>
      </c>
      <c r="CL16" s="9">
        <v>2.0379999999999998</v>
      </c>
      <c r="CM16" s="9">
        <v>8.6980000000000004</v>
      </c>
      <c r="CN16" s="9">
        <v>39.472999999999999</v>
      </c>
      <c r="CO16" s="9">
        <v>37.042000000000002</v>
      </c>
      <c r="CP16" s="9">
        <v>36.066000000000003</v>
      </c>
      <c r="CQ16" s="9">
        <v>0.48099999999999998</v>
      </c>
      <c r="CR16" s="9">
        <v>0.495</v>
      </c>
      <c r="CS16" s="9">
        <v>0.61699999999999999</v>
      </c>
      <c r="CT16" s="9">
        <v>0</v>
      </c>
      <c r="CU16" s="9">
        <v>0.35799999999999998</v>
      </c>
      <c r="CV16" s="9">
        <v>23.39</v>
      </c>
      <c r="CW16" s="9">
        <v>2.077</v>
      </c>
      <c r="CX16" s="9">
        <v>3.621</v>
      </c>
      <c r="CY16" s="9">
        <v>7.9539999999999997</v>
      </c>
      <c r="CZ16" s="9">
        <v>3.1059999999999999</v>
      </c>
      <c r="DA16" s="9">
        <v>33.936</v>
      </c>
      <c r="DB16" s="9">
        <v>2.431</v>
      </c>
      <c r="DC16" s="9">
        <v>43.8</v>
      </c>
      <c r="DD16" s="9">
        <v>8.1259999999999994</v>
      </c>
      <c r="DE16" s="9">
        <v>19.013999999999999</v>
      </c>
      <c r="DF16" s="9">
        <v>14.17</v>
      </c>
      <c r="DG16" s="9">
        <v>4.8440000000000003</v>
      </c>
      <c r="DH16" s="9">
        <v>133.173</v>
      </c>
      <c r="DI16" s="9">
        <v>123.539</v>
      </c>
      <c r="DJ16" s="9">
        <v>24.472000000000001</v>
      </c>
      <c r="DK16" s="9">
        <v>9.3889999999999993</v>
      </c>
      <c r="DL16" s="9">
        <v>3.9569999999999999</v>
      </c>
      <c r="DM16" s="9">
        <v>4.4459999999999997</v>
      </c>
      <c r="DN16" s="9">
        <v>5.1040000000000001</v>
      </c>
      <c r="DO16" s="9">
        <v>3.2989999999999999</v>
      </c>
      <c r="DP16" s="9">
        <v>4.9870000000000001</v>
      </c>
      <c r="DQ16" s="9">
        <v>1.6839999999999999</v>
      </c>
      <c r="DR16" s="9">
        <v>1.732</v>
      </c>
      <c r="DS16" s="9">
        <v>1.9079999999999999</v>
      </c>
      <c r="DT16" s="9">
        <v>2.7450000000000001</v>
      </c>
      <c r="DU16" s="9">
        <v>3.75</v>
      </c>
      <c r="DV16" s="9">
        <v>5.3460000000000001</v>
      </c>
      <c r="DW16" s="9">
        <v>3.0569999999999999</v>
      </c>
      <c r="DX16" s="9">
        <v>15.083</v>
      </c>
      <c r="DY16" s="9">
        <v>99.066000000000003</v>
      </c>
      <c r="DZ16" s="9">
        <v>87.024000000000001</v>
      </c>
      <c r="EA16" s="9">
        <v>82.966999999999999</v>
      </c>
      <c r="EB16" s="9">
        <v>1.657</v>
      </c>
      <c r="EC16" s="9">
        <v>2.4</v>
      </c>
      <c r="ED16" s="9">
        <v>2.66</v>
      </c>
      <c r="EE16" s="9">
        <v>0.71</v>
      </c>
      <c r="EF16" s="9">
        <v>0.68700000000000006</v>
      </c>
      <c r="EG16" s="9">
        <v>69.878</v>
      </c>
      <c r="EH16" s="9">
        <v>4.2450000000000001</v>
      </c>
      <c r="EI16" s="9">
        <v>2.9129999999999998</v>
      </c>
      <c r="EJ16" s="9">
        <v>9.9870000000000001</v>
      </c>
      <c r="EK16" s="9">
        <v>14.859</v>
      </c>
      <c r="EL16" s="9">
        <v>72.165000000000006</v>
      </c>
      <c r="EM16" s="9">
        <v>12.042999999999999</v>
      </c>
      <c r="EN16" s="9">
        <v>9.6340000000000003</v>
      </c>
      <c r="EO16" s="9">
        <v>115.68899999999999</v>
      </c>
      <c r="EP16" s="9">
        <v>17.484000000000002</v>
      </c>
      <c r="EQ16" s="9">
        <v>16.242999999999999</v>
      </c>
      <c r="ER16" s="9">
        <v>16.242999999999999</v>
      </c>
      <c r="ES16" s="9">
        <v>2.1589999999999998</v>
      </c>
      <c r="ET16" s="9">
        <v>1.0740000000000001</v>
      </c>
      <c r="EU16" s="9">
        <v>0.61599999999999999</v>
      </c>
      <c r="EV16" s="9">
        <v>0.18099999999999999</v>
      </c>
      <c r="EW16" s="9">
        <v>0.58799999999999997</v>
      </c>
      <c r="EX16" s="9">
        <v>0.20799999999999999</v>
      </c>
      <c r="EY16" s="9">
        <v>0.66400000000000003</v>
      </c>
      <c r="EZ16" s="9">
        <v>0.13300000000000001</v>
      </c>
      <c r="FA16" s="9">
        <v>0</v>
      </c>
      <c r="FB16" s="9">
        <v>0.13100000000000001</v>
      </c>
      <c r="FC16" s="9">
        <v>0.29299999999999998</v>
      </c>
      <c r="FD16" s="9">
        <v>0.372</v>
      </c>
      <c r="FE16" s="9">
        <v>0.56999999999999995</v>
      </c>
      <c r="FF16" s="9">
        <v>0.22700000000000001</v>
      </c>
      <c r="FG16" s="9">
        <v>1.085</v>
      </c>
      <c r="FH16" s="9">
        <v>14.084</v>
      </c>
      <c r="FI16" s="9">
        <v>10.686999999999999</v>
      </c>
      <c r="FJ16" s="9">
        <v>10.205</v>
      </c>
      <c r="FK16" s="9">
        <v>6.8000000000000005E-2</v>
      </c>
      <c r="FL16" s="9">
        <v>0.41399999999999998</v>
      </c>
      <c r="FM16" s="9">
        <v>0.153</v>
      </c>
      <c r="FN16" s="9">
        <v>0.23</v>
      </c>
      <c r="FO16" s="9">
        <v>9.9000000000000005E-2</v>
      </c>
      <c r="FP16" s="9">
        <v>9.4499999999999993</v>
      </c>
      <c r="FQ16" s="9">
        <v>0.27900000000000003</v>
      </c>
      <c r="FR16" s="9">
        <v>0.31</v>
      </c>
      <c r="FS16" s="9">
        <v>0.64900000000000002</v>
      </c>
      <c r="FT16" s="9">
        <v>1.5820000000000001</v>
      </c>
      <c r="FU16" s="9">
        <v>9.1050000000000004</v>
      </c>
      <c r="FV16" s="9">
        <v>3.3969999999999998</v>
      </c>
      <c r="FW16" s="9">
        <v>15.132999999999999</v>
      </c>
      <c r="FX16" s="9">
        <v>1.1100000000000001</v>
      </c>
      <c r="FY16" s="9">
        <v>27.439</v>
      </c>
      <c r="FZ16" s="9">
        <v>27.439</v>
      </c>
      <c r="GA16" s="9">
        <v>4.093</v>
      </c>
      <c r="GB16" s="9">
        <v>1.6970000000000001</v>
      </c>
      <c r="GC16" s="9">
        <v>1.2430000000000001</v>
      </c>
      <c r="GD16" s="9">
        <v>0.45400000000000001</v>
      </c>
      <c r="GE16" s="9">
        <v>1.22</v>
      </c>
      <c r="GF16" s="9">
        <v>0.47699999999999998</v>
      </c>
      <c r="GG16" s="9">
        <v>1.22</v>
      </c>
      <c r="GH16" s="9">
        <v>0.47699999999999998</v>
      </c>
      <c r="GI16" s="9">
        <v>0</v>
      </c>
      <c r="GJ16" s="9">
        <v>0.38800000000000001</v>
      </c>
      <c r="GK16" s="9">
        <v>0.68899999999999995</v>
      </c>
      <c r="GL16" s="9">
        <v>0.62</v>
      </c>
      <c r="GM16" s="9">
        <v>1.2909999999999999</v>
      </c>
      <c r="GN16" s="9">
        <v>0.40600000000000003</v>
      </c>
      <c r="GO16" s="9">
        <v>2.3959999999999999</v>
      </c>
      <c r="GP16" s="9">
        <v>23.346</v>
      </c>
      <c r="GQ16" s="9">
        <v>20.838999999999999</v>
      </c>
      <c r="GR16" s="9">
        <v>19.635999999999999</v>
      </c>
      <c r="GS16" s="9">
        <v>0.54800000000000004</v>
      </c>
      <c r="GT16" s="9">
        <v>0.65500000000000003</v>
      </c>
      <c r="GU16" s="9">
        <v>0.81799999999999995</v>
      </c>
      <c r="GV16" s="9">
        <v>0.38500000000000001</v>
      </c>
      <c r="GW16" s="9">
        <v>0</v>
      </c>
      <c r="GX16" s="9">
        <v>16.347999999999999</v>
      </c>
      <c r="GY16" s="9">
        <v>1.623</v>
      </c>
      <c r="GZ16" s="9">
        <v>0.83299999999999996</v>
      </c>
      <c r="HA16" s="9">
        <v>2.0339999999999998</v>
      </c>
      <c r="HB16" s="9">
        <v>4.8</v>
      </c>
      <c r="HC16" s="9">
        <v>16.039000000000001</v>
      </c>
      <c r="HD16" s="9">
        <v>2.5070000000000001</v>
      </c>
      <c r="HE16" s="9">
        <v>25.259</v>
      </c>
      <c r="HF16" s="9">
        <v>2.1800000000000002</v>
      </c>
      <c r="HG16" s="9">
        <v>18.234999999999999</v>
      </c>
      <c r="HH16" s="9">
        <v>18.234999999999999</v>
      </c>
      <c r="HI16" s="9">
        <v>3.7450000000000001</v>
      </c>
      <c r="HJ16" s="9">
        <v>1.581</v>
      </c>
      <c r="HK16" s="9">
        <v>0.53</v>
      </c>
      <c r="HL16" s="9">
        <v>0.871</v>
      </c>
      <c r="HM16" s="9">
        <v>0.75700000000000001</v>
      </c>
      <c r="HN16" s="9">
        <v>0.64400000000000002</v>
      </c>
      <c r="HO16" s="9">
        <v>0.86399999999999999</v>
      </c>
      <c r="HP16" s="9">
        <v>0.42599999999999999</v>
      </c>
      <c r="HQ16" s="9">
        <v>0.111</v>
      </c>
      <c r="HR16" s="9">
        <v>0.28499999999999998</v>
      </c>
      <c r="HS16" s="9">
        <v>0.39600000000000002</v>
      </c>
      <c r="HT16" s="9">
        <v>0.72</v>
      </c>
      <c r="HU16" s="9">
        <v>0.433</v>
      </c>
      <c r="HV16" s="9">
        <v>0.96799999999999997</v>
      </c>
      <c r="HW16" s="9">
        <v>2.1640000000000001</v>
      </c>
      <c r="HX16" s="9">
        <v>14.49</v>
      </c>
      <c r="HY16" s="9">
        <v>11.742000000000001</v>
      </c>
      <c r="HZ16" s="9">
        <v>11.378</v>
      </c>
      <c r="IA16" s="9">
        <v>0.26900000000000002</v>
      </c>
      <c r="IB16" s="9">
        <v>9.5000000000000001E-2</v>
      </c>
      <c r="IC16" s="9">
        <v>0.26900000000000002</v>
      </c>
      <c r="ID16" s="9">
        <v>9.5000000000000001E-2</v>
      </c>
      <c r="IE16" s="9">
        <v>0</v>
      </c>
      <c r="IF16" s="9">
        <v>10.055</v>
      </c>
      <c r="IG16" s="9">
        <v>0.34699999999999998</v>
      </c>
      <c r="IH16" s="9">
        <v>0.33200000000000002</v>
      </c>
      <c r="II16" s="9">
        <v>1.008</v>
      </c>
      <c r="IJ16" s="9">
        <v>1.9950000000000001</v>
      </c>
      <c r="IK16" s="9">
        <v>9.7469999999999999</v>
      </c>
      <c r="IL16" s="9">
        <v>2.7480000000000002</v>
      </c>
      <c r="IM16" s="9">
        <v>15.971</v>
      </c>
      <c r="IN16" s="9">
        <v>2.2629999999999999</v>
      </c>
      <c r="IO16" s="9">
        <v>16.850999999999999</v>
      </c>
      <c r="IP16" s="9">
        <v>16.850999999999999</v>
      </c>
      <c r="IQ16" s="9">
        <v>4.0979999999999999</v>
      </c>
    </row>
    <row r="17" spans="1:251">
      <c r="A17" s="10">
        <v>44228</v>
      </c>
      <c r="B17" s="9">
        <v>3.8279999999999998</v>
      </c>
      <c r="C17" s="9">
        <v>17.099</v>
      </c>
      <c r="D17" s="9">
        <v>7.9530000000000003</v>
      </c>
      <c r="E17" s="9">
        <v>30.707999999999998</v>
      </c>
      <c r="F17" s="9">
        <v>1.159</v>
      </c>
      <c r="G17" s="9">
        <v>38.893999999999998</v>
      </c>
      <c r="H17" s="9">
        <v>38.893999999999998</v>
      </c>
      <c r="I17" s="9">
        <v>6.0229999999999997</v>
      </c>
      <c r="J17" s="9">
        <v>3.552</v>
      </c>
      <c r="K17" s="9">
        <v>1.484</v>
      </c>
      <c r="L17" s="9">
        <v>1.7350000000000001</v>
      </c>
      <c r="M17" s="9">
        <v>2.3769999999999998</v>
      </c>
      <c r="N17" s="9">
        <v>0.84199999999999997</v>
      </c>
      <c r="O17" s="9">
        <v>2.278</v>
      </c>
      <c r="P17" s="9">
        <v>0.60299999999999998</v>
      </c>
      <c r="Q17" s="9">
        <v>0.33800000000000002</v>
      </c>
      <c r="R17" s="9">
        <v>1.1160000000000001</v>
      </c>
      <c r="S17" s="9">
        <v>0.86499999999999999</v>
      </c>
      <c r="T17" s="9">
        <v>1.2390000000000001</v>
      </c>
      <c r="U17" s="9">
        <v>2.153</v>
      </c>
      <c r="V17" s="9">
        <v>1.0660000000000001</v>
      </c>
      <c r="W17" s="9">
        <v>2.4710000000000001</v>
      </c>
      <c r="X17" s="9">
        <v>32.871000000000002</v>
      </c>
      <c r="Y17" s="9">
        <v>23.202000000000002</v>
      </c>
      <c r="Z17" s="9">
        <v>22.294</v>
      </c>
      <c r="AA17" s="9">
        <v>0.51</v>
      </c>
      <c r="AB17" s="9">
        <v>0.39800000000000002</v>
      </c>
      <c r="AC17" s="9">
        <v>0.48599999999999999</v>
      </c>
      <c r="AD17" s="9">
        <v>0.42199999999999999</v>
      </c>
      <c r="AE17" s="9">
        <v>0</v>
      </c>
      <c r="AF17" s="9">
        <v>17.059000000000001</v>
      </c>
      <c r="AG17" s="9">
        <v>0.92800000000000005</v>
      </c>
      <c r="AH17" s="9">
        <v>1.6160000000000001</v>
      </c>
      <c r="AI17" s="9">
        <v>3.5979999999999999</v>
      </c>
      <c r="AJ17" s="9">
        <v>2.1509999999999998</v>
      </c>
      <c r="AK17" s="9">
        <v>21.050999999999998</v>
      </c>
      <c r="AL17" s="9">
        <v>9.6690000000000005</v>
      </c>
      <c r="AM17" s="9">
        <v>36.360999999999997</v>
      </c>
      <c r="AN17" s="9">
        <v>2.5329999999999999</v>
      </c>
      <c r="AO17" s="9">
        <v>65.561000000000007</v>
      </c>
      <c r="AP17" s="9">
        <v>65.561000000000007</v>
      </c>
      <c r="AQ17" s="9">
        <v>14.351000000000001</v>
      </c>
      <c r="AR17" s="9">
        <v>7.6470000000000002</v>
      </c>
      <c r="AS17" s="9">
        <v>3.0840000000000001</v>
      </c>
      <c r="AT17" s="9">
        <v>4.0010000000000003</v>
      </c>
      <c r="AU17" s="9">
        <v>4.3940000000000001</v>
      </c>
      <c r="AV17" s="9">
        <v>2.5720000000000001</v>
      </c>
      <c r="AW17" s="9">
        <v>4.4029999999999996</v>
      </c>
      <c r="AX17" s="9">
        <v>1.405</v>
      </c>
      <c r="AY17" s="9">
        <v>0.84899999999999998</v>
      </c>
      <c r="AZ17" s="9">
        <v>1.2569999999999999</v>
      </c>
      <c r="BA17" s="9">
        <v>2.996</v>
      </c>
      <c r="BB17" s="9">
        <v>2.8330000000000002</v>
      </c>
      <c r="BC17" s="9">
        <v>4.5380000000000003</v>
      </c>
      <c r="BD17" s="9">
        <v>2.5470000000000002</v>
      </c>
      <c r="BE17" s="9">
        <v>6.7050000000000001</v>
      </c>
      <c r="BF17" s="9">
        <v>51.209000000000003</v>
      </c>
      <c r="BG17" s="9">
        <v>46.14</v>
      </c>
      <c r="BH17" s="9">
        <v>43.8</v>
      </c>
      <c r="BI17" s="9">
        <v>1.2110000000000001</v>
      </c>
      <c r="BJ17" s="9">
        <v>1.129</v>
      </c>
      <c r="BK17" s="9">
        <v>1.3080000000000001</v>
      </c>
      <c r="BL17" s="9">
        <v>0.42</v>
      </c>
      <c r="BM17" s="9">
        <v>0.61199999999999999</v>
      </c>
      <c r="BN17" s="9">
        <v>32.250999999999998</v>
      </c>
      <c r="BO17" s="9">
        <v>3.8090000000000002</v>
      </c>
      <c r="BP17" s="9">
        <v>2.9369999999999998</v>
      </c>
      <c r="BQ17" s="9">
        <v>7.1429999999999998</v>
      </c>
      <c r="BR17" s="9">
        <v>5.266</v>
      </c>
      <c r="BS17" s="9">
        <v>40.875</v>
      </c>
      <c r="BT17" s="9">
        <v>5.069</v>
      </c>
      <c r="BU17" s="9">
        <v>58.622999999999998</v>
      </c>
      <c r="BV17" s="9">
        <v>6.9379999999999997</v>
      </c>
      <c r="BW17" s="9">
        <v>52.402999999999999</v>
      </c>
      <c r="BX17" s="9">
        <v>52.402999999999999</v>
      </c>
      <c r="BY17" s="9">
        <v>14.746</v>
      </c>
      <c r="BZ17" s="9">
        <v>4.87</v>
      </c>
      <c r="CA17" s="9">
        <v>2.3980000000000001</v>
      </c>
      <c r="CB17" s="9">
        <v>2.117</v>
      </c>
      <c r="CC17" s="9">
        <v>3.1789999999999998</v>
      </c>
      <c r="CD17" s="9">
        <v>1.3360000000000001</v>
      </c>
      <c r="CE17" s="9">
        <v>3.028</v>
      </c>
      <c r="CF17" s="9">
        <v>0</v>
      </c>
      <c r="CG17" s="9">
        <v>1.4870000000000001</v>
      </c>
      <c r="CH17" s="9">
        <v>0.38800000000000001</v>
      </c>
      <c r="CI17" s="9">
        <v>2.5179999999999998</v>
      </c>
      <c r="CJ17" s="9">
        <v>1.609</v>
      </c>
      <c r="CK17" s="9">
        <v>2.8420000000000001</v>
      </c>
      <c r="CL17" s="9">
        <v>1.6719999999999999</v>
      </c>
      <c r="CM17" s="9">
        <v>9.875</v>
      </c>
      <c r="CN17" s="9">
        <v>37.658000000000001</v>
      </c>
      <c r="CO17" s="9">
        <v>33.152999999999999</v>
      </c>
      <c r="CP17" s="9">
        <v>32.192999999999998</v>
      </c>
      <c r="CQ17" s="9">
        <v>0.48699999999999999</v>
      </c>
      <c r="CR17" s="9">
        <v>0.47199999999999998</v>
      </c>
      <c r="CS17" s="9">
        <v>0.61</v>
      </c>
      <c r="CT17" s="9">
        <v>0</v>
      </c>
      <c r="CU17" s="9">
        <v>0.34899999999999998</v>
      </c>
      <c r="CV17" s="9">
        <v>20.379000000000001</v>
      </c>
      <c r="CW17" s="9">
        <v>2.544</v>
      </c>
      <c r="CX17" s="9">
        <v>2.609</v>
      </c>
      <c r="CY17" s="9">
        <v>7.6210000000000004</v>
      </c>
      <c r="CZ17" s="9">
        <v>2.6539999999999999</v>
      </c>
      <c r="DA17" s="9">
        <v>30.498999999999999</v>
      </c>
      <c r="DB17" s="9">
        <v>4.5049999999999999</v>
      </c>
      <c r="DC17" s="9">
        <v>42.415999999999997</v>
      </c>
      <c r="DD17" s="9">
        <v>9.9879999999999995</v>
      </c>
      <c r="DE17" s="9">
        <v>17.594999999999999</v>
      </c>
      <c r="DF17" s="9">
        <v>12.414</v>
      </c>
      <c r="DG17" s="9">
        <v>5.181</v>
      </c>
      <c r="DH17" s="9">
        <v>123.035</v>
      </c>
      <c r="DI17" s="9">
        <v>116.462</v>
      </c>
      <c r="DJ17" s="9">
        <v>21.946000000000002</v>
      </c>
      <c r="DK17" s="9">
        <v>9.9079999999999995</v>
      </c>
      <c r="DL17" s="9">
        <v>3.0910000000000002</v>
      </c>
      <c r="DM17" s="9">
        <v>5.8289999999999997</v>
      </c>
      <c r="DN17" s="9">
        <v>5.0720000000000001</v>
      </c>
      <c r="DO17" s="9">
        <v>3.8479999999999999</v>
      </c>
      <c r="DP17" s="9">
        <v>5.21</v>
      </c>
      <c r="DQ17" s="9">
        <v>2.016</v>
      </c>
      <c r="DR17" s="9">
        <v>1.694</v>
      </c>
      <c r="DS17" s="9">
        <v>2.1850000000000001</v>
      </c>
      <c r="DT17" s="9">
        <v>3.5339999999999998</v>
      </c>
      <c r="DU17" s="9">
        <v>3.2010000000000001</v>
      </c>
      <c r="DV17" s="9">
        <v>5.3470000000000004</v>
      </c>
      <c r="DW17" s="9">
        <v>3.573</v>
      </c>
      <c r="DX17" s="9">
        <v>12.038</v>
      </c>
      <c r="DY17" s="9">
        <v>94.516999999999996</v>
      </c>
      <c r="DZ17" s="9">
        <v>80.143000000000001</v>
      </c>
      <c r="EA17" s="9">
        <v>75.659000000000006</v>
      </c>
      <c r="EB17" s="9">
        <v>2.1259999999999999</v>
      </c>
      <c r="EC17" s="9">
        <v>2.2829999999999999</v>
      </c>
      <c r="ED17" s="9">
        <v>2.1619999999999999</v>
      </c>
      <c r="EE17" s="9">
        <v>1.3460000000000001</v>
      </c>
      <c r="EF17" s="9">
        <v>0.64800000000000002</v>
      </c>
      <c r="EG17" s="9">
        <v>64.808000000000007</v>
      </c>
      <c r="EH17" s="9">
        <v>3.5110000000000001</v>
      </c>
      <c r="EI17" s="9">
        <v>2.3610000000000002</v>
      </c>
      <c r="EJ17" s="9">
        <v>9.4619999999999997</v>
      </c>
      <c r="EK17" s="9">
        <v>13.643000000000001</v>
      </c>
      <c r="EL17" s="9">
        <v>66.5</v>
      </c>
      <c r="EM17" s="9">
        <v>14.374000000000001</v>
      </c>
      <c r="EN17" s="9">
        <v>6.5730000000000004</v>
      </c>
      <c r="EO17" s="9">
        <v>108.621</v>
      </c>
      <c r="EP17" s="9">
        <v>14.414</v>
      </c>
      <c r="EQ17" s="9">
        <v>13.217000000000001</v>
      </c>
      <c r="ER17" s="9">
        <v>13.217000000000001</v>
      </c>
      <c r="ES17" s="9">
        <v>1.284</v>
      </c>
      <c r="ET17" s="9">
        <v>1.1619999999999999</v>
      </c>
      <c r="EU17" s="9">
        <v>0.45100000000000001</v>
      </c>
      <c r="EV17" s="9">
        <v>0.627</v>
      </c>
      <c r="EW17" s="9">
        <v>0.54600000000000004</v>
      </c>
      <c r="EX17" s="9">
        <v>0.53200000000000003</v>
      </c>
      <c r="EY17" s="9">
        <v>0.437</v>
      </c>
      <c r="EZ17" s="9">
        <v>0.53700000000000003</v>
      </c>
      <c r="FA17" s="9">
        <v>0.105</v>
      </c>
      <c r="FB17" s="9">
        <v>0.158</v>
      </c>
      <c r="FC17" s="9">
        <v>0.46200000000000002</v>
      </c>
      <c r="FD17" s="9">
        <v>0.45700000000000002</v>
      </c>
      <c r="FE17" s="9">
        <v>0.96699999999999997</v>
      </c>
      <c r="FF17" s="9">
        <v>0.111</v>
      </c>
      <c r="FG17" s="9">
        <v>0.121</v>
      </c>
      <c r="FH17" s="9">
        <v>11.933</v>
      </c>
      <c r="FI17" s="9">
        <v>8.26</v>
      </c>
      <c r="FJ17" s="9">
        <v>6.9379999999999997</v>
      </c>
      <c r="FK17" s="9">
        <v>0.60799999999999998</v>
      </c>
      <c r="FL17" s="9">
        <v>0.71399999999999997</v>
      </c>
      <c r="FM17" s="9">
        <v>0.28699999999999998</v>
      </c>
      <c r="FN17" s="9">
        <v>0.71399999999999997</v>
      </c>
      <c r="FO17" s="9">
        <v>0.17199999999999999</v>
      </c>
      <c r="FP17" s="9">
        <v>7.0309999999999997</v>
      </c>
      <c r="FQ17" s="9">
        <v>0.60799999999999998</v>
      </c>
      <c r="FR17" s="9">
        <v>0.222</v>
      </c>
      <c r="FS17" s="9">
        <v>0.39800000000000002</v>
      </c>
      <c r="FT17" s="9">
        <v>2.4620000000000002</v>
      </c>
      <c r="FU17" s="9">
        <v>5.798</v>
      </c>
      <c r="FV17" s="9">
        <v>3.673</v>
      </c>
      <c r="FW17" s="9">
        <v>13.010999999999999</v>
      </c>
      <c r="FX17" s="9">
        <v>0.20599999999999999</v>
      </c>
      <c r="FY17" s="9">
        <v>31.204999999999998</v>
      </c>
      <c r="FZ17" s="9">
        <v>31.204999999999998</v>
      </c>
      <c r="GA17" s="9">
        <v>4.3460000000000001</v>
      </c>
      <c r="GB17" s="9">
        <v>2.476</v>
      </c>
      <c r="GC17" s="9">
        <v>1.363</v>
      </c>
      <c r="GD17" s="9">
        <v>0.97199999999999998</v>
      </c>
      <c r="GE17" s="9">
        <v>1.867</v>
      </c>
      <c r="GF17" s="9">
        <v>0.46800000000000003</v>
      </c>
      <c r="GG17" s="9">
        <v>1.867</v>
      </c>
      <c r="GH17" s="9">
        <v>0.46800000000000003</v>
      </c>
      <c r="GI17" s="9">
        <v>0</v>
      </c>
      <c r="GJ17" s="9">
        <v>0.82199999999999995</v>
      </c>
      <c r="GK17" s="9">
        <v>0.56299999999999994</v>
      </c>
      <c r="GL17" s="9">
        <v>0.95099999999999996</v>
      </c>
      <c r="GM17" s="9">
        <v>1.58</v>
      </c>
      <c r="GN17" s="9">
        <v>0.75600000000000001</v>
      </c>
      <c r="GO17" s="9">
        <v>1.87</v>
      </c>
      <c r="GP17" s="9">
        <v>26.859000000000002</v>
      </c>
      <c r="GQ17" s="9">
        <v>24.530999999999999</v>
      </c>
      <c r="GR17" s="9">
        <v>23.085000000000001</v>
      </c>
      <c r="GS17" s="9">
        <v>0.79100000000000004</v>
      </c>
      <c r="GT17" s="9">
        <v>0.65500000000000003</v>
      </c>
      <c r="GU17" s="9">
        <v>1.2170000000000001</v>
      </c>
      <c r="GV17" s="9">
        <v>0.22900000000000001</v>
      </c>
      <c r="GW17" s="9">
        <v>0</v>
      </c>
      <c r="GX17" s="9">
        <v>18.311</v>
      </c>
      <c r="GY17" s="9">
        <v>0.84</v>
      </c>
      <c r="GZ17" s="9">
        <v>0.54800000000000004</v>
      </c>
      <c r="HA17" s="9">
        <v>4.8310000000000004</v>
      </c>
      <c r="HB17" s="9">
        <v>4.492</v>
      </c>
      <c r="HC17" s="9">
        <v>20.039000000000001</v>
      </c>
      <c r="HD17" s="9">
        <v>2.3279999999999998</v>
      </c>
      <c r="HE17" s="9">
        <v>29.274000000000001</v>
      </c>
      <c r="HF17" s="9">
        <v>1.931</v>
      </c>
      <c r="HG17" s="9">
        <v>15.835000000000001</v>
      </c>
      <c r="HH17" s="9">
        <v>15.835000000000001</v>
      </c>
      <c r="HI17" s="9">
        <v>3.7679999999999998</v>
      </c>
      <c r="HJ17" s="9">
        <v>1.534</v>
      </c>
      <c r="HK17" s="9">
        <v>0.38500000000000001</v>
      </c>
      <c r="HL17" s="9">
        <v>1.149</v>
      </c>
      <c r="HM17" s="9">
        <v>0.69899999999999995</v>
      </c>
      <c r="HN17" s="9">
        <v>0.83499999999999996</v>
      </c>
      <c r="HO17" s="9">
        <v>0.69899999999999995</v>
      </c>
      <c r="HP17" s="9">
        <v>0.66900000000000004</v>
      </c>
      <c r="HQ17" s="9">
        <v>0.16600000000000001</v>
      </c>
      <c r="HR17" s="9">
        <v>0.437</v>
      </c>
      <c r="HS17" s="9">
        <v>0.63300000000000001</v>
      </c>
      <c r="HT17" s="9">
        <v>0.46400000000000002</v>
      </c>
      <c r="HU17" s="9">
        <v>0.53500000000000003</v>
      </c>
      <c r="HV17" s="9">
        <v>0.999</v>
      </c>
      <c r="HW17" s="9">
        <v>2.2330000000000001</v>
      </c>
      <c r="HX17" s="9">
        <v>12.068</v>
      </c>
      <c r="HY17" s="9">
        <v>8.3729999999999993</v>
      </c>
      <c r="HZ17" s="9">
        <v>8.2940000000000005</v>
      </c>
      <c r="IA17" s="9">
        <v>0</v>
      </c>
      <c r="IB17" s="9">
        <v>7.9000000000000001E-2</v>
      </c>
      <c r="IC17" s="9">
        <v>0</v>
      </c>
      <c r="ID17" s="9">
        <v>7.9000000000000001E-2</v>
      </c>
      <c r="IE17" s="9">
        <v>0</v>
      </c>
      <c r="IF17" s="9">
        <v>7.2050000000000001</v>
      </c>
      <c r="IG17" s="9">
        <v>0.26</v>
      </c>
      <c r="IH17" s="9">
        <v>0.255</v>
      </c>
      <c r="II17" s="9">
        <v>0.65400000000000003</v>
      </c>
      <c r="IJ17" s="9">
        <v>0.65900000000000003</v>
      </c>
      <c r="IK17" s="9">
        <v>7.7140000000000004</v>
      </c>
      <c r="IL17" s="9">
        <v>3.6949999999999998</v>
      </c>
      <c r="IM17" s="9">
        <v>13.676</v>
      </c>
      <c r="IN17" s="9">
        <v>2.16</v>
      </c>
      <c r="IO17" s="9">
        <v>14.789</v>
      </c>
      <c r="IP17" s="9">
        <v>14.789</v>
      </c>
      <c r="IQ17" s="9">
        <v>2.5089999999999999</v>
      </c>
    </row>
    <row r="18" spans="1:251">
      <c r="A18" s="10">
        <v>44593</v>
      </c>
      <c r="B18" s="9">
        <v>4.1849999999999996</v>
      </c>
      <c r="C18" s="9">
        <v>18.123999999999999</v>
      </c>
      <c r="D18" s="9">
        <v>7.274</v>
      </c>
      <c r="E18" s="9">
        <v>32.878999999999998</v>
      </c>
      <c r="F18" s="9">
        <v>3.298</v>
      </c>
      <c r="G18" s="9">
        <v>40.817</v>
      </c>
      <c r="H18" s="9">
        <v>40.817</v>
      </c>
      <c r="I18" s="9">
        <v>6.6509999999999998</v>
      </c>
      <c r="J18" s="9">
        <v>2.7719999999999998</v>
      </c>
      <c r="K18" s="9">
        <v>1.454</v>
      </c>
      <c r="L18" s="9">
        <v>1.012</v>
      </c>
      <c r="M18" s="9">
        <v>1.673</v>
      </c>
      <c r="N18" s="9">
        <v>0.79300000000000004</v>
      </c>
      <c r="O18" s="9">
        <v>1.5509999999999999</v>
      </c>
      <c r="P18" s="9">
        <v>0.91500000000000004</v>
      </c>
      <c r="Q18" s="9">
        <v>0</v>
      </c>
      <c r="R18" s="9">
        <v>0.746</v>
      </c>
      <c r="S18" s="9">
        <v>1.177</v>
      </c>
      <c r="T18" s="9">
        <v>0.54300000000000004</v>
      </c>
      <c r="U18" s="9">
        <v>1.19</v>
      </c>
      <c r="V18" s="9">
        <v>1.276</v>
      </c>
      <c r="W18" s="9">
        <v>3.879</v>
      </c>
      <c r="X18" s="9">
        <v>34.167000000000002</v>
      </c>
      <c r="Y18" s="9">
        <v>25.356999999999999</v>
      </c>
      <c r="Z18" s="9">
        <v>24.245999999999999</v>
      </c>
      <c r="AA18" s="9">
        <v>0.72599999999999998</v>
      </c>
      <c r="AB18" s="9">
        <v>0.38500000000000001</v>
      </c>
      <c r="AC18" s="9">
        <v>0.51600000000000001</v>
      </c>
      <c r="AD18" s="9">
        <v>0.24199999999999999</v>
      </c>
      <c r="AE18" s="9">
        <v>0.35299999999999998</v>
      </c>
      <c r="AF18" s="9">
        <v>18.356999999999999</v>
      </c>
      <c r="AG18" s="9">
        <v>0.97299999999999998</v>
      </c>
      <c r="AH18" s="9">
        <v>1.2969999999999999</v>
      </c>
      <c r="AI18" s="9">
        <v>4.7300000000000004</v>
      </c>
      <c r="AJ18" s="9">
        <v>3.601</v>
      </c>
      <c r="AK18" s="9">
        <v>21.756</v>
      </c>
      <c r="AL18" s="9">
        <v>8.81</v>
      </c>
      <c r="AM18" s="9">
        <v>37.034999999999997</v>
      </c>
      <c r="AN18" s="9">
        <v>3.782</v>
      </c>
      <c r="AO18" s="9">
        <v>61.978999999999999</v>
      </c>
      <c r="AP18" s="9">
        <v>61.978999999999999</v>
      </c>
      <c r="AQ18" s="9">
        <v>14.173999999999999</v>
      </c>
      <c r="AR18" s="9">
        <v>7.1280000000000001</v>
      </c>
      <c r="AS18" s="9">
        <v>1.625</v>
      </c>
      <c r="AT18" s="9">
        <v>4.5880000000000001</v>
      </c>
      <c r="AU18" s="9">
        <v>4.2919999999999998</v>
      </c>
      <c r="AV18" s="9">
        <v>1.921</v>
      </c>
      <c r="AW18" s="9">
        <v>4.5979999999999999</v>
      </c>
      <c r="AX18" s="9">
        <v>0.65100000000000002</v>
      </c>
      <c r="AY18" s="9">
        <v>0.84599999999999997</v>
      </c>
      <c r="AZ18" s="9">
        <v>1.0209999999999999</v>
      </c>
      <c r="BA18" s="9">
        <v>2.3730000000000002</v>
      </c>
      <c r="BB18" s="9">
        <v>2.819</v>
      </c>
      <c r="BC18" s="9">
        <v>3.4380000000000002</v>
      </c>
      <c r="BD18" s="9">
        <v>2.7749999999999999</v>
      </c>
      <c r="BE18" s="9">
        <v>7.0460000000000003</v>
      </c>
      <c r="BF18" s="9">
        <v>47.805999999999997</v>
      </c>
      <c r="BG18" s="9">
        <v>42.383000000000003</v>
      </c>
      <c r="BH18" s="9">
        <v>41.005000000000003</v>
      </c>
      <c r="BI18" s="9">
        <v>1.0069999999999999</v>
      </c>
      <c r="BJ18" s="9">
        <v>0.371</v>
      </c>
      <c r="BK18" s="9">
        <v>0.60399999999999998</v>
      </c>
      <c r="BL18" s="9">
        <v>0.50900000000000001</v>
      </c>
      <c r="BM18" s="9">
        <v>0.26500000000000001</v>
      </c>
      <c r="BN18" s="9">
        <v>30.433</v>
      </c>
      <c r="BO18" s="9">
        <v>2.7160000000000002</v>
      </c>
      <c r="BP18" s="9">
        <v>2.3079999999999998</v>
      </c>
      <c r="BQ18" s="9">
        <v>6.9269999999999996</v>
      </c>
      <c r="BR18" s="9">
        <v>4.2889999999999997</v>
      </c>
      <c r="BS18" s="9">
        <v>38.094000000000001</v>
      </c>
      <c r="BT18" s="9">
        <v>5.4219999999999997</v>
      </c>
      <c r="BU18" s="9">
        <v>54.905999999999999</v>
      </c>
      <c r="BV18" s="9">
        <v>7.0739999999999998</v>
      </c>
      <c r="BW18" s="9">
        <v>46.536000000000001</v>
      </c>
      <c r="BX18" s="9">
        <v>46.536000000000001</v>
      </c>
      <c r="BY18" s="9">
        <v>13.781000000000001</v>
      </c>
      <c r="BZ18" s="9">
        <v>3.7210000000000001</v>
      </c>
      <c r="CA18" s="9">
        <v>0.84899999999999998</v>
      </c>
      <c r="CB18" s="9">
        <v>2.0419999999999998</v>
      </c>
      <c r="CC18" s="9">
        <v>1.286</v>
      </c>
      <c r="CD18" s="9">
        <v>1.6040000000000001</v>
      </c>
      <c r="CE18" s="9">
        <v>1.393</v>
      </c>
      <c r="CF18" s="9">
        <v>0</v>
      </c>
      <c r="CG18" s="9">
        <v>1.367</v>
      </c>
      <c r="CH18" s="9">
        <v>0.59599999999999997</v>
      </c>
      <c r="CI18" s="9">
        <v>1.431</v>
      </c>
      <c r="CJ18" s="9">
        <v>0.86499999999999999</v>
      </c>
      <c r="CK18" s="9">
        <v>1.788</v>
      </c>
      <c r="CL18" s="9">
        <v>1.103</v>
      </c>
      <c r="CM18" s="9">
        <v>10.06</v>
      </c>
      <c r="CN18" s="9">
        <v>32.753999999999998</v>
      </c>
      <c r="CO18" s="9">
        <v>28.457000000000001</v>
      </c>
      <c r="CP18" s="9">
        <v>26.995000000000001</v>
      </c>
      <c r="CQ18" s="9">
        <v>0.78500000000000003</v>
      </c>
      <c r="CR18" s="9">
        <v>0.67700000000000005</v>
      </c>
      <c r="CS18" s="9">
        <v>0.63800000000000001</v>
      </c>
      <c r="CT18" s="9">
        <v>0</v>
      </c>
      <c r="CU18" s="9">
        <v>0.82399999999999995</v>
      </c>
      <c r="CV18" s="9">
        <v>17.081</v>
      </c>
      <c r="CW18" s="9">
        <v>2.3359999999999999</v>
      </c>
      <c r="CX18" s="9">
        <v>2.6179999999999999</v>
      </c>
      <c r="CY18" s="9">
        <v>6.4210000000000003</v>
      </c>
      <c r="CZ18" s="9">
        <v>3.5369999999999999</v>
      </c>
      <c r="DA18" s="9">
        <v>24.92</v>
      </c>
      <c r="DB18" s="9">
        <v>4.2969999999999997</v>
      </c>
      <c r="DC18" s="9">
        <v>36.194000000000003</v>
      </c>
      <c r="DD18" s="9">
        <v>10.342000000000001</v>
      </c>
      <c r="DE18" s="9">
        <v>19.21</v>
      </c>
      <c r="DF18" s="9">
        <v>14.055</v>
      </c>
      <c r="DG18" s="9">
        <v>5.1550000000000002</v>
      </c>
      <c r="DH18" s="9">
        <v>128.375</v>
      </c>
      <c r="DI18" s="9">
        <v>121.254</v>
      </c>
      <c r="DJ18" s="9">
        <v>26.43</v>
      </c>
      <c r="DK18" s="9">
        <v>13.247999999999999</v>
      </c>
      <c r="DL18" s="9">
        <v>4.8289999999999997</v>
      </c>
      <c r="DM18" s="9">
        <v>6.923</v>
      </c>
      <c r="DN18" s="9">
        <v>8.2140000000000004</v>
      </c>
      <c r="DO18" s="9">
        <v>3.5379999999999998</v>
      </c>
      <c r="DP18" s="9">
        <v>7.819</v>
      </c>
      <c r="DQ18" s="9">
        <v>1.702</v>
      </c>
      <c r="DR18" s="9">
        <v>1.819</v>
      </c>
      <c r="DS18" s="9">
        <v>3.863</v>
      </c>
      <c r="DT18" s="9">
        <v>3.294</v>
      </c>
      <c r="DU18" s="9">
        <v>4.5949999999999998</v>
      </c>
      <c r="DV18" s="9">
        <v>8.5950000000000006</v>
      </c>
      <c r="DW18" s="9">
        <v>3.1579999999999999</v>
      </c>
      <c r="DX18" s="9">
        <v>13.182</v>
      </c>
      <c r="DY18" s="9">
        <v>94.823999999999998</v>
      </c>
      <c r="DZ18" s="9">
        <v>81.731999999999999</v>
      </c>
      <c r="EA18" s="9">
        <v>74.534999999999997</v>
      </c>
      <c r="EB18" s="9">
        <v>3.4750000000000001</v>
      </c>
      <c r="EC18" s="9">
        <v>3.722</v>
      </c>
      <c r="ED18" s="9">
        <v>4.1150000000000002</v>
      </c>
      <c r="EE18" s="9">
        <v>2.202</v>
      </c>
      <c r="EF18" s="9">
        <v>0.76800000000000002</v>
      </c>
      <c r="EG18" s="9">
        <v>64.265000000000001</v>
      </c>
      <c r="EH18" s="9">
        <v>7.0369999999999999</v>
      </c>
      <c r="EI18" s="9">
        <v>2.9550000000000001</v>
      </c>
      <c r="EJ18" s="9">
        <v>7.476</v>
      </c>
      <c r="EK18" s="9">
        <v>17.722000000000001</v>
      </c>
      <c r="EL18" s="9">
        <v>64.010999999999996</v>
      </c>
      <c r="EM18" s="9">
        <v>13.092000000000001</v>
      </c>
      <c r="EN18" s="9">
        <v>7.12</v>
      </c>
      <c r="EO18" s="9">
        <v>112.089</v>
      </c>
      <c r="EP18" s="9">
        <v>16.285</v>
      </c>
      <c r="EQ18" s="9">
        <v>16.491</v>
      </c>
      <c r="ER18" s="9">
        <v>16.491</v>
      </c>
      <c r="ES18" s="9">
        <v>3.2810000000000001</v>
      </c>
      <c r="ET18" s="9">
        <v>1.343</v>
      </c>
      <c r="EU18" s="9">
        <v>0.314</v>
      </c>
      <c r="EV18" s="9">
        <v>0.81799999999999995</v>
      </c>
      <c r="EW18" s="9">
        <v>0.72</v>
      </c>
      <c r="EX18" s="9">
        <v>0.41199999999999998</v>
      </c>
      <c r="EY18" s="9">
        <v>0.73</v>
      </c>
      <c r="EZ18" s="9">
        <v>0.30599999999999999</v>
      </c>
      <c r="FA18" s="9">
        <v>9.5000000000000001E-2</v>
      </c>
      <c r="FB18" s="9">
        <v>0.38300000000000001</v>
      </c>
      <c r="FC18" s="9">
        <v>0.63400000000000001</v>
      </c>
      <c r="FD18" s="9">
        <v>0.115</v>
      </c>
      <c r="FE18" s="9">
        <v>0.91800000000000004</v>
      </c>
      <c r="FF18" s="9">
        <v>0.214</v>
      </c>
      <c r="FG18" s="9">
        <v>1.9379999999999999</v>
      </c>
      <c r="FH18" s="9">
        <v>13.21</v>
      </c>
      <c r="FI18" s="9">
        <v>9.83</v>
      </c>
      <c r="FJ18" s="9">
        <v>7.86</v>
      </c>
      <c r="FK18" s="9">
        <v>0.747</v>
      </c>
      <c r="FL18" s="9">
        <v>1.2230000000000001</v>
      </c>
      <c r="FM18" s="9">
        <v>0.88900000000000001</v>
      </c>
      <c r="FN18" s="9">
        <v>1.081</v>
      </c>
      <c r="FO18" s="9">
        <v>0</v>
      </c>
      <c r="FP18" s="9">
        <v>7.8650000000000002</v>
      </c>
      <c r="FQ18" s="9">
        <v>1.175</v>
      </c>
      <c r="FR18" s="9">
        <v>0.3</v>
      </c>
      <c r="FS18" s="9">
        <v>0.49</v>
      </c>
      <c r="FT18" s="9">
        <v>3.0030000000000001</v>
      </c>
      <c r="FU18" s="9">
        <v>6.827</v>
      </c>
      <c r="FV18" s="9">
        <v>3.38</v>
      </c>
      <c r="FW18" s="9">
        <v>14.342000000000001</v>
      </c>
      <c r="FX18" s="9">
        <v>2.149</v>
      </c>
      <c r="FY18" s="9">
        <v>28.641999999999999</v>
      </c>
      <c r="FZ18" s="9">
        <v>28.641999999999999</v>
      </c>
      <c r="GA18" s="9">
        <v>5.0890000000000004</v>
      </c>
      <c r="GB18" s="9">
        <v>2.819</v>
      </c>
      <c r="GC18" s="9">
        <v>1.59</v>
      </c>
      <c r="GD18" s="9">
        <v>0.95</v>
      </c>
      <c r="GE18" s="9">
        <v>1.6759999999999999</v>
      </c>
      <c r="GF18" s="9">
        <v>0.86499999999999999</v>
      </c>
      <c r="GG18" s="9">
        <v>1.778</v>
      </c>
      <c r="GH18" s="9">
        <v>0.55500000000000005</v>
      </c>
      <c r="GI18" s="9">
        <v>0</v>
      </c>
      <c r="GJ18" s="9">
        <v>0.93500000000000005</v>
      </c>
      <c r="GK18" s="9">
        <v>0.69899999999999995</v>
      </c>
      <c r="GL18" s="9">
        <v>0.90700000000000003</v>
      </c>
      <c r="GM18" s="9">
        <v>1.8759999999999999</v>
      </c>
      <c r="GN18" s="9">
        <v>0.66500000000000004</v>
      </c>
      <c r="GO18" s="9">
        <v>2.27</v>
      </c>
      <c r="GP18" s="9">
        <v>23.553000000000001</v>
      </c>
      <c r="GQ18" s="9">
        <v>21.829000000000001</v>
      </c>
      <c r="GR18" s="9">
        <v>20.085000000000001</v>
      </c>
      <c r="GS18" s="9">
        <v>1.2</v>
      </c>
      <c r="GT18" s="9">
        <v>0.54400000000000004</v>
      </c>
      <c r="GU18" s="9">
        <v>1.3080000000000001</v>
      </c>
      <c r="GV18" s="9">
        <v>0.435</v>
      </c>
      <c r="GW18" s="9">
        <v>0</v>
      </c>
      <c r="GX18" s="9">
        <v>17.850000000000001</v>
      </c>
      <c r="GY18" s="9">
        <v>1.911</v>
      </c>
      <c r="GZ18" s="9">
        <v>0.57399999999999995</v>
      </c>
      <c r="HA18" s="9">
        <v>1.494</v>
      </c>
      <c r="HB18" s="9">
        <v>5.0380000000000003</v>
      </c>
      <c r="HC18" s="9">
        <v>16.791</v>
      </c>
      <c r="HD18" s="9">
        <v>1.724</v>
      </c>
      <c r="HE18" s="9">
        <v>26.094000000000001</v>
      </c>
      <c r="HF18" s="9">
        <v>2.5489999999999999</v>
      </c>
      <c r="HG18" s="9">
        <v>19.542000000000002</v>
      </c>
      <c r="HH18" s="9">
        <v>19.542000000000002</v>
      </c>
      <c r="HI18" s="9">
        <v>3.5939999999999999</v>
      </c>
      <c r="HJ18" s="9">
        <v>2.4169999999999998</v>
      </c>
      <c r="HK18" s="9">
        <v>1.097</v>
      </c>
      <c r="HL18" s="9">
        <v>1.1850000000000001</v>
      </c>
      <c r="HM18" s="9">
        <v>2.1040000000000001</v>
      </c>
      <c r="HN18" s="9">
        <v>0.17699999999999999</v>
      </c>
      <c r="HO18" s="9">
        <v>2.2189999999999999</v>
      </c>
      <c r="HP18" s="9">
        <v>6.3E-2</v>
      </c>
      <c r="HQ18" s="9">
        <v>0</v>
      </c>
      <c r="HR18" s="9">
        <v>0.82699999999999996</v>
      </c>
      <c r="HS18" s="9">
        <v>0.443</v>
      </c>
      <c r="HT18" s="9">
        <v>1.0129999999999999</v>
      </c>
      <c r="HU18" s="9">
        <v>1.7529999999999999</v>
      </c>
      <c r="HV18" s="9">
        <v>0.52900000000000003</v>
      </c>
      <c r="HW18" s="9">
        <v>1.177</v>
      </c>
      <c r="HX18" s="9">
        <v>15.948</v>
      </c>
      <c r="HY18" s="9">
        <v>12.571</v>
      </c>
      <c r="HZ18" s="9">
        <v>11.76</v>
      </c>
      <c r="IA18" s="9">
        <v>0.38800000000000001</v>
      </c>
      <c r="IB18" s="9">
        <v>0.42299999999999999</v>
      </c>
      <c r="IC18" s="9">
        <v>0.59399999999999997</v>
      </c>
      <c r="ID18" s="9">
        <v>0</v>
      </c>
      <c r="IE18" s="9">
        <v>0.106</v>
      </c>
      <c r="IF18" s="9">
        <v>10.257</v>
      </c>
      <c r="IG18" s="9">
        <v>0.84799999999999998</v>
      </c>
      <c r="IH18" s="9">
        <v>0.48199999999999998</v>
      </c>
      <c r="II18" s="9">
        <v>0.98399999999999999</v>
      </c>
      <c r="IJ18" s="9">
        <v>1.9359999999999999</v>
      </c>
      <c r="IK18" s="9">
        <v>10.635</v>
      </c>
      <c r="IL18" s="9">
        <v>3.3769999999999998</v>
      </c>
      <c r="IM18" s="9">
        <v>18.23</v>
      </c>
      <c r="IN18" s="9">
        <v>1.3120000000000001</v>
      </c>
      <c r="IO18" s="9">
        <v>15.769</v>
      </c>
      <c r="IP18" s="9">
        <v>15.769</v>
      </c>
      <c r="IQ18" s="9">
        <v>3.641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1.4750000000000001</v>
      </c>
      <c r="C11" s="9">
        <v>0.48899999999999999</v>
      </c>
      <c r="D11" s="9">
        <v>0.76800000000000002</v>
      </c>
      <c r="E11" s="9">
        <v>0.47099999999999997</v>
      </c>
      <c r="F11" s="9">
        <v>0.78500000000000003</v>
      </c>
      <c r="G11" s="9">
        <v>0.47099999999999997</v>
      </c>
      <c r="H11" s="9">
        <v>0.16800000000000001</v>
      </c>
      <c r="I11" s="9">
        <v>0.61799999999999999</v>
      </c>
      <c r="J11" s="9">
        <v>0.33</v>
      </c>
      <c r="K11" s="9">
        <v>0.39</v>
      </c>
      <c r="L11" s="9">
        <v>0.53700000000000003</v>
      </c>
      <c r="M11" s="9">
        <v>0.85199999999999998</v>
      </c>
      <c r="N11" s="9">
        <v>0.40400000000000003</v>
      </c>
      <c r="O11" s="9">
        <v>2.2919999999999998</v>
      </c>
      <c r="P11" s="9">
        <v>12.881</v>
      </c>
      <c r="Q11" s="9">
        <v>12.061</v>
      </c>
      <c r="R11" s="9">
        <v>11.837</v>
      </c>
      <c r="S11" s="9">
        <v>7.2999999999999995E-2</v>
      </c>
      <c r="T11" s="9">
        <v>0.151</v>
      </c>
      <c r="U11" s="9">
        <v>0</v>
      </c>
      <c r="V11" s="9">
        <v>0</v>
      </c>
      <c r="W11" s="9">
        <v>0.224</v>
      </c>
      <c r="X11" s="9">
        <v>10.026</v>
      </c>
      <c r="Y11" s="9">
        <v>0.66500000000000004</v>
      </c>
      <c r="Z11" s="9">
        <v>0.255</v>
      </c>
      <c r="AA11" s="9">
        <v>1.115</v>
      </c>
      <c r="AB11" s="9">
        <v>2.2080000000000002</v>
      </c>
      <c r="AC11" s="9">
        <v>9.8539999999999992</v>
      </c>
      <c r="AD11" s="9">
        <v>0.81899999999999995</v>
      </c>
      <c r="AE11" s="9">
        <v>14.138</v>
      </c>
      <c r="AF11" s="9">
        <v>2.5110000000000001</v>
      </c>
      <c r="AG11" s="9">
        <v>20.620999999999999</v>
      </c>
      <c r="AH11" s="9">
        <v>20.620999999999999</v>
      </c>
      <c r="AI11" s="9">
        <v>5.0759999999999996</v>
      </c>
      <c r="AJ11" s="9">
        <v>1.9910000000000001</v>
      </c>
      <c r="AK11" s="9">
        <v>0.19600000000000001</v>
      </c>
      <c r="AL11" s="9">
        <v>1.4890000000000001</v>
      </c>
      <c r="AM11" s="9">
        <v>1.431</v>
      </c>
      <c r="AN11" s="9">
        <v>0.254</v>
      </c>
      <c r="AO11" s="9">
        <v>1.194</v>
      </c>
      <c r="AP11" s="9">
        <v>0.254</v>
      </c>
      <c r="AQ11" s="9">
        <v>0.23699999999999999</v>
      </c>
      <c r="AR11" s="9">
        <v>0.219</v>
      </c>
      <c r="AS11" s="9">
        <v>0.59499999999999997</v>
      </c>
      <c r="AT11" s="9">
        <v>0.871</v>
      </c>
      <c r="AU11" s="9">
        <v>1.357</v>
      </c>
      <c r="AV11" s="9">
        <v>0.32800000000000001</v>
      </c>
      <c r="AW11" s="9">
        <v>3.085</v>
      </c>
      <c r="AX11" s="9">
        <v>15.545</v>
      </c>
      <c r="AY11" s="9">
        <v>13.696999999999999</v>
      </c>
      <c r="AZ11" s="9">
        <v>13.218</v>
      </c>
      <c r="BA11" s="9">
        <v>0.25900000000000001</v>
      </c>
      <c r="BB11" s="9">
        <v>0.22</v>
      </c>
      <c r="BC11" s="9">
        <v>0.33800000000000002</v>
      </c>
      <c r="BD11" s="9">
        <v>0</v>
      </c>
      <c r="BE11" s="9">
        <v>0.14199999999999999</v>
      </c>
      <c r="BF11" s="9">
        <v>12.164999999999999</v>
      </c>
      <c r="BG11" s="9">
        <v>0.24</v>
      </c>
      <c r="BH11" s="9">
        <v>0.26200000000000001</v>
      </c>
      <c r="BI11" s="9">
        <v>1.03</v>
      </c>
      <c r="BJ11" s="9">
        <v>2.339</v>
      </c>
      <c r="BK11" s="9">
        <v>11.358000000000001</v>
      </c>
      <c r="BL11" s="9">
        <v>1.8480000000000001</v>
      </c>
      <c r="BM11" s="9">
        <v>17.692</v>
      </c>
      <c r="BN11" s="9">
        <v>2.9289999999999998</v>
      </c>
      <c r="BO11" s="9">
        <v>8.1370000000000005</v>
      </c>
      <c r="BP11" s="9">
        <v>8.1370000000000005</v>
      </c>
      <c r="BQ11" s="9">
        <v>2.3530000000000002</v>
      </c>
      <c r="BR11" s="9">
        <v>0.90400000000000003</v>
      </c>
      <c r="BS11" s="9">
        <v>0.45900000000000002</v>
      </c>
      <c r="BT11" s="9">
        <v>0.44500000000000001</v>
      </c>
      <c r="BU11" s="9">
        <v>0.90400000000000003</v>
      </c>
      <c r="BV11" s="9">
        <v>0</v>
      </c>
      <c r="BW11" s="9">
        <v>0.90400000000000003</v>
      </c>
      <c r="BX11" s="9">
        <v>0</v>
      </c>
      <c r="BY11" s="9">
        <v>0</v>
      </c>
      <c r="BZ11" s="9">
        <v>0.39300000000000002</v>
      </c>
      <c r="CA11" s="9">
        <v>0.27300000000000002</v>
      </c>
      <c r="CB11" s="9">
        <v>0.23699999999999999</v>
      </c>
      <c r="CC11" s="9">
        <v>0.72399999999999998</v>
      </c>
      <c r="CD11" s="9">
        <v>0.18</v>
      </c>
      <c r="CE11" s="9">
        <v>1.4490000000000001</v>
      </c>
      <c r="CF11" s="9">
        <v>5.7850000000000001</v>
      </c>
      <c r="CG11" s="9">
        <v>5.5970000000000004</v>
      </c>
      <c r="CH11" s="9">
        <v>5.5970000000000004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4.5609999999999999</v>
      </c>
      <c r="CO11" s="9">
        <v>0.40300000000000002</v>
      </c>
      <c r="CP11" s="9">
        <v>0.28599999999999998</v>
      </c>
      <c r="CQ11" s="9">
        <v>0.34699999999999998</v>
      </c>
      <c r="CR11" s="9">
        <v>0.73399999999999999</v>
      </c>
      <c r="CS11" s="9">
        <v>4.8630000000000004</v>
      </c>
      <c r="CT11" s="9">
        <v>0.187</v>
      </c>
      <c r="CU11" s="9">
        <v>6.7640000000000002</v>
      </c>
      <c r="CV11" s="9">
        <v>1.373</v>
      </c>
      <c r="CW11" s="9">
        <v>8.6240000000000006</v>
      </c>
      <c r="CX11" s="9">
        <v>8.6240000000000006</v>
      </c>
      <c r="CY11" s="9">
        <v>2.74</v>
      </c>
      <c r="CZ11" s="9">
        <v>0.90900000000000003</v>
      </c>
      <c r="DA11" s="9">
        <v>0.38400000000000001</v>
      </c>
      <c r="DB11" s="9">
        <v>0.52500000000000002</v>
      </c>
      <c r="DC11" s="9">
        <v>0.626</v>
      </c>
      <c r="DD11" s="9">
        <v>0.28299999999999997</v>
      </c>
      <c r="DE11" s="9">
        <v>0.626</v>
      </c>
      <c r="DF11" s="9">
        <v>0.28299999999999997</v>
      </c>
      <c r="DG11" s="9">
        <v>0</v>
      </c>
      <c r="DH11" s="9">
        <v>0.14399999999999999</v>
      </c>
      <c r="DI11" s="9">
        <v>0.55800000000000005</v>
      </c>
      <c r="DJ11" s="9">
        <v>0.20799999999999999</v>
      </c>
      <c r="DK11" s="9">
        <v>0.42899999999999999</v>
      </c>
      <c r="DL11" s="9">
        <v>0.48</v>
      </c>
      <c r="DM11" s="9">
        <v>1.831</v>
      </c>
      <c r="DN11" s="9">
        <v>5.8840000000000003</v>
      </c>
      <c r="DO11" s="9">
        <v>5.4589999999999996</v>
      </c>
      <c r="DP11" s="9">
        <v>5.2270000000000003</v>
      </c>
      <c r="DQ11" s="9">
        <v>0.17</v>
      </c>
      <c r="DR11" s="9">
        <v>6.0999999999999999E-2</v>
      </c>
      <c r="DS11" s="9">
        <v>7.9000000000000001E-2</v>
      </c>
      <c r="DT11" s="9">
        <v>6.0999999999999999E-2</v>
      </c>
      <c r="DU11" s="9">
        <v>0</v>
      </c>
      <c r="DV11" s="9">
        <v>4.6630000000000003</v>
      </c>
      <c r="DW11" s="9">
        <v>0</v>
      </c>
      <c r="DX11" s="9">
        <v>0.151</v>
      </c>
      <c r="DY11" s="9">
        <v>0.64500000000000002</v>
      </c>
      <c r="DZ11" s="9">
        <v>0.64900000000000002</v>
      </c>
      <c r="EA11" s="9">
        <v>4.8099999999999996</v>
      </c>
      <c r="EB11" s="9">
        <v>0.42499999999999999</v>
      </c>
      <c r="EC11" s="9">
        <v>7.0869999999999997</v>
      </c>
      <c r="ED11" s="9">
        <v>1.5369999999999999</v>
      </c>
      <c r="EE11" s="9">
        <v>12.462</v>
      </c>
      <c r="EF11" s="9">
        <v>12.462</v>
      </c>
      <c r="EG11" s="9">
        <v>4.6890000000000001</v>
      </c>
      <c r="EH11" s="9">
        <v>1.4470000000000001</v>
      </c>
      <c r="EI11" s="9">
        <v>0.20399999999999999</v>
      </c>
      <c r="EJ11" s="9">
        <v>1.149</v>
      </c>
      <c r="EK11" s="9">
        <v>0.78400000000000003</v>
      </c>
      <c r="EL11" s="9">
        <v>0.56899999999999995</v>
      </c>
      <c r="EM11" s="9">
        <v>0.97199999999999998</v>
      </c>
      <c r="EN11" s="9">
        <v>0</v>
      </c>
      <c r="EO11" s="9">
        <v>0.161</v>
      </c>
      <c r="EP11" s="9">
        <v>0.436</v>
      </c>
      <c r="EQ11" s="9">
        <v>0.39900000000000002</v>
      </c>
      <c r="ER11" s="9">
        <v>0.51800000000000002</v>
      </c>
      <c r="ES11" s="9">
        <v>0.58199999999999996</v>
      </c>
      <c r="ET11" s="9">
        <v>0.77200000000000002</v>
      </c>
      <c r="EU11" s="9">
        <v>3.242</v>
      </c>
      <c r="EV11" s="9">
        <v>7.7729999999999997</v>
      </c>
      <c r="EW11" s="9">
        <v>6.2030000000000003</v>
      </c>
      <c r="EX11" s="9">
        <v>5.76</v>
      </c>
      <c r="EY11" s="9">
        <v>0.36499999999999999</v>
      </c>
      <c r="EZ11" s="9">
        <v>7.8E-2</v>
      </c>
      <c r="FA11" s="9">
        <v>0.36499999999999999</v>
      </c>
      <c r="FB11" s="9">
        <v>0</v>
      </c>
      <c r="FC11" s="9">
        <v>7.8E-2</v>
      </c>
      <c r="FD11" s="9">
        <v>5.0549999999999997</v>
      </c>
      <c r="FE11" s="9">
        <v>0.38300000000000001</v>
      </c>
      <c r="FF11" s="9">
        <v>0.11799999999999999</v>
      </c>
      <c r="FG11" s="9">
        <v>0.64800000000000002</v>
      </c>
      <c r="FH11" s="9">
        <v>0.56399999999999995</v>
      </c>
      <c r="FI11" s="9">
        <v>5.6390000000000002</v>
      </c>
      <c r="FJ11" s="9">
        <v>1.57</v>
      </c>
      <c r="FK11" s="9">
        <v>9.234</v>
      </c>
      <c r="FL11" s="9">
        <v>3.2280000000000002</v>
      </c>
      <c r="FM11" s="9">
        <v>35.581000000000003</v>
      </c>
      <c r="FN11" s="9">
        <v>35.581000000000003</v>
      </c>
      <c r="FO11" s="9">
        <v>6.1669999999999998</v>
      </c>
      <c r="FP11" s="9">
        <v>3.11</v>
      </c>
      <c r="FQ11" s="9">
        <v>1.5369999999999999</v>
      </c>
      <c r="FR11" s="9">
        <v>1.075</v>
      </c>
      <c r="FS11" s="9">
        <v>1.7729999999999999</v>
      </c>
      <c r="FT11" s="9">
        <v>0.84</v>
      </c>
      <c r="FU11" s="9">
        <v>1.5620000000000001</v>
      </c>
      <c r="FV11" s="9">
        <v>0.96799999999999997</v>
      </c>
      <c r="FW11" s="9">
        <v>0</v>
      </c>
      <c r="FX11" s="9">
        <v>0.88400000000000001</v>
      </c>
      <c r="FY11" s="9">
        <v>0.78700000000000003</v>
      </c>
      <c r="FZ11" s="9">
        <v>0.94099999999999995</v>
      </c>
      <c r="GA11" s="9">
        <v>1.97</v>
      </c>
      <c r="GB11" s="9">
        <v>0.64200000000000002</v>
      </c>
      <c r="GC11" s="9">
        <v>3.0569999999999999</v>
      </c>
      <c r="GD11" s="9">
        <v>29.414000000000001</v>
      </c>
      <c r="GE11" s="9">
        <v>25.17</v>
      </c>
      <c r="GF11" s="9">
        <v>24.103000000000002</v>
      </c>
      <c r="GG11" s="9">
        <v>0.71499999999999997</v>
      </c>
      <c r="GH11" s="9">
        <v>0.35099999999999998</v>
      </c>
      <c r="GI11" s="9">
        <v>0.89200000000000002</v>
      </c>
      <c r="GJ11" s="9">
        <v>0.17499999999999999</v>
      </c>
      <c r="GK11" s="9">
        <v>0</v>
      </c>
      <c r="GL11" s="9">
        <v>21.466000000000001</v>
      </c>
      <c r="GM11" s="9">
        <v>1.056</v>
      </c>
      <c r="GN11" s="9">
        <v>0.73899999999999999</v>
      </c>
      <c r="GO11" s="9">
        <v>1.909</v>
      </c>
      <c r="GP11" s="9">
        <v>4.8819999999999997</v>
      </c>
      <c r="GQ11" s="9">
        <v>20.288</v>
      </c>
      <c r="GR11" s="9">
        <v>4.2450000000000001</v>
      </c>
      <c r="GS11" s="9">
        <v>32.25</v>
      </c>
      <c r="GT11" s="9">
        <v>3.331</v>
      </c>
      <c r="GU11" s="9">
        <v>19.687000000000001</v>
      </c>
      <c r="GV11" s="9">
        <v>19.687000000000001</v>
      </c>
      <c r="GW11" s="9">
        <v>3.0990000000000002</v>
      </c>
      <c r="GX11" s="9">
        <v>0.995</v>
      </c>
      <c r="GY11" s="9">
        <v>0.29399999999999998</v>
      </c>
      <c r="GZ11" s="9">
        <v>0.61</v>
      </c>
      <c r="HA11" s="9">
        <v>0.55800000000000005</v>
      </c>
      <c r="HB11" s="9">
        <v>0.34499999999999997</v>
      </c>
      <c r="HC11" s="9">
        <v>0.55800000000000005</v>
      </c>
      <c r="HD11" s="9">
        <v>0.26</v>
      </c>
      <c r="HE11" s="9">
        <v>8.5000000000000006E-2</v>
      </c>
      <c r="HF11" s="9">
        <v>0.40699999999999997</v>
      </c>
      <c r="HG11" s="9">
        <v>9.1999999999999998E-2</v>
      </c>
      <c r="HH11" s="9">
        <v>0.40400000000000003</v>
      </c>
      <c r="HI11" s="9">
        <v>0.66100000000000003</v>
      </c>
      <c r="HJ11" s="9">
        <v>0.24299999999999999</v>
      </c>
      <c r="HK11" s="9">
        <v>2.1030000000000002</v>
      </c>
      <c r="HL11" s="9">
        <v>16.588000000000001</v>
      </c>
      <c r="HM11" s="9">
        <v>13.811</v>
      </c>
      <c r="HN11" s="9">
        <v>12.978999999999999</v>
      </c>
      <c r="HO11" s="9">
        <v>0.432</v>
      </c>
      <c r="HP11" s="9">
        <v>0.40100000000000002</v>
      </c>
      <c r="HQ11" s="9">
        <v>0.432</v>
      </c>
      <c r="HR11" s="9">
        <v>0.29699999999999999</v>
      </c>
      <c r="HS11" s="9">
        <v>0.104</v>
      </c>
      <c r="HT11" s="9">
        <v>11.531000000000001</v>
      </c>
      <c r="HU11" s="9">
        <v>0.31</v>
      </c>
      <c r="HV11" s="9">
        <v>0.28199999999999997</v>
      </c>
      <c r="HW11" s="9">
        <v>1.6879999999999999</v>
      </c>
      <c r="HX11" s="9">
        <v>2.778</v>
      </c>
      <c r="HY11" s="9">
        <v>11.032999999999999</v>
      </c>
      <c r="HZ11" s="9">
        <v>2.7770000000000001</v>
      </c>
      <c r="IA11" s="9">
        <v>17.71</v>
      </c>
      <c r="IB11" s="9">
        <v>1.9770000000000001</v>
      </c>
      <c r="IC11" s="9">
        <v>20.324000000000002</v>
      </c>
      <c r="ID11" s="9">
        <v>20.324000000000002</v>
      </c>
      <c r="IE11" s="9">
        <v>4.9960000000000004</v>
      </c>
      <c r="IF11" s="9">
        <v>1.1579999999999999</v>
      </c>
      <c r="IG11" s="9">
        <v>0.57599999999999996</v>
      </c>
      <c r="IH11" s="9">
        <v>0.58199999999999996</v>
      </c>
      <c r="II11" s="9">
        <v>1.0169999999999999</v>
      </c>
      <c r="IJ11" s="9">
        <v>0.14199999999999999</v>
      </c>
      <c r="IK11" s="9">
        <v>1.0169999999999999</v>
      </c>
      <c r="IL11" s="9">
        <v>0</v>
      </c>
      <c r="IM11" s="9">
        <v>0.14199999999999999</v>
      </c>
      <c r="IN11" s="9">
        <v>0.27600000000000002</v>
      </c>
      <c r="IO11" s="9">
        <v>0.17399999999999999</v>
      </c>
      <c r="IP11" s="9">
        <v>0.70799999999999996</v>
      </c>
      <c r="IQ11" s="9">
        <v>0.40799999999999997</v>
      </c>
    </row>
    <row r="12" spans="1:251">
      <c r="A12" s="10">
        <v>42401</v>
      </c>
      <c r="B12" s="9">
        <v>1.17</v>
      </c>
      <c r="C12" s="9">
        <v>0.435</v>
      </c>
      <c r="D12" s="9">
        <v>0.64200000000000002</v>
      </c>
      <c r="E12" s="9">
        <v>0.33200000000000002</v>
      </c>
      <c r="F12" s="9">
        <v>0.745</v>
      </c>
      <c r="G12" s="9">
        <v>0.33100000000000002</v>
      </c>
      <c r="H12" s="9">
        <v>0.28199999999999997</v>
      </c>
      <c r="I12" s="9">
        <v>0.46300000000000002</v>
      </c>
      <c r="J12" s="9">
        <v>0.18099999999999999</v>
      </c>
      <c r="K12" s="9">
        <v>0.437</v>
      </c>
      <c r="L12" s="9">
        <v>0.45900000000000002</v>
      </c>
      <c r="M12" s="9">
        <v>0.63400000000000001</v>
      </c>
      <c r="N12" s="9">
        <v>0.443</v>
      </c>
      <c r="O12" s="9">
        <v>2.16</v>
      </c>
      <c r="P12" s="9">
        <v>11.877000000000001</v>
      </c>
      <c r="Q12" s="9">
        <v>11.074</v>
      </c>
      <c r="R12" s="9">
        <v>10.555999999999999</v>
      </c>
      <c r="S12" s="9">
        <v>0.17100000000000001</v>
      </c>
      <c r="T12" s="9">
        <v>0.34699999999999998</v>
      </c>
      <c r="U12" s="9">
        <v>0</v>
      </c>
      <c r="V12" s="9">
        <v>0.11799999999999999</v>
      </c>
      <c r="W12" s="9">
        <v>0.4</v>
      </c>
      <c r="X12" s="9">
        <v>8.7539999999999996</v>
      </c>
      <c r="Y12" s="9">
        <v>0.13500000000000001</v>
      </c>
      <c r="Z12" s="9">
        <v>0.63200000000000001</v>
      </c>
      <c r="AA12" s="9">
        <v>1.5529999999999999</v>
      </c>
      <c r="AB12" s="9">
        <v>2.077</v>
      </c>
      <c r="AC12" s="9">
        <v>8.9969999999999999</v>
      </c>
      <c r="AD12" s="9">
        <v>0.80300000000000005</v>
      </c>
      <c r="AE12" s="9">
        <v>12.954000000000001</v>
      </c>
      <c r="AF12" s="9">
        <v>2.2530000000000001</v>
      </c>
      <c r="AG12" s="9">
        <v>20.707000000000001</v>
      </c>
      <c r="AH12" s="9">
        <v>20.707000000000001</v>
      </c>
      <c r="AI12" s="9">
        <v>3.4220000000000002</v>
      </c>
      <c r="AJ12" s="9">
        <v>1.2929999999999999</v>
      </c>
      <c r="AK12" s="9">
        <v>0.34499999999999997</v>
      </c>
      <c r="AL12" s="9">
        <v>0.94799999999999995</v>
      </c>
      <c r="AM12" s="9">
        <v>0.94599999999999995</v>
      </c>
      <c r="AN12" s="9">
        <v>0.34699999999999998</v>
      </c>
      <c r="AO12" s="9">
        <v>0.79</v>
      </c>
      <c r="AP12" s="9">
        <v>0</v>
      </c>
      <c r="AQ12" s="9">
        <v>0.503</v>
      </c>
      <c r="AR12" s="9">
        <v>0.54800000000000004</v>
      </c>
      <c r="AS12" s="9">
        <v>0.29399999999999998</v>
      </c>
      <c r="AT12" s="9">
        <v>0.45100000000000001</v>
      </c>
      <c r="AU12" s="9">
        <v>0.85</v>
      </c>
      <c r="AV12" s="9">
        <v>0.443</v>
      </c>
      <c r="AW12" s="9">
        <v>2.129</v>
      </c>
      <c r="AX12" s="9">
        <v>17.285</v>
      </c>
      <c r="AY12" s="9">
        <v>15.954000000000001</v>
      </c>
      <c r="AZ12" s="9">
        <v>14.598000000000001</v>
      </c>
      <c r="BA12" s="9">
        <v>0.72699999999999998</v>
      </c>
      <c r="BB12" s="9">
        <v>0.49199999999999999</v>
      </c>
      <c r="BC12" s="9">
        <v>0.69899999999999995</v>
      </c>
      <c r="BD12" s="9">
        <v>0.18099999999999999</v>
      </c>
      <c r="BE12" s="9">
        <v>0.21099999999999999</v>
      </c>
      <c r="BF12" s="9">
        <v>14.196999999999999</v>
      </c>
      <c r="BG12" s="9">
        <v>0.56399999999999995</v>
      </c>
      <c r="BH12" s="9">
        <v>6.5000000000000002E-2</v>
      </c>
      <c r="BI12" s="9">
        <v>1.1279999999999999</v>
      </c>
      <c r="BJ12" s="9">
        <v>2.9039999999999999</v>
      </c>
      <c r="BK12" s="9">
        <v>13.05</v>
      </c>
      <c r="BL12" s="9">
        <v>1.331</v>
      </c>
      <c r="BM12" s="9">
        <v>18.577999999999999</v>
      </c>
      <c r="BN12" s="9">
        <v>2.129</v>
      </c>
      <c r="BO12" s="9">
        <v>8.3409999999999993</v>
      </c>
      <c r="BP12" s="9">
        <v>8.3409999999999993</v>
      </c>
      <c r="BQ12" s="9">
        <v>2.923</v>
      </c>
      <c r="BR12" s="9">
        <v>0.69499999999999995</v>
      </c>
      <c r="BS12" s="9">
        <v>8.1000000000000003E-2</v>
      </c>
      <c r="BT12" s="9">
        <v>0.28299999999999997</v>
      </c>
      <c r="BU12" s="9">
        <v>0.28199999999999997</v>
      </c>
      <c r="BV12" s="9">
        <v>8.2000000000000003E-2</v>
      </c>
      <c r="BW12" s="9">
        <v>0.28199999999999997</v>
      </c>
      <c r="BX12" s="9">
        <v>0</v>
      </c>
      <c r="BY12" s="9">
        <v>0</v>
      </c>
      <c r="BZ12" s="9">
        <v>8.1000000000000003E-2</v>
      </c>
      <c r="CA12" s="9">
        <v>0</v>
      </c>
      <c r="CB12" s="9">
        <v>0.28299999999999997</v>
      </c>
      <c r="CC12" s="9">
        <v>0.19</v>
      </c>
      <c r="CD12" s="9">
        <v>0.17399999999999999</v>
      </c>
      <c r="CE12" s="9">
        <v>2.2280000000000002</v>
      </c>
      <c r="CF12" s="9">
        <v>5.4180000000000001</v>
      </c>
      <c r="CG12" s="9">
        <v>4.9320000000000004</v>
      </c>
      <c r="CH12" s="9">
        <v>4.8179999999999996</v>
      </c>
      <c r="CI12" s="9">
        <v>0.114</v>
      </c>
      <c r="CJ12" s="9">
        <v>0</v>
      </c>
      <c r="CK12" s="9">
        <v>0</v>
      </c>
      <c r="CL12" s="9">
        <v>0.114</v>
      </c>
      <c r="CM12" s="9">
        <v>0</v>
      </c>
      <c r="CN12" s="9">
        <v>3.79</v>
      </c>
      <c r="CO12" s="9">
        <v>0.47699999999999998</v>
      </c>
      <c r="CP12" s="9">
        <v>0.26700000000000002</v>
      </c>
      <c r="CQ12" s="9">
        <v>0.39900000000000002</v>
      </c>
      <c r="CR12" s="9">
        <v>0.46100000000000002</v>
      </c>
      <c r="CS12" s="9">
        <v>4.4710000000000001</v>
      </c>
      <c r="CT12" s="9">
        <v>0.48599999999999999</v>
      </c>
      <c r="CU12" s="9">
        <v>5.782</v>
      </c>
      <c r="CV12" s="9">
        <v>2.5590000000000002</v>
      </c>
      <c r="CW12" s="9">
        <v>6.9829999999999997</v>
      </c>
      <c r="CX12" s="9">
        <v>6.9829999999999997</v>
      </c>
      <c r="CY12" s="9">
        <v>1.08</v>
      </c>
      <c r="CZ12" s="9">
        <v>0.32300000000000001</v>
      </c>
      <c r="DA12" s="9">
        <v>7.6999999999999999E-2</v>
      </c>
      <c r="DB12" s="9">
        <v>0.246</v>
      </c>
      <c r="DC12" s="9">
        <v>0</v>
      </c>
      <c r="DD12" s="9">
        <v>0.32300000000000001</v>
      </c>
      <c r="DE12" s="9">
        <v>0</v>
      </c>
      <c r="DF12" s="9">
        <v>0.32300000000000001</v>
      </c>
      <c r="DG12" s="9">
        <v>0</v>
      </c>
      <c r="DH12" s="9">
        <v>0</v>
      </c>
      <c r="DI12" s="9">
        <v>0.32300000000000001</v>
      </c>
      <c r="DJ12" s="9">
        <v>0</v>
      </c>
      <c r="DK12" s="9">
        <v>7.6999999999999999E-2</v>
      </c>
      <c r="DL12" s="9">
        <v>0.246</v>
      </c>
      <c r="DM12" s="9">
        <v>0.75700000000000001</v>
      </c>
      <c r="DN12" s="9">
        <v>5.9029999999999996</v>
      </c>
      <c r="DO12" s="9">
        <v>5.5359999999999996</v>
      </c>
      <c r="DP12" s="9">
        <v>5.4160000000000004</v>
      </c>
      <c r="DQ12" s="9">
        <v>0</v>
      </c>
      <c r="DR12" s="9">
        <v>0.12</v>
      </c>
      <c r="DS12" s="9">
        <v>0</v>
      </c>
      <c r="DT12" s="9">
        <v>0</v>
      </c>
      <c r="DU12" s="9">
        <v>0.12</v>
      </c>
      <c r="DV12" s="9">
        <v>4.9009999999999998</v>
      </c>
      <c r="DW12" s="9">
        <v>0</v>
      </c>
      <c r="DX12" s="9">
        <v>0.47599999999999998</v>
      </c>
      <c r="DY12" s="9">
        <v>0.159</v>
      </c>
      <c r="DZ12" s="9">
        <v>0.54900000000000004</v>
      </c>
      <c r="EA12" s="9">
        <v>4.9870000000000001</v>
      </c>
      <c r="EB12" s="9">
        <v>0.36699999999999999</v>
      </c>
      <c r="EC12" s="9">
        <v>6.226</v>
      </c>
      <c r="ED12" s="9">
        <v>0.75700000000000001</v>
      </c>
      <c r="EE12" s="9">
        <v>11.25</v>
      </c>
      <c r="EF12" s="9">
        <v>11.25</v>
      </c>
      <c r="EG12" s="9">
        <v>3.0680000000000001</v>
      </c>
      <c r="EH12" s="9">
        <v>1.0429999999999999</v>
      </c>
      <c r="EI12" s="9">
        <v>0.56899999999999995</v>
      </c>
      <c r="EJ12" s="9">
        <v>0.19500000000000001</v>
      </c>
      <c r="EK12" s="9">
        <v>0.45200000000000001</v>
      </c>
      <c r="EL12" s="9">
        <v>0.313</v>
      </c>
      <c r="EM12" s="9">
        <v>0.26200000000000001</v>
      </c>
      <c r="EN12" s="9">
        <v>9.1999999999999998E-2</v>
      </c>
      <c r="EO12" s="9">
        <v>0.313</v>
      </c>
      <c r="EP12" s="9">
        <v>7.1999999999999995E-2</v>
      </c>
      <c r="EQ12" s="9">
        <v>0.30499999999999999</v>
      </c>
      <c r="ER12" s="9">
        <v>0.38800000000000001</v>
      </c>
      <c r="ES12" s="9">
        <v>0.36299999999999999</v>
      </c>
      <c r="ET12" s="9">
        <v>0.40100000000000002</v>
      </c>
      <c r="EU12" s="9">
        <v>2.024</v>
      </c>
      <c r="EV12" s="9">
        <v>8.1820000000000004</v>
      </c>
      <c r="EW12" s="9">
        <v>6.335</v>
      </c>
      <c r="EX12" s="9">
        <v>6.2329999999999997</v>
      </c>
      <c r="EY12" s="9">
        <v>0</v>
      </c>
      <c r="EZ12" s="9">
        <v>0.10199999999999999</v>
      </c>
      <c r="FA12" s="9">
        <v>0</v>
      </c>
      <c r="FB12" s="9">
        <v>0</v>
      </c>
      <c r="FC12" s="9">
        <v>0.10199999999999999</v>
      </c>
      <c r="FD12" s="9">
        <v>4.9390000000000001</v>
      </c>
      <c r="FE12" s="9">
        <v>0.183</v>
      </c>
      <c r="FF12" s="9">
        <v>0</v>
      </c>
      <c r="FG12" s="9">
        <v>1.2130000000000001</v>
      </c>
      <c r="FH12" s="9">
        <v>0.309</v>
      </c>
      <c r="FI12" s="9">
        <v>6.0259999999999998</v>
      </c>
      <c r="FJ12" s="9">
        <v>1.8480000000000001</v>
      </c>
      <c r="FK12" s="9">
        <v>9.0269999999999992</v>
      </c>
      <c r="FL12" s="9">
        <v>2.2229999999999999</v>
      </c>
      <c r="FM12" s="9">
        <v>35.344999999999999</v>
      </c>
      <c r="FN12" s="9">
        <v>35.344999999999999</v>
      </c>
      <c r="FO12" s="9">
        <v>4.0970000000000004</v>
      </c>
      <c r="FP12" s="9">
        <v>2.0880000000000001</v>
      </c>
      <c r="FQ12" s="9">
        <v>0.85799999999999998</v>
      </c>
      <c r="FR12" s="9">
        <v>1.0309999999999999</v>
      </c>
      <c r="FS12" s="9">
        <v>1.423</v>
      </c>
      <c r="FT12" s="9">
        <v>0.46600000000000003</v>
      </c>
      <c r="FU12" s="9">
        <v>1.4650000000000001</v>
      </c>
      <c r="FV12" s="9">
        <v>0.42399999999999999</v>
      </c>
      <c r="FW12" s="9">
        <v>0</v>
      </c>
      <c r="FX12" s="9">
        <v>0.34399999999999997</v>
      </c>
      <c r="FY12" s="9">
        <v>0.64900000000000002</v>
      </c>
      <c r="FZ12" s="9">
        <v>0.89600000000000002</v>
      </c>
      <c r="GA12" s="9">
        <v>1.6839999999999999</v>
      </c>
      <c r="GB12" s="9">
        <v>0.20499999999999999</v>
      </c>
      <c r="GC12" s="9">
        <v>2.0089999999999999</v>
      </c>
      <c r="GD12" s="9">
        <v>31.248000000000001</v>
      </c>
      <c r="GE12" s="9">
        <v>26.751000000000001</v>
      </c>
      <c r="GF12" s="9">
        <v>25.681999999999999</v>
      </c>
      <c r="GG12" s="9">
        <v>0.55600000000000005</v>
      </c>
      <c r="GH12" s="9">
        <v>0.51400000000000001</v>
      </c>
      <c r="GI12" s="9">
        <v>0.63</v>
      </c>
      <c r="GJ12" s="9">
        <v>0.439</v>
      </c>
      <c r="GK12" s="9">
        <v>0</v>
      </c>
      <c r="GL12" s="9">
        <v>23.498999999999999</v>
      </c>
      <c r="GM12" s="9">
        <v>0.92300000000000004</v>
      </c>
      <c r="GN12" s="9">
        <v>0.50800000000000001</v>
      </c>
      <c r="GO12" s="9">
        <v>1.821</v>
      </c>
      <c r="GP12" s="9">
        <v>4.6740000000000004</v>
      </c>
      <c r="GQ12" s="9">
        <v>22.077000000000002</v>
      </c>
      <c r="GR12" s="9">
        <v>4.4960000000000004</v>
      </c>
      <c r="GS12" s="9">
        <v>33.137</v>
      </c>
      <c r="GT12" s="9">
        <v>2.2080000000000002</v>
      </c>
      <c r="GU12" s="9">
        <v>17.643999999999998</v>
      </c>
      <c r="GV12" s="9">
        <v>17.643999999999998</v>
      </c>
      <c r="GW12" s="9">
        <v>2.262</v>
      </c>
      <c r="GX12" s="9">
        <v>0.89400000000000002</v>
      </c>
      <c r="GY12" s="9">
        <v>0.45600000000000002</v>
      </c>
      <c r="GZ12" s="9">
        <v>0.438</v>
      </c>
      <c r="HA12" s="9">
        <v>0.34399999999999997</v>
      </c>
      <c r="HB12" s="9">
        <v>0.55000000000000004</v>
      </c>
      <c r="HC12" s="9">
        <v>0.34399999999999997</v>
      </c>
      <c r="HD12" s="9">
        <v>0.379</v>
      </c>
      <c r="HE12" s="9">
        <v>0.17199999999999999</v>
      </c>
      <c r="HF12" s="9">
        <v>0.27700000000000002</v>
      </c>
      <c r="HG12" s="9">
        <v>0.52900000000000003</v>
      </c>
      <c r="HH12" s="9">
        <v>8.8999999999999996E-2</v>
      </c>
      <c r="HI12" s="9">
        <v>0.64</v>
      </c>
      <c r="HJ12" s="9">
        <v>0.255</v>
      </c>
      <c r="HK12" s="9">
        <v>1.3680000000000001</v>
      </c>
      <c r="HL12" s="9">
        <v>15.382</v>
      </c>
      <c r="HM12" s="9">
        <v>13.2</v>
      </c>
      <c r="HN12" s="9">
        <v>12.25</v>
      </c>
      <c r="HO12" s="9">
        <v>0.20699999999999999</v>
      </c>
      <c r="HP12" s="9">
        <v>0.74299999999999999</v>
      </c>
      <c r="HQ12" s="9">
        <v>0.315</v>
      </c>
      <c r="HR12" s="9">
        <v>0.26700000000000002</v>
      </c>
      <c r="HS12" s="9">
        <v>0.28000000000000003</v>
      </c>
      <c r="HT12" s="9">
        <v>12.192</v>
      </c>
      <c r="HU12" s="9">
        <v>0.53500000000000003</v>
      </c>
      <c r="HV12" s="9">
        <v>0.192</v>
      </c>
      <c r="HW12" s="9">
        <v>0.28100000000000003</v>
      </c>
      <c r="HX12" s="9">
        <v>2.9020000000000001</v>
      </c>
      <c r="HY12" s="9">
        <v>10.298</v>
      </c>
      <c r="HZ12" s="9">
        <v>2.1819999999999999</v>
      </c>
      <c r="IA12" s="9">
        <v>16.276</v>
      </c>
      <c r="IB12" s="9">
        <v>1.3680000000000001</v>
      </c>
      <c r="IC12" s="9">
        <v>20.436</v>
      </c>
      <c r="ID12" s="9">
        <v>20.436</v>
      </c>
      <c r="IE12" s="9">
        <v>3.1419999999999999</v>
      </c>
      <c r="IF12" s="9">
        <v>1.0820000000000001</v>
      </c>
      <c r="IG12" s="9">
        <v>0.61799999999999999</v>
      </c>
      <c r="IH12" s="9">
        <v>0.46400000000000002</v>
      </c>
      <c r="II12" s="9">
        <v>0.83499999999999996</v>
      </c>
      <c r="IJ12" s="9">
        <v>0.248</v>
      </c>
      <c r="IK12" s="9">
        <v>0.83499999999999996</v>
      </c>
      <c r="IL12" s="9">
        <v>0.127</v>
      </c>
      <c r="IM12" s="9">
        <v>0.121</v>
      </c>
      <c r="IN12" s="9">
        <v>8.1000000000000003E-2</v>
      </c>
      <c r="IO12" s="9">
        <v>0.52500000000000002</v>
      </c>
      <c r="IP12" s="9">
        <v>0.47699999999999998</v>
      </c>
      <c r="IQ12" s="9">
        <v>0.499</v>
      </c>
    </row>
    <row r="13" spans="1:251">
      <c r="A13" s="10">
        <v>42767</v>
      </c>
      <c r="B13" s="9">
        <v>1.6319999999999999</v>
      </c>
      <c r="C13" s="9">
        <v>0.60099999999999998</v>
      </c>
      <c r="D13" s="9">
        <v>1.0309999999999999</v>
      </c>
      <c r="E13" s="9">
        <v>0.38800000000000001</v>
      </c>
      <c r="F13" s="9">
        <v>1.244</v>
      </c>
      <c r="G13" s="9">
        <v>0.63700000000000001</v>
      </c>
      <c r="H13" s="9">
        <v>0.47199999999999998</v>
      </c>
      <c r="I13" s="9">
        <v>0.52300000000000002</v>
      </c>
      <c r="J13" s="9">
        <v>0.308</v>
      </c>
      <c r="K13" s="9">
        <v>0.66300000000000003</v>
      </c>
      <c r="L13" s="9">
        <v>0.66100000000000003</v>
      </c>
      <c r="M13" s="9">
        <v>0.66300000000000003</v>
      </c>
      <c r="N13" s="9">
        <v>0.96899999999999997</v>
      </c>
      <c r="O13" s="9">
        <v>1.8360000000000001</v>
      </c>
      <c r="P13" s="9">
        <v>14.343999999999999</v>
      </c>
      <c r="Q13" s="9">
        <v>13.744</v>
      </c>
      <c r="R13" s="9">
        <v>12.17</v>
      </c>
      <c r="S13" s="9">
        <v>1.4670000000000001</v>
      </c>
      <c r="T13" s="9">
        <v>0.107</v>
      </c>
      <c r="U13" s="9">
        <v>1.0920000000000001</v>
      </c>
      <c r="V13" s="9">
        <v>0.13600000000000001</v>
      </c>
      <c r="W13" s="9">
        <v>0.34699999999999998</v>
      </c>
      <c r="X13" s="9">
        <v>11.135</v>
      </c>
      <c r="Y13" s="9">
        <v>0.52800000000000002</v>
      </c>
      <c r="Z13" s="9">
        <v>0.313</v>
      </c>
      <c r="AA13" s="9">
        <v>1.7689999999999999</v>
      </c>
      <c r="AB13" s="9">
        <v>2.504</v>
      </c>
      <c r="AC13" s="9">
        <v>11.24</v>
      </c>
      <c r="AD13" s="9">
        <v>0.6</v>
      </c>
      <c r="AE13" s="9">
        <v>15.976000000000001</v>
      </c>
      <c r="AF13" s="9">
        <v>1.8360000000000001</v>
      </c>
      <c r="AG13" s="9">
        <v>19.315000000000001</v>
      </c>
      <c r="AH13" s="9">
        <v>19.315000000000001</v>
      </c>
      <c r="AI13" s="9">
        <v>2.7850000000000001</v>
      </c>
      <c r="AJ13" s="9">
        <v>1.2689999999999999</v>
      </c>
      <c r="AK13" s="9">
        <v>0.20799999999999999</v>
      </c>
      <c r="AL13" s="9">
        <v>0.79700000000000004</v>
      </c>
      <c r="AM13" s="9">
        <v>0.66100000000000003</v>
      </c>
      <c r="AN13" s="9">
        <v>0.34399999999999997</v>
      </c>
      <c r="AO13" s="9">
        <v>0.75800000000000001</v>
      </c>
      <c r="AP13" s="9">
        <v>0</v>
      </c>
      <c r="AQ13" s="9">
        <v>0.247</v>
      </c>
      <c r="AR13" s="9">
        <v>0.40699999999999997</v>
      </c>
      <c r="AS13" s="9">
        <v>0.21099999999999999</v>
      </c>
      <c r="AT13" s="9">
        <v>0.38700000000000001</v>
      </c>
      <c r="AU13" s="9">
        <v>0.73499999999999999</v>
      </c>
      <c r="AV13" s="9">
        <v>0.26900000000000002</v>
      </c>
      <c r="AW13" s="9">
        <v>1.516</v>
      </c>
      <c r="AX13" s="9">
        <v>16.53</v>
      </c>
      <c r="AY13" s="9">
        <v>15.217000000000001</v>
      </c>
      <c r="AZ13" s="9">
        <v>14.433</v>
      </c>
      <c r="BA13" s="9">
        <v>0.56799999999999995</v>
      </c>
      <c r="BB13" s="9">
        <v>0.216</v>
      </c>
      <c r="BC13" s="9">
        <v>0.373</v>
      </c>
      <c r="BD13" s="9">
        <v>0.11700000000000001</v>
      </c>
      <c r="BE13" s="9">
        <v>0.29399999999999998</v>
      </c>
      <c r="BF13" s="9">
        <v>13.994</v>
      </c>
      <c r="BG13" s="9">
        <v>0.499</v>
      </c>
      <c r="BH13" s="9">
        <v>7.8E-2</v>
      </c>
      <c r="BI13" s="9">
        <v>0.64600000000000002</v>
      </c>
      <c r="BJ13" s="9">
        <v>1.9990000000000001</v>
      </c>
      <c r="BK13" s="9">
        <v>13.218</v>
      </c>
      <c r="BL13" s="9">
        <v>1.3129999999999999</v>
      </c>
      <c r="BM13" s="9">
        <v>17.609000000000002</v>
      </c>
      <c r="BN13" s="9">
        <v>1.706</v>
      </c>
      <c r="BO13" s="9">
        <v>9.1479999999999997</v>
      </c>
      <c r="BP13" s="9">
        <v>9.1479999999999997</v>
      </c>
      <c r="BQ13" s="9">
        <v>2.67</v>
      </c>
      <c r="BR13" s="9">
        <v>0.89400000000000002</v>
      </c>
      <c r="BS13" s="9">
        <v>0.187</v>
      </c>
      <c r="BT13" s="9">
        <v>0.54600000000000004</v>
      </c>
      <c r="BU13" s="9">
        <v>0.28999999999999998</v>
      </c>
      <c r="BV13" s="9">
        <v>0.443</v>
      </c>
      <c r="BW13" s="9">
        <v>0.18</v>
      </c>
      <c r="BX13" s="9">
        <v>0.19500000000000001</v>
      </c>
      <c r="BY13" s="9">
        <v>0.26900000000000002</v>
      </c>
      <c r="BZ13" s="9">
        <v>0.27</v>
      </c>
      <c r="CA13" s="9">
        <v>0.35899999999999999</v>
      </c>
      <c r="CB13" s="9">
        <v>0.104</v>
      </c>
      <c r="CC13" s="9">
        <v>0.64200000000000002</v>
      </c>
      <c r="CD13" s="9">
        <v>9.0999999999999998E-2</v>
      </c>
      <c r="CE13" s="9">
        <v>1.776</v>
      </c>
      <c r="CF13" s="9">
        <v>6.4779999999999998</v>
      </c>
      <c r="CG13" s="9">
        <v>5.4050000000000002</v>
      </c>
      <c r="CH13" s="9">
        <v>4.9219999999999997</v>
      </c>
      <c r="CI13" s="9">
        <v>0.25600000000000001</v>
      </c>
      <c r="CJ13" s="9">
        <v>0.22700000000000001</v>
      </c>
      <c r="CK13" s="9">
        <v>0.39400000000000002</v>
      </c>
      <c r="CL13" s="9">
        <v>0</v>
      </c>
      <c r="CM13" s="9">
        <v>8.8999999999999996E-2</v>
      </c>
      <c r="CN13" s="9">
        <v>4.7039999999999997</v>
      </c>
      <c r="CO13" s="9">
        <v>0.155</v>
      </c>
      <c r="CP13" s="9">
        <v>0</v>
      </c>
      <c r="CQ13" s="9">
        <v>0.54600000000000004</v>
      </c>
      <c r="CR13" s="9">
        <v>0.61499999999999999</v>
      </c>
      <c r="CS13" s="9">
        <v>4.7910000000000004</v>
      </c>
      <c r="CT13" s="9">
        <v>1.0720000000000001</v>
      </c>
      <c r="CU13" s="9">
        <v>7.2110000000000003</v>
      </c>
      <c r="CV13" s="9">
        <v>1.9370000000000001</v>
      </c>
      <c r="CW13" s="9">
        <v>6.7359999999999998</v>
      </c>
      <c r="CX13" s="9">
        <v>6.7359999999999998</v>
      </c>
      <c r="CY13" s="9">
        <v>2.1349999999999998</v>
      </c>
      <c r="CZ13" s="9">
        <v>0.95399999999999996</v>
      </c>
      <c r="DA13" s="9">
        <v>0</v>
      </c>
      <c r="DB13" s="9">
        <v>0.79900000000000004</v>
      </c>
      <c r="DC13" s="9">
        <v>0.57999999999999996</v>
      </c>
      <c r="DD13" s="9">
        <v>0.219</v>
      </c>
      <c r="DE13" s="9">
        <v>0.57999999999999996</v>
      </c>
      <c r="DF13" s="9">
        <v>8.5999999999999993E-2</v>
      </c>
      <c r="DG13" s="9">
        <v>0.13300000000000001</v>
      </c>
      <c r="DH13" s="9">
        <v>8.5999999999999993E-2</v>
      </c>
      <c r="DI13" s="9">
        <v>0.38600000000000001</v>
      </c>
      <c r="DJ13" s="9">
        <v>0.32700000000000001</v>
      </c>
      <c r="DK13" s="9">
        <v>0.22800000000000001</v>
      </c>
      <c r="DL13" s="9">
        <v>0.57099999999999995</v>
      </c>
      <c r="DM13" s="9">
        <v>1.1819999999999999</v>
      </c>
      <c r="DN13" s="9">
        <v>4.5999999999999996</v>
      </c>
      <c r="DO13" s="9">
        <v>3.9329999999999998</v>
      </c>
      <c r="DP13" s="9">
        <v>3.9329999999999998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3.4369999999999998</v>
      </c>
      <c r="DW13" s="9">
        <v>0.222</v>
      </c>
      <c r="DX13" s="9">
        <v>0.121</v>
      </c>
      <c r="DY13" s="9">
        <v>0.152</v>
      </c>
      <c r="DZ13" s="9">
        <v>0.14699999999999999</v>
      </c>
      <c r="EA13" s="9">
        <v>3.786</v>
      </c>
      <c r="EB13" s="9">
        <v>0.66800000000000004</v>
      </c>
      <c r="EC13" s="9">
        <v>5.399</v>
      </c>
      <c r="ED13" s="9">
        <v>1.337</v>
      </c>
      <c r="EE13" s="9">
        <v>12.125999999999999</v>
      </c>
      <c r="EF13" s="9">
        <v>12.125999999999999</v>
      </c>
      <c r="EG13" s="9">
        <v>4.0469999999999997</v>
      </c>
      <c r="EH13" s="9">
        <v>1.03</v>
      </c>
      <c r="EI13" s="9">
        <v>0.35699999999999998</v>
      </c>
      <c r="EJ13" s="9">
        <v>0.193</v>
      </c>
      <c r="EK13" s="9">
        <v>0.35299999999999998</v>
      </c>
      <c r="EL13" s="9">
        <v>0.19700000000000001</v>
      </c>
      <c r="EM13" s="9">
        <v>0.38900000000000001</v>
      </c>
      <c r="EN13" s="9">
        <v>0</v>
      </c>
      <c r="EO13" s="9">
        <v>6.8000000000000005E-2</v>
      </c>
      <c r="EP13" s="9">
        <v>0.30299999999999999</v>
      </c>
      <c r="EQ13" s="9">
        <v>6.8000000000000005E-2</v>
      </c>
      <c r="ER13" s="9">
        <v>0.17899999999999999</v>
      </c>
      <c r="ES13" s="9">
        <v>0.28899999999999998</v>
      </c>
      <c r="ET13" s="9">
        <v>0.26100000000000001</v>
      </c>
      <c r="EU13" s="9">
        <v>3.0169999999999999</v>
      </c>
      <c r="EV13" s="9">
        <v>8.0779999999999994</v>
      </c>
      <c r="EW13" s="9">
        <v>6.8730000000000002</v>
      </c>
      <c r="EX13" s="9">
        <v>6.5640000000000001</v>
      </c>
      <c r="EY13" s="9">
        <v>0.14399999999999999</v>
      </c>
      <c r="EZ13" s="9">
        <v>0.16500000000000001</v>
      </c>
      <c r="FA13" s="9">
        <v>0.14399999999999999</v>
      </c>
      <c r="FB13" s="9">
        <v>0</v>
      </c>
      <c r="FC13" s="9">
        <v>0.16500000000000001</v>
      </c>
      <c r="FD13" s="9">
        <v>4.6529999999999996</v>
      </c>
      <c r="FE13" s="9">
        <v>0.66900000000000004</v>
      </c>
      <c r="FF13" s="9">
        <v>0</v>
      </c>
      <c r="FG13" s="9">
        <v>1.5509999999999999</v>
      </c>
      <c r="FH13" s="9">
        <v>0.36899999999999999</v>
      </c>
      <c r="FI13" s="9">
        <v>6.5039999999999996</v>
      </c>
      <c r="FJ13" s="9">
        <v>1.206</v>
      </c>
      <c r="FK13" s="9">
        <v>8.6289999999999996</v>
      </c>
      <c r="FL13" s="9">
        <v>3.4969999999999999</v>
      </c>
      <c r="FM13" s="9">
        <v>40.518999999999998</v>
      </c>
      <c r="FN13" s="9">
        <v>40.518999999999998</v>
      </c>
      <c r="FO13" s="9">
        <v>5.8869999999999996</v>
      </c>
      <c r="FP13" s="9">
        <v>3.032</v>
      </c>
      <c r="FQ13" s="9">
        <v>1.8380000000000001</v>
      </c>
      <c r="FR13" s="9">
        <v>1.1319999999999999</v>
      </c>
      <c r="FS13" s="9">
        <v>2.1859999999999999</v>
      </c>
      <c r="FT13" s="9">
        <v>0.78400000000000003</v>
      </c>
      <c r="FU13" s="9">
        <v>2.2770000000000001</v>
      </c>
      <c r="FV13" s="9">
        <v>0.61499999999999999</v>
      </c>
      <c r="FW13" s="9">
        <v>0</v>
      </c>
      <c r="FX13" s="9">
        <v>0.76500000000000001</v>
      </c>
      <c r="FY13" s="9">
        <v>1.181</v>
      </c>
      <c r="FZ13" s="9">
        <v>1.024</v>
      </c>
      <c r="GA13" s="9">
        <v>2.4790000000000001</v>
      </c>
      <c r="GB13" s="9">
        <v>0.49099999999999999</v>
      </c>
      <c r="GC13" s="9">
        <v>2.8540000000000001</v>
      </c>
      <c r="GD13" s="9">
        <v>34.633000000000003</v>
      </c>
      <c r="GE13" s="9">
        <v>31.23</v>
      </c>
      <c r="GF13" s="9">
        <v>27.916</v>
      </c>
      <c r="GG13" s="9">
        <v>2.302</v>
      </c>
      <c r="GH13" s="9">
        <v>1.012</v>
      </c>
      <c r="GI13" s="9">
        <v>2.2559999999999998</v>
      </c>
      <c r="GJ13" s="9">
        <v>1.0580000000000001</v>
      </c>
      <c r="GK13" s="9">
        <v>0</v>
      </c>
      <c r="GL13" s="9">
        <v>27.093</v>
      </c>
      <c r="GM13" s="9">
        <v>1.143</v>
      </c>
      <c r="GN13" s="9">
        <v>1.0169999999999999</v>
      </c>
      <c r="GO13" s="9">
        <v>1.976</v>
      </c>
      <c r="GP13" s="9">
        <v>4.7729999999999997</v>
      </c>
      <c r="GQ13" s="9">
        <v>26.457000000000001</v>
      </c>
      <c r="GR13" s="9">
        <v>3.403</v>
      </c>
      <c r="GS13" s="9">
        <v>37.814999999999998</v>
      </c>
      <c r="GT13" s="9">
        <v>2.7040000000000002</v>
      </c>
      <c r="GU13" s="9">
        <v>22.225999999999999</v>
      </c>
      <c r="GV13" s="9">
        <v>22.225999999999999</v>
      </c>
      <c r="GW13" s="9">
        <v>4.0629999999999997</v>
      </c>
      <c r="GX13" s="9">
        <v>2.0190000000000001</v>
      </c>
      <c r="GY13" s="9">
        <v>1.3</v>
      </c>
      <c r="GZ13" s="9">
        <v>0.54700000000000004</v>
      </c>
      <c r="HA13" s="9">
        <v>1.321</v>
      </c>
      <c r="HB13" s="9">
        <v>0.52600000000000002</v>
      </c>
      <c r="HC13" s="9">
        <v>1.232</v>
      </c>
      <c r="HD13" s="9">
        <v>0.17499999999999999</v>
      </c>
      <c r="HE13" s="9">
        <v>0.44</v>
      </c>
      <c r="HF13" s="9">
        <v>0.82599999999999996</v>
      </c>
      <c r="HG13" s="9">
        <v>0.27600000000000002</v>
      </c>
      <c r="HH13" s="9">
        <v>0.746</v>
      </c>
      <c r="HI13" s="9">
        <v>1.321</v>
      </c>
      <c r="HJ13" s="9">
        <v>0.52600000000000002</v>
      </c>
      <c r="HK13" s="9">
        <v>2.044</v>
      </c>
      <c r="HL13" s="9">
        <v>18.163</v>
      </c>
      <c r="HM13" s="9">
        <v>15.353</v>
      </c>
      <c r="HN13" s="9">
        <v>13.702999999999999</v>
      </c>
      <c r="HO13" s="9">
        <v>0.64300000000000002</v>
      </c>
      <c r="HP13" s="9">
        <v>1.0069999999999999</v>
      </c>
      <c r="HQ13" s="9">
        <v>0.81200000000000006</v>
      </c>
      <c r="HR13" s="9">
        <v>0.496</v>
      </c>
      <c r="HS13" s="9">
        <v>0.34200000000000003</v>
      </c>
      <c r="HT13" s="9">
        <v>12.371</v>
      </c>
      <c r="HU13" s="9">
        <v>0.62</v>
      </c>
      <c r="HV13" s="9">
        <v>0.78</v>
      </c>
      <c r="HW13" s="9">
        <v>1.5820000000000001</v>
      </c>
      <c r="HX13" s="9">
        <v>3.6970000000000001</v>
      </c>
      <c r="HY13" s="9">
        <v>11.656000000000001</v>
      </c>
      <c r="HZ13" s="9">
        <v>2.81</v>
      </c>
      <c r="IA13" s="9">
        <v>20.097000000000001</v>
      </c>
      <c r="IB13" s="9">
        <v>2.129</v>
      </c>
      <c r="IC13" s="9">
        <v>24.606000000000002</v>
      </c>
      <c r="ID13" s="9">
        <v>24.606000000000002</v>
      </c>
      <c r="IE13" s="9">
        <v>4.0970000000000004</v>
      </c>
      <c r="IF13" s="9">
        <v>1.639</v>
      </c>
      <c r="IG13" s="9">
        <v>0.877</v>
      </c>
      <c r="IH13" s="9">
        <v>0.56299999999999994</v>
      </c>
      <c r="II13" s="9">
        <v>1.167</v>
      </c>
      <c r="IJ13" s="9">
        <v>0.27300000000000002</v>
      </c>
      <c r="IK13" s="9">
        <v>0.98399999999999999</v>
      </c>
      <c r="IL13" s="9">
        <v>0.377</v>
      </c>
      <c r="IM13" s="9">
        <v>7.9000000000000001E-2</v>
      </c>
      <c r="IN13" s="9">
        <v>0.878</v>
      </c>
      <c r="IO13" s="9">
        <v>0.17599999999999999</v>
      </c>
      <c r="IP13" s="9">
        <v>0.38600000000000001</v>
      </c>
      <c r="IQ13" s="9">
        <v>1.25</v>
      </c>
    </row>
    <row r="14" spans="1:251">
      <c r="A14" s="10">
        <v>43132</v>
      </c>
      <c r="B14" s="9">
        <v>1.788</v>
      </c>
      <c r="C14" s="9">
        <v>0.70199999999999996</v>
      </c>
      <c r="D14" s="9">
        <v>0.88300000000000001</v>
      </c>
      <c r="E14" s="9">
        <v>0.79500000000000004</v>
      </c>
      <c r="F14" s="9">
        <v>0.79100000000000004</v>
      </c>
      <c r="G14" s="9">
        <v>0.88500000000000001</v>
      </c>
      <c r="H14" s="9">
        <v>0.47199999999999998</v>
      </c>
      <c r="I14" s="9">
        <v>0.22900000000000001</v>
      </c>
      <c r="J14" s="9">
        <v>0.27300000000000002</v>
      </c>
      <c r="K14" s="9">
        <v>0.65200000000000002</v>
      </c>
      <c r="L14" s="9">
        <v>0.75</v>
      </c>
      <c r="M14" s="9">
        <v>0.98899999999999999</v>
      </c>
      <c r="N14" s="9">
        <v>0.68600000000000005</v>
      </c>
      <c r="O14" s="9">
        <v>3.1280000000000001</v>
      </c>
      <c r="P14" s="9">
        <v>12.867000000000001</v>
      </c>
      <c r="Q14" s="9">
        <v>12.157999999999999</v>
      </c>
      <c r="R14" s="9">
        <v>11.798</v>
      </c>
      <c r="S14" s="9">
        <v>0.16700000000000001</v>
      </c>
      <c r="T14" s="9">
        <v>0.192</v>
      </c>
      <c r="U14" s="9">
        <v>0.189</v>
      </c>
      <c r="V14" s="9">
        <v>0.09</v>
      </c>
      <c r="W14" s="9">
        <v>8.1000000000000003E-2</v>
      </c>
      <c r="X14" s="9">
        <v>10.167999999999999</v>
      </c>
      <c r="Y14" s="9">
        <v>0.29399999999999998</v>
      </c>
      <c r="Z14" s="9">
        <v>0.29599999999999999</v>
      </c>
      <c r="AA14" s="9">
        <v>1.4</v>
      </c>
      <c r="AB14" s="9">
        <v>1.861</v>
      </c>
      <c r="AC14" s="9">
        <v>10.297000000000001</v>
      </c>
      <c r="AD14" s="9">
        <v>0.70899999999999996</v>
      </c>
      <c r="AE14" s="9">
        <v>14.811999999999999</v>
      </c>
      <c r="AF14" s="9">
        <v>2.9710000000000001</v>
      </c>
      <c r="AG14" s="9">
        <v>18.977</v>
      </c>
      <c r="AH14" s="9">
        <v>18.977</v>
      </c>
      <c r="AI14" s="9">
        <v>3.34</v>
      </c>
      <c r="AJ14" s="9">
        <v>1.335</v>
      </c>
      <c r="AK14" s="9">
        <v>0.25800000000000001</v>
      </c>
      <c r="AL14" s="9">
        <v>0.81</v>
      </c>
      <c r="AM14" s="9">
        <v>0.88400000000000001</v>
      </c>
      <c r="AN14" s="9">
        <v>0.29399999999999998</v>
      </c>
      <c r="AO14" s="9">
        <v>0.57499999999999996</v>
      </c>
      <c r="AP14" s="9">
        <v>0.34200000000000003</v>
      </c>
      <c r="AQ14" s="9">
        <v>0.26100000000000001</v>
      </c>
      <c r="AR14" s="9">
        <v>0.316</v>
      </c>
      <c r="AS14" s="9">
        <v>0.248</v>
      </c>
      <c r="AT14" s="9">
        <v>0.61399999999999999</v>
      </c>
      <c r="AU14" s="9">
        <v>0.91700000000000004</v>
      </c>
      <c r="AV14" s="9">
        <v>0.26100000000000001</v>
      </c>
      <c r="AW14" s="9">
        <v>2.004</v>
      </c>
      <c r="AX14" s="9">
        <v>15.637</v>
      </c>
      <c r="AY14" s="9">
        <v>14.074999999999999</v>
      </c>
      <c r="AZ14" s="9">
        <v>13.003</v>
      </c>
      <c r="BA14" s="9">
        <v>0.70399999999999996</v>
      </c>
      <c r="BB14" s="9">
        <v>0.36799999999999999</v>
      </c>
      <c r="BC14" s="9">
        <v>0.70399999999999996</v>
      </c>
      <c r="BD14" s="9">
        <v>7.6999999999999999E-2</v>
      </c>
      <c r="BE14" s="9">
        <v>0.29099999999999998</v>
      </c>
      <c r="BF14" s="9">
        <v>12.465999999999999</v>
      </c>
      <c r="BG14" s="9">
        <v>0.498</v>
      </c>
      <c r="BH14" s="9">
        <v>0.246</v>
      </c>
      <c r="BI14" s="9">
        <v>0.86499999999999999</v>
      </c>
      <c r="BJ14" s="9">
        <v>2.5569999999999999</v>
      </c>
      <c r="BK14" s="9">
        <v>11.518000000000001</v>
      </c>
      <c r="BL14" s="9">
        <v>1.5620000000000001</v>
      </c>
      <c r="BM14" s="9">
        <v>16.916</v>
      </c>
      <c r="BN14" s="9">
        <v>2.0609999999999999</v>
      </c>
      <c r="BO14" s="9">
        <v>7.9580000000000002</v>
      </c>
      <c r="BP14" s="9">
        <v>7.9580000000000002</v>
      </c>
      <c r="BQ14" s="9">
        <v>2.4049999999999998</v>
      </c>
      <c r="BR14" s="9">
        <v>0.51100000000000001</v>
      </c>
      <c r="BS14" s="9">
        <v>0.36899999999999999</v>
      </c>
      <c r="BT14" s="9">
        <v>0.14199999999999999</v>
      </c>
      <c r="BU14" s="9">
        <v>0.51100000000000001</v>
      </c>
      <c r="BV14" s="9">
        <v>0</v>
      </c>
      <c r="BW14" s="9">
        <v>0.51100000000000001</v>
      </c>
      <c r="BX14" s="9">
        <v>0</v>
      </c>
      <c r="BY14" s="9">
        <v>0</v>
      </c>
      <c r="BZ14" s="9">
        <v>8.2000000000000003E-2</v>
      </c>
      <c r="CA14" s="9">
        <v>7.8E-2</v>
      </c>
      <c r="CB14" s="9">
        <v>0.35099999999999998</v>
      </c>
      <c r="CC14" s="9">
        <v>0.245</v>
      </c>
      <c r="CD14" s="9">
        <v>0.26600000000000001</v>
      </c>
      <c r="CE14" s="9">
        <v>1.8939999999999999</v>
      </c>
      <c r="CF14" s="9">
        <v>5.5529999999999999</v>
      </c>
      <c r="CG14" s="9">
        <v>5.1980000000000004</v>
      </c>
      <c r="CH14" s="9">
        <v>5.1319999999999997</v>
      </c>
      <c r="CI14" s="9">
        <v>6.6000000000000003E-2</v>
      </c>
      <c r="CJ14" s="9">
        <v>0</v>
      </c>
      <c r="CK14" s="9">
        <v>6.6000000000000003E-2</v>
      </c>
      <c r="CL14" s="9">
        <v>0</v>
      </c>
      <c r="CM14" s="9">
        <v>0</v>
      </c>
      <c r="CN14" s="9">
        <v>4.4379999999999997</v>
      </c>
      <c r="CO14" s="9">
        <v>0.17599999999999999</v>
      </c>
      <c r="CP14" s="9">
        <v>0.128</v>
      </c>
      <c r="CQ14" s="9">
        <v>0.45600000000000002</v>
      </c>
      <c r="CR14" s="9">
        <v>0.16400000000000001</v>
      </c>
      <c r="CS14" s="9">
        <v>5.0339999999999998</v>
      </c>
      <c r="CT14" s="9">
        <v>0.35499999999999998</v>
      </c>
      <c r="CU14" s="9">
        <v>6.0640000000000001</v>
      </c>
      <c r="CV14" s="9">
        <v>1.8939999999999999</v>
      </c>
      <c r="CW14" s="9">
        <v>9.0790000000000006</v>
      </c>
      <c r="CX14" s="9">
        <v>9.0790000000000006</v>
      </c>
      <c r="CY14" s="9">
        <v>1.9059999999999999</v>
      </c>
      <c r="CZ14" s="9">
        <v>0.9</v>
      </c>
      <c r="DA14" s="9">
        <v>0.20899999999999999</v>
      </c>
      <c r="DB14" s="9">
        <v>0.69099999999999995</v>
      </c>
      <c r="DC14" s="9">
        <v>0.51300000000000001</v>
      </c>
      <c r="DD14" s="9">
        <v>0.38700000000000001</v>
      </c>
      <c r="DE14" s="9">
        <v>0.51300000000000001</v>
      </c>
      <c r="DF14" s="9">
        <v>0.30099999999999999</v>
      </c>
      <c r="DG14" s="9">
        <v>8.5999999999999993E-2</v>
      </c>
      <c r="DH14" s="9">
        <v>0.34100000000000003</v>
      </c>
      <c r="DI14" s="9">
        <v>0.47299999999999998</v>
      </c>
      <c r="DJ14" s="9">
        <v>8.6999999999999994E-2</v>
      </c>
      <c r="DK14" s="9">
        <v>0.38700000000000001</v>
      </c>
      <c r="DL14" s="9">
        <v>0.51300000000000001</v>
      </c>
      <c r="DM14" s="9">
        <v>1.006</v>
      </c>
      <c r="DN14" s="9">
        <v>7.173</v>
      </c>
      <c r="DO14" s="9">
        <v>6.4459999999999997</v>
      </c>
      <c r="DP14" s="9">
        <v>6.226</v>
      </c>
      <c r="DQ14" s="9">
        <v>0.11</v>
      </c>
      <c r="DR14" s="9">
        <v>0.111</v>
      </c>
      <c r="DS14" s="9">
        <v>0.11</v>
      </c>
      <c r="DT14" s="9">
        <v>0</v>
      </c>
      <c r="DU14" s="9">
        <v>0.111</v>
      </c>
      <c r="DV14" s="9">
        <v>5.9509999999999996</v>
      </c>
      <c r="DW14" s="9">
        <v>0.18099999999999999</v>
      </c>
      <c r="DX14" s="9">
        <v>0.13100000000000001</v>
      </c>
      <c r="DY14" s="9">
        <v>0.183</v>
      </c>
      <c r="DZ14" s="9">
        <v>0.77300000000000002</v>
      </c>
      <c r="EA14" s="9">
        <v>5.673</v>
      </c>
      <c r="EB14" s="9">
        <v>0.72599999999999998</v>
      </c>
      <c r="EC14" s="9">
        <v>8.0730000000000004</v>
      </c>
      <c r="ED14" s="9">
        <v>1.006</v>
      </c>
      <c r="EE14" s="9">
        <v>12.989000000000001</v>
      </c>
      <c r="EF14" s="9">
        <v>12.989000000000001</v>
      </c>
      <c r="EG14" s="9">
        <v>3.3730000000000002</v>
      </c>
      <c r="EH14" s="9">
        <v>1.403</v>
      </c>
      <c r="EI14" s="9">
        <v>0.38900000000000001</v>
      </c>
      <c r="EJ14" s="9">
        <v>1.014</v>
      </c>
      <c r="EK14" s="9">
        <v>1.0249999999999999</v>
      </c>
      <c r="EL14" s="9">
        <v>0.378</v>
      </c>
      <c r="EM14" s="9">
        <v>1.0960000000000001</v>
      </c>
      <c r="EN14" s="9">
        <v>0</v>
      </c>
      <c r="EO14" s="9">
        <v>0.307</v>
      </c>
      <c r="EP14" s="9">
        <v>0.93100000000000005</v>
      </c>
      <c r="EQ14" s="9">
        <v>0.35699999999999998</v>
      </c>
      <c r="ER14" s="9">
        <v>0.114</v>
      </c>
      <c r="ES14" s="9">
        <v>0.83399999999999996</v>
      </c>
      <c r="ET14" s="9">
        <v>0.56899999999999995</v>
      </c>
      <c r="EU14" s="9">
        <v>1.9710000000000001</v>
      </c>
      <c r="EV14" s="9">
        <v>9.6159999999999997</v>
      </c>
      <c r="EW14" s="9">
        <v>8.1530000000000005</v>
      </c>
      <c r="EX14" s="9">
        <v>8.0649999999999995</v>
      </c>
      <c r="EY14" s="9">
        <v>0</v>
      </c>
      <c r="EZ14" s="9">
        <v>8.7999999999999995E-2</v>
      </c>
      <c r="FA14" s="9">
        <v>0</v>
      </c>
      <c r="FB14" s="9">
        <v>0</v>
      </c>
      <c r="FC14" s="9">
        <v>8.7999999999999995E-2</v>
      </c>
      <c r="FD14" s="9">
        <v>6.4809999999999999</v>
      </c>
      <c r="FE14" s="9">
        <v>0.34</v>
      </c>
      <c r="FF14" s="9">
        <v>0.193</v>
      </c>
      <c r="FG14" s="9">
        <v>1.1379999999999999</v>
      </c>
      <c r="FH14" s="9">
        <v>0.34</v>
      </c>
      <c r="FI14" s="9">
        <v>7.8120000000000003</v>
      </c>
      <c r="FJ14" s="9">
        <v>1.4630000000000001</v>
      </c>
      <c r="FK14" s="9">
        <v>11.127000000000001</v>
      </c>
      <c r="FL14" s="9">
        <v>1.8620000000000001</v>
      </c>
      <c r="FM14" s="9">
        <v>33.143000000000001</v>
      </c>
      <c r="FN14" s="9">
        <v>33.143000000000001</v>
      </c>
      <c r="FO14" s="9">
        <v>5.3330000000000002</v>
      </c>
      <c r="FP14" s="9">
        <v>2.1339999999999999</v>
      </c>
      <c r="FQ14" s="9">
        <v>1.262</v>
      </c>
      <c r="FR14" s="9">
        <v>0.64200000000000002</v>
      </c>
      <c r="FS14" s="9">
        <v>1.226</v>
      </c>
      <c r="FT14" s="9">
        <v>0.67800000000000005</v>
      </c>
      <c r="FU14" s="9">
        <v>1.226</v>
      </c>
      <c r="FV14" s="9">
        <v>0.67800000000000005</v>
      </c>
      <c r="FW14" s="9">
        <v>0</v>
      </c>
      <c r="FX14" s="9">
        <v>1.2150000000000001</v>
      </c>
      <c r="FY14" s="9">
        <v>0.375</v>
      </c>
      <c r="FZ14" s="9">
        <v>0.443</v>
      </c>
      <c r="GA14" s="9">
        <v>1.5049999999999999</v>
      </c>
      <c r="GB14" s="9">
        <v>0.52800000000000002</v>
      </c>
      <c r="GC14" s="9">
        <v>3.1989999999999998</v>
      </c>
      <c r="GD14" s="9">
        <v>27.81</v>
      </c>
      <c r="GE14" s="9">
        <v>24.765999999999998</v>
      </c>
      <c r="GF14" s="9">
        <v>22.939</v>
      </c>
      <c r="GG14" s="9">
        <v>1.0229999999999999</v>
      </c>
      <c r="GH14" s="9">
        <v>0.80400000000000005</v>
      </c>
      <c r="GI14" s="9">
        <v>1.1220000000000001</v>
      </c>
      <c r="GJ14" s="9">
        <v>0.70399999999999996</v>
      </c>
      <c r="GK14" s="9">
        <v>0</v>
      </c>
      <c r="GL14" s="9">
        <v>20.440000000000001</v>
      </c>
      <c r="GM14" s="9">
        <v>0.53800000000000003</v>
      </c>
      <c r="GN14" s="9">
        <v>0.97399999999999998</v>
      </c>
      <c r="GO14" s="9">
        <v>2.8130000000000002</v>
      </c>
      <c r="GP14" s="9">
        <v>4.2530000000000001</v>
      </c>
      <c r="GQ14" s="9">
        <v>20.513000000000002</v>
      </c>
      <c r="GR14" s="9">
        <v>3.044</v>
      </c>
      <c r="GS14" s="9">
        <v>30.036000000000001</v>
      </c>
      <c r="GT14" s="9">
        <v>3.1059999999999999</v>
      </c>
      <c r="GU14" s="9">
        <v>17.163</v>
      </c>
      <c r="GV14" s="9">
        <v>17.163</v>
      </c>
      <c r="GW14" s="9">
        <v>3.081</v>
      </c>
      <c r="GX14" s="9">
        <v>1.1910000000000001</v>
      </c>
      <c r="GY14" s="9">
        <v>0.36099999999999999</v>
      </c>
      <c r="GZ14" s="9">
        <v>0.62</v>
      </c>
      <c r="HA14" s="9">
        <v>0.72799999999999998</v>
      </c>
      <c r="HB14" s="9">
        <v>0.253</v>
      </c>
      <c r="HC14" s="9">
        <v>0.41699999999999998</v>
      </c>
      <c r="HD14" s="9">
        <v>0.28499999999999998</v>
      </c>
      <c r="HE14" s="9">
        <v>0.27900000000000003</v>
      </c>
      <c r="HF14" s="9">
        <v>0.252</v>
      </c>
      <c r="HG14" s="9">
        <v>0.36299999999999999</v>
      </c>
      <c r="HH14" s="9">
        <v>0.36599999999999999</v>
      </c>
      <c r="HI14" s="9">
        <v>0.79300000000000004</v>
      </c>
      <c r="HJ14" s="9">
        <v>0.188</v>
      </c>
      <c r="HK14" s="9">
        <v>1.89</v>
      </c>
      <c r="HL14" s="9">
        <v>14.082000000000001</v>
      </c>
      <c r="HM14" s="9">
        <v>12.419</v>
      </c>
      <c r="HN14" s="9">
        <v>11.888999999999999</v>
      </c>
      <c r="HO14" s="9">
        <v>8.6999999999999994E-2</v>
      </c>
      <c r="HP14" s="9">
        <v>0.443</v>
      </c>
      <c r="HQ14" s="9">
        <v>0</v>
      </c>
      <c r="HR14" s="9">
        <v>0.317</v>
      </c>
      <c r="HS14" s="9">
        <v>0.21199999999999999</v>
      </c>
      <c r="HT14" s="9">
        <v>10.497</v>
      </c>
      <c r="HU14" s="9">
        <v>0.20399999999999999</v>
      </c>
      <c r="HV14" s="9">
        <v>0.17100000000000001</v>
      </c>
      <c r="HW14" s="9">
        <v>1.5469999999999999</v>
      </c>
      <c r="HX14" s="9">
        <v>1.9239999999999999</v>
      </c>
      <c r="HY14" s="9">
        <v>10.494999999999999</v>
      </c>
      <c r="HZ14" s="9">
        <v>1.663</v>
      </c>
      <c r="IA14" s="9">
        <v>15.285</v>
      </c>
      <c r="IB14" s="9">
        <v>1.8779999999999999</v>
      </c>
      <c r="IC14" s="9">
        <v>20.640999999999998</v>
      </c>
      <c r="ID14" s="9">
        <v>20.640999999999998</v>
      </c>
      <c r="IE14" s="9">
        <v>4.5640000000000001</v>
      </c>
      <c r="IF14" s="9">
        <v>2.17</v>
      </c>
      <c r="IG14" s="9">
        <v>0.94</v>
      </c>
      <c r="IH14" s="9">
        <v>0.88400000000000001</v>
      </c>
      <c r="II14" s="9">
        <v>1.3919999999999999</v>
      </c>
      <c r="IJ14" s="9">
        <v>0.432</v>
      </c>
      <c r="IK14" s="9">
        <v>1.29</v>
      </c>
      <c r="IL14" s="9">
        <v>0.53400000000000003</v>
      </c>
      <c r="IM14" s="9">
        <v>0</v>
      </c>
      <c r="IN14" s="9">
        <v>0.80900000000000005</v>
      </c>
      <c r="IO14" s="9">
        <v>0.52</v>
      </c>
      <c r="IP14" s="9">
        <v>0.58499999999999996</v>
      </c>
      <c r="IQ14" s="9">
        <v>1.4159999999999999</v>
      </c>
    </row>
    <row r="15" spans="1:251">
      <c r="A15" s="10">
        <v>43497</v>
      </c>
      <c r="B15" s="9">
        <v>0.82</v>
      </c>
      <c r="C15" s="9">
        <v>8.2000000000000003E-2</v>
      </c>
      <c r="D15" s="9">
        <v>0.41199999999999998</v>
      </c>
      <c r="E15" s="9">
        <v>0.40200000000000002</v>
      </c>
      <c r="F15" s="9">
        <v>9.1999999999999998E-2</v>
      </c>
      <c r="G15" s="9">
        <v>8.2000000000000003E-2</v>
      </c>
      <c r="H15" s="9">
        <v>0.113</v>
      </c>
      <c r="I15" s="9">
        <v>0.29899999999999999</v>
      </c>
      <c r="J15" s="9">
        <v>0.20499999999999999</v>
      </c>
      <c r="K15" s="9">
        <v>0.20699999999999999</v>
      </c>
      <c r="L15" s="9">
        <v>8.2000000000000003E-2</v>
      </c>
      <c r="M15" s="9">
        <v>0.41199999999999998</v>
      </c>
      <c r="N15" s="9">
        <v>8.2000000000000003E-2</v>
      </c>
      <c r="O15" s="9">
        <v>3.2759999999999998</v>
      </c>
      <c r="P15" s="9">
        <v>10.052</v>
      </c>
      <c r="Q15" s="9">
        <v>9.5839999999999996</v>
      </c>
      <c r="R15" s="9">
        <v>9.1</v>
      </c>
      <c r="S15" s="9">
        <v>0.36699999999999999</v>
      </c>
      <c r="T15" s="9">
        <v>0</v>
      </c>
      <c r="U15" s="9">
        <v>0.36699999999999999</v>
      </c>
      <c r="V15" s="9">
        <v>0</v>
      </c>
      <c r="W15" s="9">
        <v>0</v>
      </c>
      <c r="X15" s="9">
        <v>7.6859999999999999</v>
      </c>
      <c r="Y15" s="9">
        <v>0.20499999999999999</v>
      </c>
      <c r="Z15" s="9">
        <v>0.49399999999999999</v>
      </c>
      <c r="AA15" s="9">
        <v>1.1990000000000001</v>
      </c>
      <c r="AB15" s="9">
        <v>1.6240000000000001</v>
      </c>
      <c r="AC15" s="9">
        <v>7.96</v>
      </c>
      <c r="AD15" s="9">
        <v>0.46800000000000003</v>
      </c>
      <c r="AE15" s="9">
        <v>10.933</v>
      </c>
      <c r="AF15" s="9">
        <v>3.214</v>
      </c>
      <c r="AG15" s="9">
        <v>19.971</v>
      </c>
      <c r="AH15" s="9">
        <v>19.971</v>
      </c>
      <c r="AI15" s="9">
        <v>3.97</v>
      </c>
      <c r="AJ15" s="9">
        <v>1.579</v>
      </c>
      <c r="AK15" s="9">
        <v>0.26300000000000001</v>
      </c>
      <c r="AL15" s="9">
        <v>1.3160000000000001</v>
      </c>
      <c r="AM15" s="9">
        <v>0.64200000000000002</v>
      </c>
      <c r="AN15" s="9">
        <v>0.93700000000000006</v>
      </c>
      <c r="AO15" s="9">
        <v>0.73899999999999999</v>
      </c>
      <c r="AP15" s="9">
        <v>8.8999999999999996E-2</v>
      </c>
      <c r="AQ15" s="9">
        <v>0.752</v>
      </c>
      <c r="AR15" s="9">
        <v>0.187</v>
      </c>
      <c r="AS15" s="9">
        <v>0.96799999999999997</v>
      </c>
      <c r="AT15" s="9">
        <v>0.42399999999999999</v>
      </c>
      <c r="AU15" s="9">
        <v>0.875</v>
      </c>
      <c r="AV15" s="9">
        <v>0.70399999999999996</v>
      </c>
      <c r="AW15" s="9">
        <v>2.39</v>
      </c>
      <c r="AX15" s="9">
        <v>16.001999999999999</v>
      </c>
      <c r="AY15" s="9">
        <v>14.772</v>
      </c>
      <c r="AZ15" s="9">
        <v>13.273</v>
      </c>
      <c r="BA15" s="9">
        <v>1.2130000000000001</v>
      </c>
      <c r="BB15" s="9">
        <v>0.28599999999999998</v>
      </c>
      <c r="BC15" s="9">
        <v>0.91600000000000004</v>
      </c>
      <c r="BD15" s="9">
        <v>0.29699999999999999</v>
      </c>
      <c r="BE15" s="9">
        <v>0.28599999999999998</v>
      </c>
      <c r="BF15" s="9">
        <v>13.441000000000001</v>
      </c>
      <c r="BG15" s="9">
        <v>0.51</v>
      </c>
      <c r="BH15" s="9">
        <v>0.32300000000000001</v>
      </c>
      <c r="BI15" s="9">
        <v>0.498</v>
      </c>
      <c r="BJ15" s="9">
        <v>2.8679999999999999</v>
      </c>
      <c r="BK15" s="9">
        <v>11.903</v>
      </c>
      <c r="BL15" s="9">
        <v>1.23</v>
      </c>
      <c r="BM15" s="9">
        <v>17.928999999999998</v>
      </c>
      <c r="BN15" s="9">
        <v>2.0430000000000001</v>
      </c>
      <c r="BO15" s="9">
        <v>9.58</v>
      </c>
      <c r="BP15" s="9">
        <v>9.58</v>
      </c>
      <c r="BQ15" s="9">
        <v>1.3660000000000001</v>
      </c>
      <c r="BR15" s="9">
        <v>0.25600000000000001</v>
      </c>
      <c r="BS15" s="9">
        <v>0</v>
      </c>
      <c r="BT15" s="9">
        <v>0.18</v>
      </c>
      <c r="BU15" s="9">
        <v>0</v>
      </c>
      <c r="BV15" s="9">
        <v>0.18</v>
      </c>
      <c r="BW15" s="9">
        <v>0.18</v>
      </c>
      <c r="BX15" s="9">
        <v>0</v>
      </c>
      <c r="BY15" s="9">
        <v>0</v>
      </c>
      <c r="BZ15" s="9">
        <v>0</v>
      </c>
      <c r="CA15" s="9">
        <v>8.5999999999999993E-2</v>
      </c>
      <c r="CB15" s="9">
        <v>9.5000000000000001E-2</v>
      </c>
      <c r="CC15" s="9">
        <v>8.5999999999999993E-2</v>
      </c>
      <c r="CD15" s="9">
        <v>9.5000000000000001E-2</v>
      </c>
      <c r="CE15" s="9">
        <v>1.1100000000000001</v>
      </c>
      <c r="CF15" s="9">
        <v>8.2149999999999999</v>
      </c>
      <c r="CG15" s="9">
        <v>7.907</v>
      </c>
      <c r="CH15" s="9">
        <v>7.54</v>
      </c>
      <c r="CI15" s="9">
        <v>0.36699999999999999</v>
      </c>
      <c r="CJ15" s="9">
        <v>0</v>
      </c>
      <c r="CK15" s="9">
        <v>0.36699999999999999</v>
      </c>
      <c r="CL15" s="9">
        <v>0</v>
      </c>
      <c r="CM15" s="9">
        <v>0</v>
      </c>
      <c r="CN15" s="9">
        <v>6.2709999999999999</v>
      </c>
      <c r="CO15" s="9">
        <v>0.20100000000000001</v>
      </c>
      <c r="CP15" s="9">
        <v>0.50600000000000001</v>
      </c>
      <c r="CQ15" s="9">
        <v>0.92900000000000005</v>
      </c>
      <c r="CR15" s="9">
        <v>0.69099999999999995</v>
      </c>
      <c r="CS15" s="9">
        <v>7.2169999999999996</v>
      </c>
      <c r="CT15" s="9">
        <v>0.307</v>
      </c>
      <c r="CU15" s="9">
        <v>8.4939999999999998</v>
      </c>
      <c r="CV15" s="9">
        <v>1.0860000000000001</v>
      </c>
      <c r="CW15" s="9">
        <v>5.8780000000000001</v>
      </c>
      <c r="CX15" s="9">
        <v>5.8780000000000001</v>
      </c>
      <c r="CY15" s="9">
        <v>1.1499999999999999</v>
      </c>
      <c r="CZ15" s="9">
        <v>0.51900000000000002</v>
      </c>
      <c r="DA15" s="9">
        <v>0.20100000000000001</v>
      </c>
      <c r="DB15" s="9">
        <v>0.318</v>
      </c>
      <c r="DC15" s="9">
        <v>0.309</v>
      </c>
      <c r="DD15" s="9">
        <v>0.21</v>
      </c>
      <c r="DE15" s="9">
        <v>0.40600000000000003</v>
      </c>
      <c r="DF15" s="9">
        <v>0.113</v>
      </c>
      <c r="DG15" s="9">
        <v>0</v>
      </c>
      <c r="DH15" s="9">
        <v>0</v>
      </c>
      <c r="DI15" s="9">
        <v>9.7000000000000003E-2</v>
      </c>
      <c r="DJ15" s="9">
        <v>0.42199999999999999</v>
      </c>
      <c r="DK15" s="9">
        <v>0.21</v>
      </c>
      <c r="DL15" s="9">
        <v>0.309</v>
      </c>
      <c r="DM15" s="9">
        <v>0.63100000000000001</v>
      </c>
      <c r="DN15" s="9">
        <v>4.7279999999999998</v>
      </c>
      <c r="DO15" s="9">
        <v>4.3890000000000002</v>
      </c>
      <c r="DP15" s="9">
        <v>4.1050000000000004</v>
      </c>
      <c r="DQ15" s="9">
        <v>0.17</v>
      </c>
      <c r="DR15" s="9">
        <v>0.114</v>
      </c>
      <c r="DS15" s="9">
        <v>0.17</v>
      </c>
      <c r="DT15" s="9">
        <v>0</v>
      </c>
      <c r="DU15" s="9">
        <v>0.114</v>
      </c>
      <c r="DV15" s="9">
        <v>3.226</v>
      </c>
      <c r="DW15" s="9">
        <v>0.218</v>
      </c>
      <c r="DX15" s="9">
        <v>0.11700000000000001</v>
      </c>
      <c r="DY15" s="9">
        <v>0.82799999999999996</v>
      </c>
      <c r="DZ15" s="9">
        <v>0.41</v>
      </c>
      <c r="EA15" s="9">
        <v>3.9790000000000001</v>
      </c>
      <c r="EB15" s="9">
        <v>0.33900000000000002</v>
      </c>
      <c r="EC15" s="9">
        <v>5.4480000000000004</v>
      </c>
      <c r="ED15" s="9">
        <v>0.43099999999999999</v>
      </c>
      <c r="EE15" s="9">
        <v>12.05</v>
      </c>
      <c r="EF15" s="9">
        <v>12.05</v>
      </c>
      <c r="EG15" s="9">
        <v>4.3170000000000002</v>
      </c>
      <c r="EH15" s="9">
        <v>2.0150000000000001</v>
      </c>
      <c r="EI15" s="9">
        <v>0.39100000000000001</v>
      </c>
      <c r="EJ15" s="9">
        <v>1.335</v>
      </c>
      <c r="EK15" s="9">
        <v>1.323</v>
      </c>
      <c r="EL15" s="9">
        <v>0.40300000000000002</v>
      </c>
      <c r="EM15" s="9">
        <v>1.204</v>
      </c>
      <c r="EN15" s="9">
        <v>0.11899999999999999</v>
      </c>
      <c r="EO15" s="9">
        <v>0.40300000000000002</v>
      </c>
      <c r="EP15" s="9">
        <v>0.39100000000000001</v>
      </c>
      <c r="EQ15" s="9">
        <v>0.58899999999999997</v>
      </c>
      <c r="ER15" s="9">
        <v>0.94099999999999995</v>
      </c>
      <c r="ES15" s="9">
        <v>1.2989999999999999</v>
      </c>
      <c r="ET15" s="9">
        <v>0.621</v>
      </c>
      <c r="EU15" s="9">
        <v>2.302</v>
      </c>
      <c r="EV15" s="9">
        <v>7.734</v>
      </c>
      <c r="EW15" s="9">
        <v>7.1849999999999996</v>
      </c>
      <c r="EX15" s="9">
        <v>7.0910000000000002</v>
      </c>
      <c r="EY15" s="9">
        <v>9.2999999999999999E-2</v>
      </c>
      <c r="EZ15" s="9">
        <v>0</v>
      </c>
      <c r="FA15" s="9">
        <v>9.2999999999999999E-2</v>
      </c>
      <c r="FB15" s="9">
        <v>0</v>
      </c>
      <c r="FC15" s="9">
        <v>0</v>
      </c>
      <c r="FD15" s="9">
        <v>6.1669999999999998</v>
      </c>
      <c r="FE15" s="9">
        <v>0</v>
      </c>
      <c r="FF15" s="9">
        <v>0.503</v>
      </c>
      <c r="FG15" s="9">
        <v>0.51400000000000001</v>
      </c>
      <c r="FH15" s="9">
        <v>0.61399999999999999</v>
      </c>
      <c r="FI15" s="9">
        <v>6.57</v>
      </c>
      <c r="FJ15" s="9">
        <v>0.54900000000000004</v>
      </c>
      <c r="FK15" s="9">
        <v>9.6539999999999999</v>
      </c>
      <c r="FL15" s="9">
        <v>2.3959999999999999</v>
      </c>
      <c r="FM15" s="9">
        <v>35.317</v>
      </c>
      <c r="FN15" s="9">
        <v>35.317</v>
      </c>
      <c r="FO15" s="9">
        <v>6.87</v>
      </c>
      <c r="FP15" s="9">
        <v>3.669</v>
      </c>
      <c r="FQ15" s="9">
        <v>1.7250000000000001</v>
      </c>
      <c r="FR15" s="9">
        <v>1.855</v>
      </c>
      <c r="FS15" s="9">
        <v>2.4590000000000001</v>
      </c>
      <c r="FT15" s="9">
        <v>1.121</v>
      </c>
      <c r="FU15" s="9">
        <v>2.7519999999999998</v>
      </c>
      <c r="FV15" s="9">
        <v>0.82799999999999996</v>
      </c>
      <c r="FW15" s="9">
        <v>0</v>
      </c>
      <c r="FX15" s="9">
        <v>1.0149999999999999</v>
      </c>
      <c r="FY15" s="9">
        <v>1.284</v>
      </c>
      <c r="FZ15" s="9">
        <v>1.2809999999999999</v>
      </c>
      <c r="GA15" s="9">
        <v>2.2879999999999998</v>
      </c>
      <c r="GB15" s="9">
        <v>1.2909999999999999</v>
      </c>
      <c r="GC15" s="9">
        <v>3.2010000000000001</v>
      </c>
      <c r="GD15" s="9">
        <v>28.446999999999999</v>
      </c>
      <c r="GE15" s="9">
        <v>25.2</v>
      </c>
      <c r="GF15" s="9">
        <v>23.446000000000002</v>
      </c>
      <c r="GG15" s="9">
        <v>0.71399999999999997</v>
      </c>
      <c r="GH15" s="9">
        <v>1.0409999999999999</v>
      </c>
      <c r="GI15" s="9">
        <v>1.1659999999999999</v>
      </c>
      <c r="GJ15" s="9">
        <v>0.58899999999999997</v>
      </c>
      <c r="GK15" s="9">
        <v>0</v>
      </c>
      <c r="GL15" s="9">
        <v>21.04</v>
      </c>
      <c r="GM15" s="9">
        <v>1.1000000000000001</v>
      </c>
      <c r="GN15" s="9">
        <v>0.94399999999999995</v>
      </c>
      <c r="GO15" s="9">
        <v>2.1160000000000001</v>
      </c>
      <c r="GP15" s="9">
        <v>3.8570000000000002</v>
      </c>
      <c r="GQ15" s="9">
        <v>21.343</v>
      </c>
      <c r="GR15" s="9">
        <v>3.2469999999999999</v>
      </c>
      <c r="GS15" s="9">
        <v>32.225000000000001</v>
      </c>
      <c r="GT15" s="9">
        <v>3.093</v>
      </c>
      <c r="GU15" s="9">
        <v>16.619</v>
      </c>
      <c r="GV15" s="9">
        <v>16.619</v>
      </c>
      <c r="GW15" s="9">
        <v>1.5640000000000001</v>
      </c>
      <c r="GX15" s="9">
        <v>0.95399999999999996</v>
      </c>
      <c r="GY15" s="9">
        <v>0.34899999999999998</v>
      </c>
      <c r="GZ15" s="9">
        <v>0.40300000000000002</v>
      </c>
      <c r="HA15" s="9">
        <v>0.441</v>
      </c>
      <c r="HB15" s="9">
        <v>0.311</v>
      </c>
      <c r="HC15" s="9">
        <v>0.441</v>
      </c>
      <c r="HD15" s="9">
        <v>0</v>
      </c>
      <c r="HE15" s="9">
        <v>0.311</v>
      </c>
      <c r="HF15" s="9">
        <v>0.24299999999999999</v>
      </c>
      <c r="HG15" s="9">
        <v>0.51</v>
      </c>
      <c r="HH15" s="9">
        <v>0</v>
      </c>
      <c r="HI15" s="9">
        <v>0.503</v>
      </c>
      <c r="HJ15" s="9">
        <v>0.25</v>
      </c>
      <c r="HK15" s="9">
        <v>0.61</v>
      </c>
      <c r="HL15" s="9">
        <v>15.055</v>
      </c>
      <c r="HM15" s="9">
        <v>14.058999999999999</v>
      </c>
      <c r="HN15" s="9">
        <v>12.981</v>
      </c>
      <c r="HO15" s="9">
        <v>0.58199999999999996</v>
      </c>
      <c r="HP15" s="9">
        <v>0.497</v>
      </c>
      <c r="HQ15" s="9">
        <v>0.28399999999999997</v>
      </c>
      <c r="HR15" s="9">
        <v>0.60099999999999998</v>
      </c>
      <c r="HS15" s="9">
        <v>0.193</v>
      </c>
      <c r="HT15" s="9">
        <v>12.423999999999999</v>
      </c>
      <c r="HU15" s="9">
        <v>0.42199999999999999</v>
      </c>
      <c r="HV15" s="9">
        <v>0.215</v>
      </c>
      <c r="HW15" s="9">
        <v>0.999</v>
      </c>
      <c r="HX15" s="9">
        <v>2.4049999999999998</v>
      </c>
      <c r="HY15" s="9">
        <v>11.654999999999999</v>
      </c>
      <c r="HZ15" s="9">
        <v>0.996</v>
      </c>
      <c r="IA15" s="9">
        <v>15.808</v>
      </c>
      <c r="IB15" s="9">
        <v>0.81200000000000006</v>
      </c>
      <c r="IC15" s="9">
        <v>20.079999999999998</v>
      </c>
      <c r="ID15" s="9">
        <v>20.079999999999998</v>
      </c>
      <c r="IE15" s="9">
        <v>4.37</v>
      </c>
      <c r="IF15" s="9">
        <v>1.976</v>
      </c>
      <c r="IG15" s="9">
        <v>0.27600000000000002</v>
      </c>
      <c r="IH15" s="9">
        <v>1.6060000000000001</v>
      </c>
      <c r="II15" s="9">
        <v>1.079</v>
      </c>
      <c r="IJ15" s="9">
        <v>0.80300000000000005</v>
      </c>
      <c r="IK15" s="9">
        <v>0.96599999999999997</v>
      </c>
      <c r="IL15" s="9">
        <v>0.51</v>
      </c>
      <c r="IM15" s="9">
        <v>0.40699999999999997</v>
      </c>
      <c r="IN15" s="9">
        <v>0.38800000000000001</v>
      </c>
      <c r="IO15" s="9">
        <v>0.85399999999999998</v>
      </c>
      <c r="IP15" s="9">
        <v>0.64</v>
      </c>
      <c r="IQ15" s="9">
        <v>1.036</v>
      </c>
    </row>
    <row r="16" spans="1:251">
      <c r="A16" s="10">
        <v>43862</v>
      </c>
      <c r="B16" s="9">
        <v>1.3320000000000001</v>
      </c>
      <c r="C16" s="9">
        <v>0.26800000000000002</v>
      </c>
      <c r="D16" s="9">
        <v>0.82099999999999995</v>
      </c>
      <c r="E16" s="9">
        <v>0.86599999999999999</v>
      </c>
      <c r="F16" s="9">
        <v>0.222</v>
      </c>
      <c r="G16" s="9">
        <v>0.52400000000000002</v>
      </c>
      <c r="H16" s="9">
        <v>0.222</v>
      </c>
      <c r="I16" s="9">
        <v>0.34300000000000003</v>
      </c>
      <c r="J16" s="9">
        <v>0.43099999999999999</v>
      </c>
      <c r="K16" s="9">
        <v>0.46500000000000002</v>
      </c>
      <c r="L16" s="9">
        <v>0.193</v>
      </c>
      <c r="M16" s="9">
        <v>0.83299999999999996</v>
      </c>
      <c r="N16" s="9">
        <v>0.25600000000000001</v>
      </c>
      <c r="O16" s="9">
        <v>2.7650000000000001</v>
      </c>
      <c r="P16" s="9">
        <v>12.753</v>
      </c>
      <c r="Q16" s="9">
        <v>12.457000000000001</v>
      </c>
      <c r="R16" s="9">
        <v>12.13</v>
      </c>
      <c r="S16" s="9">
        <v>0.23699999999999999</v>
      </c>
      <c r="T16" s="9">
        <v>8.8999999999999996E-2</v>
      </c>
      <c r="U16" s="9">
        <v>0.32600000000000001</v>
      </c>
      <c r="V16" s="9">
        <v>0</v>
      </c>
      <c r="W16" s="9">
        <v>0</v>
      </c>
      <c r="X16" s="9">
        <v>9.6959999999999997</v>
      </c>
      <c r="Y16" s="9">
        <v>0.65200000000000002</v>
      </c>
      <c r="Z16" s="9">
        <v>0.28799999999999998</v>
      </c>
      <c r="AA16" s="9">
        <v>1.82</v>
      </c>
      <c r="AB16" s="9">
        <v>1.3149999999999999</v>
      </c>
      <c r="AC16" s="9">
        <v>11.141</v>
      </c>
      <c r="AD16" s="9">
        <v>0.29699999999999999</v>
      </c>
      <c r="AE16" s="9">
        <v>13.842000000000001</v>
      </c>
      <c r="AF16" s="9">
        <v>3.0089999999999999</v>
      </c>
      <c r="AG16" s="9">
        <v>20.193000000000001</v>
      </c>
      <c r="AH16" s="9">
        <v>20.193000000000001</v>
      </c>
      <c r="AI16" s="9">
        <v>3.4609999999999999</v>
      </c>
      <c r="AJ16" s="9">
        <v>1.792</v>
      </c>
      <c r="AK16" s="9">
        <v>0.28899999999999998</v>
      </c>
      <c r="AL16" s="9">
        <v>1.429</v>
      </c>
      <c r="AM16" s="9">
        <v>0.86799999999999999</v>
      </c>
      <c r="AN16" s="9">
        <v>0.85</v>
      </c>
      <c r="AO16" s="9">
        <v>0.61699999999999999</v>
      </c>
      <c r="AP16" s="9">
        <v>0.34100000000000003</v>
      </c>
      <c r="AQ16" s="9">
        <v>0.76</v>
      </c>
      <c r="AR16" s="9">
        <v>0.42199999999999999</v>
      </c>
      <c r="AS16" s="9">
        <v>0.52200000000000002</v>
      </c>
      <c r="AT16" s="9">
        <v>0.77400000000000002</v>
      </c>
      <c r="AU16" s="9">
        <v>1.468</v>
      </c>
      <c r="AV16" s="9">
        <v>0.25</v>
      </c>
      <c r="AW16" s="9">
        <v>1.669</v>
      </c>
      <c r="AX16" s="9">
        <v>16.731999999999999</v>
      </c>
      <c r="AY16" s="9">
        <v>15.574</v>
      </c>
      <c r="AZ16" s="9">
        <v>14.669</v>
      </c>
      <c r="BA16" s="9">
        <v>0.25600000000000001</v>
      </c>
      <c r="BB16" s="9">
        <v>0.65</v>
      </c>
      <c r="BC16" s="9">
        <v>0.41</v>
      </c>
      <c r="BD16" s="9">
        <v>0</v>
      </c>
      <c r="BE16" s="9">
        <v>0.496</v>
      </c>
      <c r="BF16" s="9">
        <v>12.7</v>
      </c>
      <c r="BG16" s="9">
        <v>0.97599999999999998</v>
      </c>
      <c r="BH16" s="9">
        <v>0.748</v>
      </c>
      <c r="BI16" s="9">
        <v>1.1519999999999999</v>
      </c>
      <c r="BJ16" s="9">
        <v>3.01</v>
      </c>
      <c r="BK16" s="9">
        <v>12.565</v>
      </c>
      <c r="BL16" s="9">
        <v>1.157</v>
      </c>
      <c r="BM16" s="9">
        <v>18.45</v>
      </c>
      <c r="BN16" s="9">
        <v>1.7430000000000001</v>
      </c>
      <c r="BO16" s="9">
        <v>8.3770000000000007</v>
      </c>
      <c r="BP16" s="9">
        <v>8.3770000000000007</v>
      </c>
      <c r="BQ16" s="9">
        <v>2.8860000000000001</v>
      </c>
      <c r="BR16" s="9">
        <v>0.495</v>
      </c>
      <c r="BS16" s="9">
        <v>0.193</v>
      </c>
      <c r="BT16" s="9">
        <v>0.30199999999999999</v>
      </c>
      <c r="BU16" s="9">
        <v>0.193</v>
      </c>
      <c r="BV16" s="9">
        <v>0.30199999999999999</v>
      </c>
      <c r="BW16" s="9">
        <v>0.193</v>
      </c>
      <c r="BX16" s="9">
        <v>0</v>
      </c>
      <c r="BY16" s="9">
        <v>0.30199999999999999</v>
      </c>
      <c r="BZ16" s="9">
        <v>0</v>
      </c>
      <c r="CA16" s="9">
        <v>0</v>
      </c>
      <c r="CB16" s="9">
        <v>0.495</v>
      </c>
      <c r="CC16" s="9">
        <v>0.11</v>
      </c>
      <c r="CD16" s="9">
        <v>0.38500000000000001</v>
      </c>
      <c r="CE16" s="9">
        <v>2.391</v>
      </c>
      <c r="CF16" s="9">
        <v>5.4909999999999997</v>
      </c>
      <c r="CG16" s="9">
        <v>5.21</v>
      </c>
      <c r="CH16" s="9">
        <v>4.93</v>
      </c>
      <c r="CI16" s="9">
        <v>8.1000000000000003E-2</v>
      </c>
      <c r="CJ16" s="9">
        <v>0.19900000000000001</v>
      </c>
      <c r="CK16" s="9">
        <v>0.188</v>
      </c>
      <c r="CL16" s="9">
        <v>0</v>
      </c>
      <c r="CM16" s="9">
        <v>9.1999999999999998E-2</v>
      </c>
      <c r="CN16" s="9">
        <v>3.7949999999999999</v>
      </c>
      <c r="CO16" s="9">
        <v>0.13700000000000001</v>
      </c>
      <c r="CP16" s="9">
        <v>0.11799999999999999</v>
      </c>
      <c r="CQ16" s="9">
        <v>1.1599999999999999</v>
      </c>
      <c r="CR16" s="9">
        <v>1.1639999999999999</v>
      </c>
      <c r="CS16" s="9">
        <v>4.0460000000000003</v>
      </c>
      <c r="CT16" s="9">
        <v>0.28100000000000003</v>
      </c>
      <c r="CU16" s="9">
        <v>6.4210000000000003</v>
      </c>
      <c r="CV16" s="9">
        <v>1.956</v>
      </c>
      <c r="CW16" s="9">
        <v>7.0010000000000003</v>
      </c>
      <c r="CX16" s="9">
        <v>7.0010000000000003</v>
      </c>
      <c r="CY16" s="9">
        <v>1.8660000000000001</v>
      </c>
      <c r="CZ16" s="9">
        <v>0.629</v>
      </c>
      <c r="DA16" s="9">
        <v>0.26100000000000001</v>
      </c>
      <c r="DB16" s="9">
        <v>0.28799999999999998</v>
      </c>
      <c r="DC16" s="9">
        <v>0.35899999999999999</v>
      </c>
      <c r="DD16" s="9">
        <v>0.19</v>
      </c>
      <c r="DE16" s="9">
        <v>0.46400000000000002</v>
      </c>
      <c r="DF16" s="9">
        <v>8.5000000000000006E-2</v>
      </c>
      <c r="DG16" s="9">
        <v>0</v>
      </c>
      <c r="DH16" s="9">
        <v>0</v>
      </c>
      <c r="DI16" s="9">
        <v>0.19400000000000001</v>
      </c>
      <c r="DJ16" s="9">
        <v>0.35499999999999998</v>
      </c>
      <c r="DK16" s="9">
        <v>0.19</v>
      </c>
      <c r="DL16" s="9">
        <v>0.35899999999999999</v>
      </c>
      <c r="DM16" s="9">
        <v>1.236</v>
      </c>
      <c r="DN16" s="9">
        <v>5.1349999999999998</v>
      </c>
      <c r="DO16" s="9">
        <v>4.5599999999999996</v>
      </c>
      <c r="DP16" s="9">
        <v>4.0640000000000001</v>
      </c>
      <c r="DQ16" s="9">
        <v>0.19900000000000001</v>
      </c>
      <c r="DR16" s="9">
        <v>0.29699999999999999</v>
      </c>
      <c r="DS16" s="9">
        <v>0.496</v>
      </c>
      <c r="DT16" s="9">
        <v>0</v>
      </c>
      <c r="DU16" s="9">
        <v>0</v>
      </c>
      <c r="DV16" s="9">
        <v>3.8839999999999999</v>
      </c>
      <c r="DW16" s="9">
        <v>6.6000000000000003E-2</v>
      </c>
      <c r="DX16" s="9">
        <v>0.14499999999999999</v>
      </c>
      <c r="DY16" s="9">
        <v>0.46400000000000002</v>
      </c>
      <c r="DZ16" s="9">
        <v>0.59</v>
      </c>
      <c r="EA16" s="9">
        <v>3.97</v>
      </c>
      <c r="EB16" s="9">
        <v>0.57499999999999996</v>
      </c>
      <c r="EC16" s="9">
        <v>5.6840000000000002</v>
      </c>
      <c r="ED16" s="9">
        <v>1.3169999999999999</v>
      </c>
      <c r="EE16" s="9">
        <v>9.2010000000000005</v>
      </c>
      <c r="EF16" s="9">
        <v>9.2010000000000005</v>
      </c>
      <c r="EG16" s="9">
        <v>2.165</v>
      </c>
      <c r="EH16" s="9">
        <v>0.78900000000000003</v>
      </c>
      <c r="EI16" s="9">
        <v>0.55700000000000005</v>
      </c>
      <c r="EJ16" s="9">
        <v>0.1</v>
      </c>
      <c r="EK16" s="9">
        <v>0.252</v>
      </c>
      <c r="EL16" s="9">
        <v>0.40600000000000003</v>
      </c>
      <c r="EM16" s="9">
        <v>0.442</v>
      </c>
      <c r="EN16" s="9">
        <v>0</v>
      </c>
      <c r="EO16" s="9">
        <v>0.216</v>
      </c>
      <c r="EP16" s="9">
        <v>0.252</v>
      </c>
      <c r="EQ16" s="9">
        <v>0.186</v>
      </c>
      <c r="ER16" s="9">
        <v>0.22</v>
      </c>
      <c r="ES16" s="9">
        <v>0.45100000000000001</v>
      </c>
      <c r="ET16" s="9">
        <v>0.20699999999999999</v>
      </c>
      <c r="EU16" s="9">
        <v>1.377</v>
      </c>
      <c r="EV16" s="9">
        <v>7.0359999999999996</v>
      </c>
      <c r="EW16" s="9">
        <v>5.9550000000000001</v>
      </c>
      <c r="EX16" s="9">
        <v>5.9550000000000001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3.95</v>
      </c>
      <c r="FE16" s="9">
        <v>0.16500000000000001</v>
      </c>
      <c r="FF16" s="9">
        <v>0.14000000000000001</v>
      </c>
      <c r="FG16" s="9">
        <v>1.7</v>
      </c>
      <c r="FH16" s="9">
        <v>0.40300000000000002</v>
      </c>
      <c r="FI16" s="9">
        <v>5.5519999999999996</v>
      </c>
      <c r="FJ16" s="9">
        <v>1.081</v>
      </c>
      <c r="FK16" s="9">
        <v>7.6929999999999996</v>
      </c>
      <c r="FL16" s="9">
        <v>1.508</v>
      </c>
      <c r="FM16" s="9">
        <v>37.771000000000001</v>
      </c>
      <c r="FN16" s="9">
        <v>37.771000000000001</v>
      </c>
      <c r="FO16" s="9">
        <v>5.2</v>
      </c>
      <c r="FP16" s="9">
        <v>2.3149999999999999</v>
      </c>
      <c r="FQ16" s="9">
        <v>1.722</v>
      </c>
      <c r="FR16" s="9">
        <v>0.54100000000000004</v>
      </c>
      <c r="FS16" s="9">
        <v>1.577</v>
      </c>
      <c r="FT16" s="9">
        <v>0.68500000000000005</v>
      </c>
      <c r="FU16" s="9">
        <v>1.653</v>
      </c>
      <c r="FV16" s="9">
        <v>0.61</v>
      </c>
      <c r="FW16" s="9">
        <v>0</v>
      </c>
      <c r="FX16" s="9">
        <v>0.51800000000000002</v>
      </c>
      <c r="FY16" s="9">
        <v>0.98299999999999998</v>
      </c>
      <c r="FZ16" s="9">
        <v>0.76200000000000001</v>
      </c>
      <c r="GA16" s="9">
        <v>1.724</v>
      </c>
      <c r="GB16" s="9">
        <v>0.53900000000000003</v>
      </c>
      <c r="GC16" s="9">
        <v>2.8839999999999999</v>
      </c>
      <c r="GD16" s="9">
        <v>32.570999999999998</v>
      </c>
      <c r="GE16" s="9">
        <v>28.245000000000001</v>
      </c>
      <c r="GF16" s="9">
        <v>26.658999999999999</v>
      </c>
      <c r="GG16" s="9">
        <v>0.61599999999999999</v>
      </c>
      <c r="GH16" s="9">
        <v>0.97099999999999997</v>
      </c>
      <c r="GI16" s="9">
        <v>0.97099999999999997</v>
      </c>
      <c r="GJ16" s="9">
        <v>0.61499999999999999</v>
      </c>
      <c r="GK16" s="9">
        <v>0</v>
      </c>
      <c r="GL16" s="9">
        <v>22.616</v>
      </c>
      <c r="GM16" s="9">
        <v>1.9019999999999999</v>
      </c>
      <c r="GN16" s="9">
        <v>1.143</v>
      </c>
      <c r="GO16" s="9">
        <v>2.5840000000000001</v>
      </c>
      <c r="GP16" s="9">
        <v>6.0579999999999998</v>
      </c>
      <c r="GQ16" s="9">
        <v>22.187000000000001</v>
      </c>
      <c r="GR16" s="9">
        <v>4.327</v>
      </c>
      <c r="GS16" s="9">
        <v>35.049999999999997</v>
      </c>
      <c r="GT16" s="9">
        <v>2.7210000000000001</v>
      </c>
      <c r="GU16" s="9">
        <v>20.11</v>
      </c>
      <c r="GV16" s="9">
        <v>20.11</v>
      </c>
      <c r="GW16" s="9">
        <v>2.3260000000000001</v>
      </c>
      <c r="GX16" s="9">
        <v>1.1519999999999999</v>
      </c>
      <c r="GY16" s="9">
        <v>0.24399999999999999</v>
      </c>
      <c r="GZ16" s="9">
        <v>0.60399999999999998</v>
      </c>
      <c r="HA16" s="9">
        <v>0.23100000000000001</v>
      </c>
      <c r="HB16" s="9">
        <v>0.61599999999999999</v>
      </c>
      <c r="HC16" s="9">
        <v>0.33800000000000002</v>
      </c>
      <c r="HD16" s="9">
        <v>0.33500000000000002</v>
      </c>
      <c r="HE16" s="9">
        <v>0.17499999999999999</v>
      </c>
      <c r="HF16" s="9">
        <v>0</v>
      </c>
      <c r="HG16" s="9">
        <v>0.442</v>
      </c>
      <c r="HH16" s="9">
        <v>0.40600000000000003</v>
      </c>
      <c r="HI16" s="9">
        <v>0.55100000000000005</v>
      </c>
      <c r="HJ16" s="9">
        <v>0.29699999999999999</v>
      </c>
      <c r="HK16" s="9">
        <v>1.1739999999999999</v>
      </c>
      <c r="HL16" s="9">
        <v>17.783000000000001</v>
      </c>
      <c r="HM16" s="9">
        <v>15.279</v>
      </c>
      <c r="HN16" s="9">
        <v>14.866</v>
      </c>
      <c r="HO16" s="9">
        <v>0</v>
      </c>
      <c r="HP16" s="9">
        <v>0.41199999999999998</v>
      </c>
      <c r="HQ16" s="9">
        <v>0.155</v>
      </c>
      <c r="HR16" s="9">
        <v>0</v>
      </c>
      <c r="HS16" s="9">
        <v>0.25800000000000001</v>
      </c>
      <c r="HT16" s="9">
        <v>13.039</v>
      </c>
      <c r="HU16" s="9">
        <v>0.438</v>
      </c>
      <c r="HV16" s="9">
        <v>0.45</v>
      </c>
      <c r="HW16" s="9">
        <v>1.351</v>
      </c>
      <c r="HX16" s="9">
        <v>2.6179999999999999</v>
      </c>
      <c r="HY16" s="9">
        <v>12.661</v>
      </c>
      <c r="HZ16" s="9">
        <v>2.5049999999999999</v>
      </c>
      <c r="IA16" s="9">
        <v>18.882999999999999</v>
      </c>
      <c r="IB16" s="9">
        <v>1.2270000000000001</v>
      </c>
      <c r="IC16" s="9">
        <v>18.004999999999999</v>
      </c>
      <c r="ID16" s="9">
        <v>18.004999999999999</v>
      </c>
      <c r="IE16" s="9">
        <v>4.0410000000000004</v>
      </c>
      <c r="IF16" s="9">
        <v>1.5840000000000001</v>
      </c>
      <c r="IG16" s="9">
        <v>0.42299999999999999</v>
      </c>
      <c r="IH16" s="9">
        <v>1.0620000000000001</v>
      </c>
      <c r="II16" s="9">
        <v>0.93500000000000005</v>
      </c>
      <c r="IJ16" s="9">
        <v>0.54900000000000004</v>
      </c>
      <c r="IK16" s="9">
        <v>0.93500000000000005</v>
      </c>
      <c r="IL16" s="9">
        <v>0.438</v>
      </c>
      <c r="IM16" s="9">
        <v>0.111</v>
      </c>
      <c r="IN16" s="9">
        <v>0.46300000000000002</v>
      </c>
      <c r="IO16" s="9">
        <v>0.30099999999999999</v>
      </c>
      <c r="IP16" s="9">
        <v>0.72</v>
      </c>
      <c r="IQ16" s="9">
        <v>0.71899999999999997</v>
      </c>
    </row>
    <row r="17" spans="1:251">
      <c r="A17" s="10">
        <v>44228</v>
      </c>
      <c r="B17" s="9">
        <v>1.294</v>
      </c>
      <c r="C17" s="9">
        <v>0.30599999999999999</v>
      </c>
      <c r="D17" s="9">
        <v>0.91300000000000003</v>
      </c>
      <c r="E17" s="9">
        <v>0.33600000000000002</v>
      </c>
      <c r="F17" s="9">
        <v>0.88300000000000001</v>
      </c>
      <c r="G17" s="9">
        <v>0.58299999999999996</v>
      </c>
      <c r="H17" s="9">
        <v>0.28000000000000003</v>
      </c>
      <c r="I17" s="9">
        <v>0.35599999999999998</v>
      </c>
      <c r="J17" s="9">
        <v>0.216</v>
      </c>
      <c r="K17" s="9">
        <v>0.438</v>
      </c>
      <c r="L17" s="9">
        <v>0.56499999999999995</v>
      </c>
      <c r="M17" s="9">
        <v>0.59199999999999997</v>
      </c>
      <c r="N17" s="9">
        <v>0.627</v>
      </c>
      <c r="O17" s="9">
        <v>1.2150000000000001</v>
      </c>
      <c r="P17" s="9">
        <v>12.28</v>
      </c>
      <c r="Q17" s="9">
        <v>11.321999999999999</v>
      </c>
      <c r="R17" s="9">
        <v>10.782</v>
      </c>
      <c r="S17" s="9">
        <v>0.245</v>
      </c>
      <c r="T17" s="9">
        <v>0.22</v>
      </c>
      <c r="U17" s="9">
        <v>7.4999999999999997E-2</v>
      </c>
      <c r="V17" s="9">
        <v>0.32500000000000001</v>
      </c>
      <c r="W17" s="9">
        <v>6.5000000000000002E-2</v>
      </c>
      <c r="X17" s="9">
        <v>9.3390000000000004</v>
      </c>
      <c r="Y17" s="9">
        <v>0.49299999999999999</v>
      </c>
      <c r="Z17" s="9">
        <v>0.375</v>
      </c>
      <c r="AA17" s="9">
        <v>1.115</v>
      </c>
      <c r="AB17" s="9">
        <v>2.29</v>
      </c>
      <c r="AC17" s="9">
        <v>9.0329999999999995</v>
      </c>
      <c r="AD17" s="9">
        <v>0.95799999999999996</v>
      </c>
      <c r="AE17" s="9">
        <v>13.499000000000001</v>
      </c>
      <c r="AF17" s="9">
        <v>1.29</v>
      </c>
      <c r="AG17" s="9">
        <v>16.228000000000002</v>
      </c>
      <c r="AH17" s="9">
        <v>16.228000000000002</v>
      </c>
      <c r="AI17" s="9">
        <v>2.7610000000000001</v>
      </c>
      <c r="AJ17" s="9">
        <v>1.0489999999999999</v>
      </c>
      <c r="AK17" s="9">
        <v>0</v>
      </c>
      <c r="AL17" s="9">
        <v>0.67</v>
      </c>
      <c r="AM17" s="9">
        <v>0.53400000000000003</v>
      </c>
      <c r="AN17" s="9">
        <v>0.13600000000000001</v>
      </c>
      <c r="AO17" s="9">
        <v>0.53400000000000003</v>
      </c>
      <c r="AP17" s="9">
        <v>0</v>
      </c>
      <c r="AQ17" s="9">
        <v>0.13600000000000001</v>
      </c>
      <c r="AR17" s="9">
        <v>0.316</v>
      </c>
      <c r="AS17" s="9">
        <v>0.19900000000000001</v>
      </c>
      <c r="AT17" s="9">
        <v>0.155</v>
      </c>
      <c r="AU17" s="9">
        <v>0.51500000000000001</v>
      </c>
      <c r="AV17" s="9">
        <v>0.155</v>
      </c>
      <c r="AW17" s="9">
        <v>1.712</v>
      </c>
      <c r="AX17" s="9">
        <v>13.467000000000001</v>
      </c>
      <c r="AY17" s="9">
        <v>12.510999999999999</v>
      </c>
      <c r="AZ17" s="9">
        <v>11.670999999999999</v>
      </c>
      <c r="BA17" s="9">
        <v>0.32600000000000001</v>
      </c>
      <c r="BB17" s="9">
        <v>0.51400000000000001</v>
      </c>
      <c r="BC17" s="9">
        <v>0.32600000000000001</v>
      </c>
      <c r="BD17" s="9">
        <v>0</v>
      </c>
      <c r="BE17" s="9">
        <v>0.41</v>
      </c>
      <c r="BF17" s="9">
        <v>11.446</v>
      </c>
      <c r="BG17" s="9">
        <v>0.34699999999999998</v>
      </c>
      <c r="BH17" s="9">
        <v>0.49099999999999999</v>
      </c>
      <c r="BI17" s="9">
        <v>0.22700000000000001</v>
      </c>
      <c r="BJ17" s="9">
        <v>2.4540000000000002</v>
      </c>
      <c r="BK17" s="9">
        <v>10.057</v>
      </c>
      <c r="BL17" s="9">
        <v>0.95599999999999996</v>
      </c>
      <c r="BM17" s="9">
        <v>14.419</v>
      </c>
      <c r="BN17" s="9">
        <v>1.8089999999999999</v>
      </c>
      <c r="BO17" s="9">
        <v>8.4380000000000006</v>
      </c>
      <c r="BP17" s="9">
        <v>8.4380000000000006</v>
      </c>
      <c r="BQ17" s="9">
        <v>2.4929999999999999</v>
      </c>
      <c r="BR17" s="9">
        <v>0.40100000000000002</v>
      </c>
      <c r="BS17" s="9">
        <v>7.1999999999999995E-2</v>
      </c>
      <c r="BT17" s="9">
        <v>0.246</v>
      </c>
      <c r="BU17" s="9">
        <v>0.112</v>
      </c>
      <c r="BV17" s="9">
        <v>0.20599999999999999</v>
      </c>
      <c r="BW17" s="9">
        <v>0.112</v>
      </c>
      <c r="BX17" s="9">
        <v>6.2E-2</v>
      </c>
      <c r="BY17" s="9">
        <v>0.14399999999999999</v>
      </c>
      <c r="BZ17" s="9">
        <v>0</v>
      </c>
      <c r="CA17" s="9">
        <v>0.112</v>
      </c>
      <c r="CB17" s="9">
        <v>0.20599999999999999</v>
      </c>
      <c r="CC17" s="9">
        <v>0.184</v>
      </c>
      <c r="CD17" s="9">
        <v>0.13400000000000001</v>
      </c>
      <c r="CE17" s="9">
        <v>2.0920000000000001</v>
      </c>
      <c r="CF17" s="9">
        <v>5.9450000000000003</v>
      </c>
      <c r="CG17" s="9">
        <v>5.5839999999999996</v>
      </c>
      <c r="CH17" s="9">
        <v>5.5839999999999996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3.8639999999999999</v>
      </c>
      <c r="CO17" s="9">
        <v>0.60599999999999998</v>
      </c>
      <c r="CP17" s="9">
        <v>0.313</v>
      </c>
      <c r="CQ17" s="9">
        <v>0.80100000000000005</v>
      </c>
      <c r="CR17" s="9">
        <v>0.34899999999999998</v>
      </c>
      <c r="CS17" s="9">
        <v>5.2350000000000003</v>
      </c>
      <c r="CT17" s="9">
        <v>0.36099999999999999</v>
      </c>
      <c r="CU17" s="9">
        <v>6.2629999999999999</v>
      </c>
      <c r="CV17" s="9">
        <v>2.1749999999999998</v>
      </c>
      <c r="CW17" s="9">
        <v>6.3739999999999997</v>
      </c>
      <c r="CX17" s="9">
        <v>6.3739999999999997</v>
      </c>
      <c r="CY17" s="9">
        <v>1.73</v>
      </c>
      <c r="CZ17" s="9">
        <v>0.91300000000000003</v>
      </c>
      <c r="DA17" s="9">
        <v>0.29099999999999998</v>
      </c>
      <c r="DB17" s="9">
        <v>0.622</v>
      </c>
      <c r="DC17" s="9">
        <v>0.58399999999999996</v>
      </c>
      <c r="DD17" s="9">
        <v>0.32900000000000001</v>
      </c>
      <c r="DE17" s="9">
        <v>0.58399999999999996</v>
      </c>
      <c r="DF17" s="9">
        <v>0</v>
      </c>
      <c r="DG17" s="9">
        <v>0.32900000000000001</v>
      </c>
      <c r="DH17" s="9">
        <v>8.6999999999999994E-2</v>
      </c>
      <c r="DI17" s="9">
        <v>0.66500000000000004</v>
      </c>
      <c r="DJ17" s="9">
        <v>0.161</v>
      </c>
      <c r="DK17" s="9">
        <v>0.58699999999999997</v>
      </c>
      <c r="DL17" s="9">
        <v>0.32500000000000001</v>
      </c>
      <c r="DM17" s="9">
        <v>0.81699999999999995</v>
      </c>
      <c r="DN17" s="9">
        <v>4.6440000000000001</v>
      </c>
      <c r="DO17" s="9">
        <v>3.6560000000000001</v>
      </c>
      <c r="DP17" s="9">
        <v>3.5550000000000002</v>
      </c>
      <c r="DQ17" s="9">
        <v>0</v>
      </c>
      <c r="DR17" s="9">
        <v>0.10100000000000001</v>
      </c>
      <c r="DS17" s="9">
        <v>0.10100000000000001</v>
      </c>
      <c r="DT17" s="9">
        <v>0</v>
      </c>
      <c r="DU17" s="9">
        <v>0</v>
      </c>
      <c r="DV17" s="9">
        <v>3.012</v>
      </c>
      <c r="DW17" s="9">
        <v>7.9000000000000001E-2</v>
      </c>
      <c r="DX17" s="9">
        <v>0</v>
      </c>
      <c r="DY17" s="9">
        <v>0.56499999999999995</v>
      </c>
      <c r="DZ17" s="9">
        <v>6.8000000000000005E-2</v>
      </c>
      <c r="EA17" s="9">
        <v>3.5880000000000001</v>
      </c>
      <c r="EB17" s="9">
        <v>0.98799999999999999</v>
      </c>
      <c r="EC17" s="9">
        <v>5.5570000000000004</v>
      </c>
      <c r="ED17" s="9">
        <v>0.81699999999999995</v>
      </c>
      <c r="EE17" s="9">
        <v>10.375999999999999</v>
      </c>
      <c r="EF17" s="9">
        <v>10.375999999999999</v>
      </c>
      <c r="EG17" s="9">
        <v>3.056</v>
      </c>
      <c r="EH17" s="9">
        <v>1.08</v>
      </c>
      <c r="EI17" s="9">
        <v>0.224</v>
      </c>
      <c r="EJ17" s="9">
        <v>0.63</v>
      </c>
      <c r="EK17" s="9">
        <v>0.39400000000000002</v>
      </c>
      <c r="EL17" s="9">
        <v>0.45900000000000002</v>
      </c>
      <c r="EM17" s="9">
        <v>0.39400000000000002</v>
      </c>
      <c r="EN17" s="9">
        <v>0</v>
      </c>
      <c r="EO17" s="9">
        <v>0.45900000000000002</v>
      </c>
      <c r="EP17" s="9">
        <v>0.151</v>
      </c>
      <c r="EQ17" s="9">
        <v>0.46100000000000002</v>
      </c>
      <c r="ER17" s="9">
        <v>0.24199999999999999</v>
      </c>
      <c r="ES17" s="9">
        <v>0.38800000000000001</v>
      </c>
      <c r="ET17" s="9">
        <v>0.46600000000000003</v>
      </c>
      <c r="EU17" s="9">
        <v>1.976</v>
      </c>
      <c r="EV17" s="9">
        <v>7.32</v>
      </c>
      <c r="EW17" s="9">
        <v>5.9050000000000002</v>
      </c>
      <c r="EX17" s="9">
        <v>5.75</v>
      </c>
      <c r="EY17" s="9">
        <v>0.155</v>
      </c>
      <c r="EZ17" s="9">
        <v>0</v>
      </c>
      <c r="FA17" s="9">
        <v>0.155</v>
      </c>
      <c r="FB17" s="9">
        <v>0</v>
      </c>
      <c r="FC17" s="9">
        <v>0</v>
      </c>
      <c r="FD17" s="9">
        <v>4.5999999999999996</v>
      </c>
      <c r="FE17" s="9">
        <v>0.27800000000000002</v>
      </c>
      <c r="FF17" s="9">
        <v>0.157</v>
      </c>
      <c r="FG17" s="9">
        <v>0.872</v>
      </c>
      <c r="FH17" s="9">
        <v>0.87</v>
      </c>
      <c r="FI17" s="9">
        <v>5.0350000000000001</v>
      </c>
      <c r="FJ17" s="9">
        <v>1.415</v>
      </c>
      <c r="FK17" s="9">
        <v>8.1739999999999995</v>
      </c>
      <c r="FL17" s="9">
        <v>2.202</v>
      </c>
      <c r="FM17" s="9">
        <v>40.095999999999997</v>
      </c>
      <c r="FN17" s="9">
        <v>40.095999999999997</v>
      </c>
      <c r="FO17" s="9">
        <v>5.01</v>
      </c>
      <c r="FP17" s="9">
        <v>3.0179999999999998</v>
      </c>
      <c r="FQ17" s="9">
        <v>1.6020000000000001</v>
      </c>
      <c r="FR17" s="9">
        <v>1.276</v>
      </c>
      <c r="FS17" s="9">
        <v>2.1230000000000002</v>
      </c>
      <c r="FT17" s="9">
        <v>0.755</v>
      </c>
      <c r="FU17" s="9">
        <v>2.1190000000000002</v>
      </c>
      <c r="FV17" s="9">
        <v>0.75900000000000001</v>
      </c>
      <c r="FW17" s="9">
        <v>0</v>
      </c>
      <c r="FX17" s="9">
        <v>0.98</v>
      </c>
      <c r="FY17" s="9">
        <v>0.78</v>
      </c>
      <c r="FZ17" s="9">
        <v>1.1180000000000001</v>
      </c>
      <c r="GA17" s="9">
        <v>2.04</v>
      </c>
      <c r="GB17" s="9">
        <v>0.83799999999999997</v>
      </c>
      <c r="GC17" s="9">
        <v>1.992</v>
      </c>
      <c r="GD17" s="9">
        <v>35.085000000000001</v>
      </c>
      <c r="GE17" s="9">
        <v>30.486999999999998</v>
      </c>
      <c r="GF17" s="9">
        <v>28.193999999999999</v>
      </c>
      <c r="GG17" s="9">
        <v>1.079</v>
      </c>
      <c r="GH17" s="9">
        <v>1.2150000000000001</v>
      </c>
      <c r="GI17" s="9">
        <v>1.5049999999999999</v>
      </c>
      <c r="GJ17" s="9">
        <v>0.78900000000000003</v>
      </c>
      <c r="GK17" s="9">
        <v>0</v>
      </c>
      <c r="GL17" s="9">
        <v>23.405000000000001</v>
      </c>
      <c r="GM17" s="9">
        <v>1.3560000000000001</v>
      </c>
      <c r="GN17" s="9">
        <v>0.61799999999999999</v>
      </c>
      <c r="GO17" s="9">
        <v>5.109</v>
      </c>
      <c r="GP17" s="9">
        <v>6.3239999999999998</v>
      </c>
      <c r="GQ17" s="9">
        <v>24.164000000000001</v>
      </c>
      <c r="GR17" s="9">
        <v>4.5979999999999999</v>
      </c>
      <c r="GS17" s="9">
        <v>38.042999999999999</v>
      </c>
      <c r="GT17" s="9">
        <v>2.052</v>
      </c>
      <c r="GU17" s="9">
        <v>14.613</v>
      </c>
      <c r="GV17" s="9">
        <v>14.613</v>
      </c>
      <c r="GW17" s="9">
        <v>1.7769999999999999</v>
      </c>
      <c r="GX17" s="9">
        <v>1.1499999999999999</v>
      </c>
      <c r="GY17" s="9">
        <v>0.497</v>
      </c>
      <c r="GZ17" s="9">
        <v>0.56899999999999995</v>
      </c>
      <c r="HA17" s="9">
        <v>0.67</v>
      </c>
      <c r="HB17" s="9">
        <v>0.39600000000000002</v>
      </c>
      <c r="HC17" s="9">
        <v>0.56499999999999995</v>
      </c>
      <c r="HD17" s="9">
        <v>0.39600000000000002</v>
      </c>
      <c r="HE17" s="9">
        <v>0.105</v>
      </c>
      <c r="HF17" s="9">
        <v>0.28999999999999998</v>
      </c>
      <c r="HG17" s="9">
        <v>0.39600000000000002</v>
      </c>
      <c r="HH17" s="9">
        <v>0.38</v>
      </c>
      <c r="HI17" s="9">
        <v>1.038</v>
      </c>
      <c r="HJ17" s="9">
        <v>2.9000000000000001E-2</v>
      </c>
      <c r="HK17" s="9">
        <v>0.626</v>
      </c>
      <c r="HL17" s="9">
        <v>12.837</v>
      </c>
      <c r="HM17" s="9">
        <v>10.929</v>
      </c>
      <c r="HN17" s="9">
        <v>9.9309999999999992</v>
      </c>
      <c r="HO17" s="9">
        <v>0.32100000000000001</v>
      </c>
      <c r="HP17" s="9">
        <v>0.67700000000000005</v>
      </c>
      <c r="HQ17" s="9">
        <v>7.4999999999999997E-2</v>
      </c>
      <c r="HR17" s="9">
        <v>0.23300000000000001</v>
      </c>
      <c r="HS17" s="9">
        <v>0.437</v>
      </c>
      <c r="HT17" s="9">
        <v>9.7309999999999999</v>
      </c>
      <c r="HU17" s="9">
        <v>0.30399999999999999</v>
      </c>
      <c r="HV17" s="9">
        <v>0.153</v>
      </c>
      <c r="HW17" s="9">
        <v>0.74199999999999999</v>
      </c>
      <c r="HX17" s="9">
        <v>2.444</v>
      </c>
      <c r="HY17" s="9">
        <v>8.4849999999999994</v>
      </c>
      <c r="HZ17" s="9">
        <v>1.9079999999999999</v>
      </c>
      <c r="IA17" s="9">
        <v>13.903</v>
      </c>
      <c r="IB17" s="9">
        <v>0.71099999999999997</v>
      </c>
      <c r="IC17" s="9">
        <v>18.332000000000001</v>
      </c>
      <c r="ID17" s="9">
        <v>18.332000000000001</v>
      </c>
      <c r="IE17" s="9">
        <v>3.9460000000000002</v>
      </c>
      <c r="IF17" s="9">
        <v>1.476</v>
      </c>
      <c r="IG17" s="9">
        <v>0.20399999999999999</v>
      </c>
      <c r="IH17" s="9">
        <v>1.272</v>
      </c>
      <c r="II17" s="9">
        <v>0.51800000000000002</v>
      </c>
      <c r="IJ17" s="9">
        <v>0.95799999999999996</v>
      </c>
      <c r="IK17" s="9">
        <v>0.51800000000000002</v>
      </c>
      <c r="IL17" s="9">
        <v>0.79200000000000004</v>
      </c>
      <c r="IM17" s="9">
        <v>0.16600000000000001</v>
      </c>
      <c r="IN17" s="9">
        <v>0.34599999999999997</v>
      </c>
      <c r="IO17" s="9">
        <v>0.69399999999999995</v>
      </c>
      <c r="IP17" s="9">
        <v>0.436</v>
      </c>
      <c r="IQ17" s="9">
        <v>0.41399999999999998</v>
      </c>
    </row>
    <row r="18" spans="1:251">
      <c r="A18" s="10">
        <v>44593</v>
      </c>
      <c r="B18" s="9">
        <v>1.39</v>
      </c>
      <c r="C18" s="9">
        <v>0.73799999999999999</v>
      </c>
      <c r="D18" s="9">
        <v>0.45800000000000002</v>
      </c>
      <c r="E18" s="9">
        <v>0.95599999999999996</v>
      </c>
      <c r="F18" s="9">
        <v>0.24</v>
      </c>
      <c r="G18" s="9">
        <v>0.751</v>
      </c>
      <c r="H18" s="9">
        <v>5.6000000000000001E-2</v>
      </c>
      <c r="I18" s="9">
        <v>0.184</v>
      </c>
      <c r="J18" s="9">
        <v>0.48899999999999999</v>
      </c>
      <c r="K18" s="9">
        <v>0.11799999999999999</v>
      </c>
      <c r="L18" s="9">
        <v>0.58899999999999997</v>
      </c>
      <c r="M18" s="9">
        <v>0.71599999999999997</v>
      </c>
      <c r="N18" s="9">
        <v>0.48</v>
      </c>
      <c r="O18" s="9">
        <v>2.2509999999999999</v>
      </c>
      <c r="P18" s="9">
        <v>12.129</v>
      </c>
      <c r="Q18" s="9">
        <v>10.644</v>
      </c>
      <c r="R18" s="9">
        <v>9.9710000000000001</v>
      </c>
      <c r="S18" s="9">
        <v>0.27600000000000002</v>
      </c>
      <c r="T18" s="9">
        <v>0.39700000000000002</v>
      </c>
      <c r="U18" s="9">
        <v>0.27600000000000002</v>
      </c>
      <c r="V18" s="9">
        <v>0.27800000000000002</v>
      </c>
      <c r="W18" s="9">
        <v>0.11899999999999999</v>
      </c>
      <c r="X18" s="9">
        <v>8.1929999999999996</v>
      </c>
      <c r="Y18" s="9">
        <v>0.95699999999999996</v>
      </c>
      <c r="Z18" s="9">
        <v>0.28199999999999997</v>
      </c>
      <c r="AA18" s="9">
        <v>1.212</v>
      </c>
      <c r="AB18" s="9">
        <v>1.7010000000000001</v>
      </c>
      <c r="AC18" s="9">
        <v>8.9429999999999996</v>
      </c>
      <c r="AD18" s="9">
        <v>1.484</v>
      </c>
      <c r="AE18" s="9">
        <v>13.753</v>
      </c>
      <c r="AF18" s="9">
        <v>2.016</v>
      </c>
      <c r="AG18" s="9">
        <v>19.155000000000001</v>
      </c>
      <c r="AH18" s="9">
        <v>19.155000000000001</v>
      </c>
      <c r="AI18" s="9">
        <v>4.45</v>
      </c>
      <c r="AJ18" s="9">
        <v>1.9370000000000001</v>
      </c>
      <c r="AK18" s="9">
        <v>0.45700000000000002</v>
      </c>
      <c r="AL18" s="9">
        <v>1.2030000000000001</v>
      </c>
      <c r="AM18" s="9">
        <v>1.0549999999999999</v>
      </c>
      <c r="AN18" s="9">
        <v>0.60499999999999998</v>
      </c>
      <c r="AO18" s="9">
        <v>0.67200000000000004</v>
      </c>
      <c r="AP18" s="9">
        <v>0.38500000000000001</v>
      </c>
      <c r="AQ18" s="9">
        <v>0.60299999999999998</v>
      </c>
      <c r="AR18" s="9">
        <v>0.60199999999999998</v>
      </c>
      <c r="AS18" s="9">
        <v>0.28000000000000003</v>
      </c>
      <c r="AT18" s="9">
        <v>0.77900000000000003</v>
      </c>
      <c r="AU18" s="9">
        <v>1.4710000000000001</v>
      </c>
      <c r="AV18" s="9">
        <v>0.189</v>
      </c>
      <c r="AW18" s="9">
        <v>2.512</v>
      </c>
      <c r="AX18" s="9">
        <v>14.705</v>
      </c>
      <c r="AY18" s="9">
        <v>13.132</v>
      </c>
      <c r="AZ18" s="9">
        <v>11.946999999999999</v>
      </c>
      <c r="BA18" s="9">
        <v>0.66500000000000004</v>
      </c>
      <c r="BB18" s="9">
        <v>0.52</v>
      </c>
      <c r="BC18" s="9">
        <v>0.84799999999999998</v>
      </c>
      <c r="BD18" s="9">
        <v>0.11600000000000001</v>
      </c>
      <c r="BE18" s="9">
        <v>0.221</v>
      </c>
      <c r="BF18" s="9">
        <v>10.315</v>
      </c>
      <c r="BG18" s="9">
        <v>0.98</v>
      </c>
      <c r="BH18" s="9">
        <v>0.69399999999999995</v>
      </c>
      <c r="BI18" s="9">
        <v>1.143</v>
      </c>
      <c r="BJ18" s="9">
        <v>3.7810000000000001</v>
      </c>
      <c r="BK18" s="9">
        <v>9.3510000000000009</v>
      </c>
      <c r="BL18" s="9">
        <v>1.573</v>
      </c>
      <c r="BM18" s="9">
        <v>16.550999999999998</v>
      </c>
      <c r="BN18" s="9">
        <v>2.6040000000000001</v>
      </c>
      <c r="BO18" s="9">
        <v>7.056</v>
      </c>
      <c r="BP18" s="9">
        <v>7.056</v>
      </c>
      <c r="BQ18" s="9">
        <v>2.331</v>
      </c>
      <c r="BR18" s="9">
        <v>0.86099999999999999</v>
      </c>
      <c r="BS18" s="9">
        <v>0.107</v>
      </c>
      <c r="BT18" s="9">
        <v>0.56299999999999994</v>
      </c>
      <c r="BU18" s="9">
        <v>0.32</v>
      </c>
      <c r="BV18" s="9">
        <v>0.35</v>
      </c>
      <c r="BW18" s="9">
        <v>0.17499999999999999</v>
      </c>
      <c r="BX18" s="9">
        <v>0.107</v>
      </c>
      <c r="BY18" s="9">
        <v>0.38800000000000001</v>
      </c>
      <c r="BZ18" s="9">
        <v>0</v>
      </c>
      <c r="CA18" s="9">
        <v>0.56299999999999994</v>
      </c>
      <c r="CB18" s="9">
        <v>0.107</v>
      </c>
      <c r="CC18" s="9">
        <v>0.32</v>
      </c>
      <c r="CD18" s="9">
        <v>0.35</v>
      </c>
      <c r="CE18" s="9">
        <v>1.47</v>
      </c>
      <c r="CF18" s="9">
        <v>4.7249999999999996</v>
      </c>
      <c r="CG18" s="9">
        <v>4.6559999999999997</v>
      </c>
      <c r="CH18" s="9">
        <v>4.5469999999999997</v>
      </c>
      <c r="CI18" s="9">
        <v>0</v>
      </c>
      <c r="CJ18" s="9">
        <v>0.108</v>
      </c>
      <c r="CK18" s="9">
        <v>0</v>
      </c>
      <c r="CL18" s="9">
        <v>0</v>
      </c>
      <c r="CM18" s="9">
        <v>0.108</v>
      </c>
      <c r="CN18" s="9">
        <v>3.3330000000000002</v>
      </c>
      <c r="CO18" s="9">
        <v>0.55100000000000005</v>
      </c>
      <c r="CP18" s="9">
        <v>0.21</v>
      </c>
      <c r="CQ18" s="9">
        <v>0.56100000000000005</v>
      </c>
      <c r="CR18" s="9">
        <v>0.63700000000000001</v>
      </c>
      <c r="CS18" s="9">
        <v>4.0190000000000001</v>
      </c>
      <c r="CT18" s="9">
        <v>6.9000000000000006E-2</v>
      </c>
      <c r="CU18" s="9">
        <v>5.5670000000000002</v>
      </c>
      <c r="CV18" s="9">
        <v>1.488</v>
      </c>
      <c r="CW18" s="9">
        <v>7.3959999999999999</v>
      </c>
      <c r="CX18" s="9">
        <v>7.3959999999999999</v>
      </c>
      <c r="CY18" s="9">
        <v>1.8089999999999999</v>
      </c>
      <c r="CZ18" s="9">
        <v>1.0780000000000001</v>
      </c>
      <c r="DA18" s="9">
        <v>0.41599999999999998</v>
      </c>
      <c r="DB18" s="9">
        <v>0.66300000000000003</v>
      </c>
      <c r="DC18" s="9">
        <v>0.63700000000000001</v>
      </c>
      <c r="DD18" s="9">
        <v>0.441</v>
      </c>
      <c r="DE18" s="9">
        <v>0.748</v>
      </c>
      <c r="DF18" s="9">
        <v>0.22900000000000001</v>
      </c>
      <c r="DG18" s="9">
        <v>0.1</v>
      </c>
      <c r="DH18" s="9">
        <v>0.23599999999999999</v>
      </c>
      <c r="DI18" s="9">
        <v>0.28999999999999998</v>
      </c>
      <c r="DJ18" s="9">
        <v>0.55200000000000005</v>
      </c>
      <c r="DK18" s="9">
        <v>0.69899999999999995</v>
      </c>
      <c r="DL18" s="9">
        <v>0.379</v>
      </c>
      <c r="DM18" s="9">
        <v>0.73099999999999998</v>
      </c>
      <c r="DN18" s="9">
        <v>5.5869999999999997</v>
      </c>
      <c r="DO18" s="9">
        <v>4.9320000000000004</v>
      </c>
      <c r="DP18" s="9">
        <v>4.5330000000000004</v>
      </c>
      <c r="DQ18" s="9">
        <v>0.107</v>
      </c>
      <c r="DR18" s="9">
        <v>0.29199999999999998</v>
      </c>
      <c r="DS18" s="9">
        <v>0.107</v>
      </c>
      <c r="DT18" s="9">
        <v>0.29199999999999998</v>
      </c>
      <c r="DU18" s="9">
        <v>0</v>
      </c>
      <c r="DV18" s="9">
        <v>3.7909999999999999</v>
      </c>
      <c r="DW18" s="9">
        <v>0.318</v>
      </c>
      <c r="DX18" s="9">
        <v>0</v>
      </c>
      <c r="DY18" s="9">
        <v>0.82299999999999995</v>
      </c>
      <c r="DZ18" s="9">
        <v>1.137</v>
      </c>
      <c r="EA18" s="9">
        <v>3.7949999999999999</v>
      </c>
      <c r="EB18" s="9">
        <v>0.65500000000000003</v>
      </c>
      <c r="EC18" s="9">
        <v>6.665</v>
      </c>
      <c r="ED18" s="9">
        <v>0.73099999999999998</v>
      </c>
      <c r="EE18" s="9">
        <v>7.2030000000000003</v>
      </c>
      <c r="EF18" s="9">
        <v>7.2030000000000003</v>
      </c>
      <c r="EG18" s="9">
        <v>2.2360000000000002</v>
      </c>
      <c r="EH18" s="9">
        <v>1.4019999999999999</v>
      </c>
      <c r="EI18" s="9">
        <v>0.111</v>
      </c>
      <c r="EJ18" s="9">
        <v>1.083</v>
      </c>
      <c r="EK18" s="9">
        <v>0.746</v>
      </c>
      <c r="EL18" s="9">
        <v>0.44800000000000001</v>
      </c>
      <c r="EM18" s="9">
        <v>0.746</v>
      </c>
      <c r="EN18" s="9">
        <v>0</v>
      </c>
      <c r="EO18" s="9">
        <v>0.44800000000000001</v>
      </c>
      <c r="EP18" s="9">
        <v>0.39100000000000001</v>
      </c>
      <c r="EQ18" s="9">
        <v>0.26900000000000002</v>
      </c>
      <c r="ER18" s="9">
        <v>0.53400000000000003</v>
      </c>
      <c r="ES18" s="9">
        <v>0.84299999999999997</v>
      </c>
      <c r="ET18" s="9">
        <v>0.35099999999999998</v>
      </c>
      <c r="EU18" s="9">
        <v>0.83399999999999996</v>
      </c>
      <c r="EV18" s="9">
        <v>4.968</v>
      </c>
      <c r="EW18" s="9">
        <v>4.1379999999999999</v>
      </c>
      <c r="EX18" s="9">
        <v>3.831</v>
      </c>
      <c r="EY18" s="9">
        <v>9.2999999999999999E-2</v>
      </c>
      <c r="EZ18" s="9">
        <v>0.214</v>
      </c>
      <c r="FA18" s="9">
        <v>9.2999999999999999E-2</v>
      </c>
      <c r="FB18" s="9">
        <v>0</v>
      </c>
      <c r="FC18" s="9">
        <v>0.214</v>
      </c>
      <c r="FD18" s="9">
        <v>2.6619999999999999</v>
      </c>
      <c r="FE18" s="9">
        <v>0.29599999999999999</v>
      </c>
      <c r="FF18" s="9">
        <v>0.41199999999999998</v>
      </c>
      <c r="FG18" s="9">
        <v>0.76800000000000002</v>
      </c>
      <c r="FH18" s="9">
        <v>0.48799999999999999</v>
      </c>
      <c r="FI18" s="9">
        <v>3.65</v>
      </c>
      <c r="FJ18" s="9">
        <v>0.83</v>
      </c>
      <c r="FK18" s="9">
        <v>6.1619999999999999</v>
      </c>
      <c r="FL18" s="9">
        <v>1.0409999999999999</v>
      </c>
      <c r="FM18" s="9">
        <v>38.572000000000003</v>
      </c>
      <c r="FN18" s="9">
        <v>38.572000000000003</v>
      </c>
      <c r="FO18" s="9">
        <v>6.5060000000000002</v>
      </c>
      <c r="FP18" s="9">
        <v>3.528</v>
      </c>
      <c r="FQ18" s="9">
        <v>1.6839999999999999</v>
      </c>
      <c r="FR18" s="9">
        <v>1.5649999999999999</v>
      </c>
      <c r="FS18" s="9">
        <v>2.1859999999999999</v>
      </c>
      <c r="FT18" s="9">
        <v>1.0620000000000001</v>
      </c>
      <c r="FU18" s="9">
        <v>2.2879999999999998</v>
      </c>
      <c r="FV18" s="9">
        <v>0.753</v>
      </c>
      <c r="FW18" s="9">
        <v>0</v>
      </c>
      <c r="FX18" s="9">
        <v>1.3180000000000001</v>
      </c>
      <c r="FY18" s="9">
        <v>0.90900000000000003</v>
      </c>
      <c r="FZ18" s="9">
        <v>1.022</v>
      </c>
      <c r="GA18" s="9">
        <v>2.5840000000000001</v>
      </c>
      <c r="GB18" s="9">
        <v>0.66500000000000004</v>
      </c>
      <c r="GC18" s="9">
        <v>2.9780000000000002</v>
      </c>
      <c r="GD18" s="9">
        <v>32.066000000000003</v>
      </c>
      <c r="GE18" s="9">
        <v>28.919</v>
      </c>
      <c r="GF18" s="9">
        <v>25.428000000000001</v>
      </c>
      <c r="GG18" s="9">
        <v>1.841</v>
      </c>
      <c r="GH18" s="9">
        <v>1.65</v>
      </c>
      <c r="GI18" s="9">
        <v>2.0920000000000001</v>
      </c>
      <c r="GJ18" s="9">
        <v>1.399</v>
      </c>
      <c r="GK18" s="9">
        <v>0</v>
      </c>
      <c r="GL18" s="9">
        <v>23.206</v>
      </c>
      <c r="GM18" s="9">
        <v>2.972</v>
      </c>
      <c r="GN18" s="9">
        <v>0.75800000000000001</v>
      </c>
      <c r="GO18" s="9">
        <v>1.984</v>
      </c>
      <c r="GP18" s="9">
        <v>7.37</v>
      </c>
      <c r="GQ18" s="9">
        <v>21.55</v>
      </c>
      <c r="GR18" s="9">
        <v>3.1469999999999998</v>
      </c>
      <c r="GS18" s="9">
        <v>35.314999999999998</v>
      </c>
      <c r="GT18" s="9">
        <v>3.2570000000000001</v>
      </c>
      <c r="GU18" s="9">
        <v>19.914999999999999</v>
      </c>
      <c r="GV18" s="9">
        <v>19.914999999999999</v>
      </c>
      <c r="GW18" s="9">
        <v>4.3780000000000001</v>
      </c>
      <c r="GX18" s="9">
        <v>2.4159999999999999</v>
      </c>
      <c r="GY18" s="9">
        <v>0.85199999999999998</v>
      </c>
      <c r="GZ18" s="9">
        <v>1.123</v>
      </c>
      <c r="HA18" s="9">
        <v>1.528</v>
      </c>
      <c r="HB18" s="9">
        <v>0.44700000000000001</v>
      </c>
      <c r="HC18" s="9">
        <v>1.268</v>
      </c>
      <c r="HD18" s="9">
        <v>0.61299999999999999</v>
      </c>
      <c r="HE18" s="9">
        <v>9.5000000000000001E-2</v>
      </c>
      <c r="HF18" s="9">
        <v>0.79</v>
      </c>
      <c r="HG18" s="9">
        <v>0.42299999999999999</v>
      </c>
      <c r="HH18" s="9">
        <v>0.76200000000000001</v>
      </c>
      <c r="HI18" s="9">
        <v>1.706</v>
      </c>
      <c r="HJ18" s="9">
        <v>0.27</v>
      </c>
      <c r="HK18" s="9">
        <v>1.962</v>
      </c>
      <c r="HL18" s="9">
        <v>15.538</v>
      </c>
      <c r="HM18" s="9">
        <v>12.443</v>
      </c>
      <c r="HN18" s="9">
        <v>11.276</v>
      </c>
      <c r="HO18" s="9">
        <v>0.21199999999999999</v>
      </c>
      <c r="HP18" s="9">
        <v>0.95499999999999996</v>
      </c>
      <c r="HQ18" s="9">
        <v>0.60099999999999998</v>
      </c>
      <c r="HR18" s="9">
        <v>0.34499999999999997</v>
      </c>
      <c r="HS18" s="9">
        <v>0.222</v>
      </c>
      <c r="HT18" s="9">
        <v>10.688000000000001</v>
      </c>
      <c r="HU18" s="9">
        <v>1.133</v>
      </c>
      <c r="HV18" s="9">
        <v>0.219</v>
      </c>
      <c r="HW18" s="9">
        <v>0.40300000000000002</v>
      </c>
      <c r="HX18" s="9">
        <v>3.8530000000000002</v>
      </c>
      <c r="HY18" s="9">
        <v>8.5909999999999993</v>
      </c>
      <c r="HZ18" s="9">
        <v>3.0939999999999999</v>
      </c>
      <c r="IA18" s="9">
        <v>17.513000000000002</v>
      </c>
      <c r="IB18" s="9">
        <v>2.4020000000000001</v>
      </c>
      <c r="IC18" s="9">
        <v>19.77</v>
      </c>
      <c r="ID18" s="9">
        <v>19.77</v>
      </c>
      <c r="IE18" s="9">
        <v>3.5750000000000002</v>
      </c>
      <c r="IF18" s="9">
        <v>2.3959999999999999</v>
      </c>
      <c r="IG18" s="9">
        <v>1.1299999999999999</v>
      </c>
      <c r="IH18" s="9">
        <v>1.0589999999999999</v>
      </c>
      <c r="II18" s="9">
        <v>2.052</v>
      </c>
      <c r="IJ18" s="9">
        <v>0.13700000000000001</v>
      </c>
      <c r="IK18" s="9">
        <v>2.121</v>
      </c>
      <c r="IL18" s="9">
        <v>0</v>
      </c>
      <c r="IM18" s="9">
        <v>6.8000000000000005E-2</v>
      </c>
      <c r="IN18" s="9">
        <v>0.68899999999999995</v>
      </c>
      <c r="IO18" s="9">
        <v>0.51200000000000001</v>
      </c>
      <c r="IP18" s="9">
        <v>0.98799999999999999</v>
      </c>
      <c r="IQ18" s="9">
        <v>1.482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0.75</v>
      </c>
      <c r="C11" s="9">
        <v>3.8380000000000001</v>
      </c>
      <c r="D11" s="9">
        <v>15.327999999999999</v>
      </c>
      <c r="E11" s="9">
        <v>12.32</v>
      </c>
      <c r="F11" s="9">
        <v>12.021000000000001</v>
      </c>
      <c r="G11" s="9">
        <v>0.157</v>
      </c>
      <c r="H11" s="9">
        <v>0.14199999999999999</v>
      </c>
      <c r="I11" s="9">
        <v>0.157</v>
      </c>
      <c r="J11" s="9">
        <v>0</v>
      </c>
      <c r="K11" s="9">
        <v>0.14199999999999999</v>
      </c>
      <c r="L11" s="9">
        <v>10.712</v>
      </c>
      <c r="M11" s="9">
        <v>0.113</v>
      </c>
      <c r="N11" s="9">
        <v>7.9000000000000001E-2</v>
      </c>
      <c r="O11" s="9">
        <v>1.4159999999999999</v>
      </c>
      <c r="P11" s="9">
        <v>1.853</v>
      </c>
      <c r="Q11" s="9">
        <v>10.467000000000001</v>
      </c>
      <c r="R11" s="9">
        <v>3.008</v>
      </c>
      <c r="S11" s="9">
        <v>16.486000000000001</v>
      </c>
      <c r="T11" s="9">
        <v>3.8380000000000001</v>
      </c>
      <c r="U11" s="9">
        <v>32.308999999999997</v>
      </c>
      <c r="V11" s="9">
        <v>32.308999999999997</v>
      </c>
      <c r="W11" s="9">
        <v>9.0299999999999994</v>
      </c>
      <c r="X11" s="9">
        <v>3.5680000000000001</v>
      </c>
      <c r="Y11" s="9">
        <v>0.93</v>
      </c>
      <c r="Z11" s="9">
        <v>2.3460000000000001</v>
      </c>
      <c r="AA11" s="9">
        <v>2.37</v>
      </c>
      <c r="AB11" s="9">
        <v>0.90600000000000003</v>
      </c>
      <c r="AC11" s="9">
        <v>2.133</v>
      </c>
      <c r="AD11" s="9">
        <v>0.53700000000000003</v>
      </c>
      <c r="AE11" s="9">
        <v>0.60599999999999998</v>
      </c>
      <c r="AF11" s="9">
        <v>0.68500000000000005</v>
      </c>
      <c r="AG11" s="9">
        <v>1.4359999999999999</v>
      </c>
      <c r="AH11" s="9">
        <v>1.1539999999999999</v>
      </c>
      <c r="AI11" s="9">
        <v>1.9530000000000001</v>
      </c>
      <c r="AJ11" s="9">
        <v>1.3240000000000001</v>
      </c>
      <c r="AK11" s="9">
        <v>5.4610000000000003</v>
      </c>
      <c r="AL11" s="9">
        <v>23.28</v>
      </c>
      <c r="AM11" s="9">
        <v>21.131</v>
      </c>
      <c r="AN11" s="9">
        <v>20.597999999999999</v>
      </c>
      <c r="AO11" s="9">
        <v>0.315</v>
      </c>
      <c r="AP11" s="9">
        <v>0.218</v>
      </c>
      <c r="AQ11" s="9">
        <v>0.22900000000000001</v>
      </c>
      <c r="AR11" s="9">
        <v>6.0999999999999999E-2</v>
      </c>
      <c r="AS11" s="9">
        <v>0.151</v>
      </c>
      <c r="AT11" s="9">
        <v>17.992999999999999</v>
      </c>
      <c r="AU11" s="9">
        <v>0.747</v>
      </c>
      <c r="AV11" s="9">
        <v>0.81799999999999995</v>
      </c>
      <c r="AW11" s="9">
        <v>1.573</v>
      </c>
      <c r="AX11" s="9">
        <v>2.8380000000000001</v>
      </c>
      <c r="AY11" s="9">
        <v>18.292999999999999</v>
      </c>
      <c r="AZ11" s="9">
        <v>2.1480000000000001</v>
      </c>
      <c r="BA11" s="9">
        <v>27.312000000000001</v>
      </c>
      <c r="BB11" s="9">
        <v>4.9969999999999999</v>
      </c>
      <c r="BC11" s="9">
        <v>19.667999999999999</v>
      </c>
      <c r="BD11" s="9">
        <v>19.667999999999999</v>
      </c>
      <c r="BE11" s="9">
        <v>6.9660000000000002</v>
      </c>
      <c r="BF11" s="9">
        <v>2.2050000000000001</v>
      </c>
      <c r="BG11" s="9">
        <v>0.53200000000000003</v>
      </c>
      <c r="BH11" s="9">
        <v>1.4390000000000001</v>
      </c>
      <c r="BI11" s="9">
        <v>1.296</v>
      </c>
      <c r="BJ11" s="9">
        <v>0.67600000000000005</v>
      </c>
      <c r="BK11" s="9">
        <v>1.613</v>
      </c>
      <c r="BL11" s="9">
        <v>0</v>
      </c>
      <c r="BM11" s="9">
        <v>0.26700000000000002</v>
      </c>
      <c r="BN11" s="9">
        <v>0.56699999999999995</v>
      </c>
      <c r="BO11" s="9">
        <v>0.64900000000000002</v>
      </c>
      <c r="BP11" s="9">
        <v>0.75600000000000001</v>
      </c>
      <c r="BQ11" s="9">
        <v>1.2829999999999999</v>
      </c>
      <c r="BR11" s="9">
        <v>0.68899999999999995</v>
      </c>
      <c r="BS11" s="9">
        <v>4.7610000000000001</v>
      </c>
      <c r="BT11" s="9">
        <v>12.702</v>
      </c>
      <c r="BU11" s="9">
        <v>11.204000000000001</v>
      </c>
      <c r="BV11" s="9">
        <v>10.688000000000001</v>
      </c>
      <c r="BW11" s="9">
        <v>0.36499999999999999</v>
      </c>
      <c r="BX11" s="9">
        <v>0.151</v>
      </c>
      <c r="BY11" s="9">
        <v>0.36499999999999999</v>
      </c>
      <c r="BZ11" s="9">
        <v>0</v>
      </c>
      <c r="CA11" s="9">
        <v>0.151</v>
      </c>
      <c r="CB11" s="9">
        <v>9.202</v>
      </c>
      <c r="CC11" s="9">
        <v>0.78500000000000003</v>
      </c>
      <c r="CD11" s="9">
        <v>0.182</v>
      </c>
      <c r="CE11" s="9">
        <v>1.0349999999999999</v>
      </c>
      <c r="CF11" s="9">
        <v>1.181</v>
      </c>
      <c r="CG11" s="9">
        <v>10.023</v>
      </c>
      <c r="CH11" s="9">
        <v>1.498</v>
      </c>
      <c r="CI11" s="9">
        <v>14.856999999999999</v>
      </c>
      <c r="CJ11" s="9">
        <v>4.8109999999999999</v>
      </c>
      <c r="CK11" s="9">
        <v>8.0709999999999997</v>
      </c>
      <c r="CL11" s="9">
        <v>5.9690000000000003</v>
      </c>
      <c r="CM11" s="9">
        <v>2.1019999999999999</v>
      </c>
      <c r="CN11" s="9">
        <v>225.68799999999999</v>
      </c>
      <c r="CO11" s="9">
        <v>209.685</v>
      </c>
      <c r="CP11" s="9">
        <v>39.076000000000001</v>
      </c>
      <c r="CQ11" s="9">
        <v>18.602</v>
      </c>
      <c r="CR11" s="9">
        <v>8.0909999999999993</v>
      </c>
      <c r="CS11" s="9">
        <v>9.9139999999999997</v>
      </c>
      <c r="CT11" s="9">
        <v>13.26</v>
      </c>
      <c r="CU11" s="9">
        <v>4.7450000000000001</v>
      </c>
      <c r="CV11" s="9">
        <v>14.052</v>
      </c>
      <c r="CW11" s="9">
        <v>1.82</v>
      </c>
      <c r="CX11" s="9">
        <v>1.962</v>
      </c>
      <c r="CY11" s="9">
        <v>5.8289999999999997</v>
      </c>
      <c r="CZ11" s="9">
        <v>5.1950000000000003</v>
      </c>
      <c r="DA11" s="9">
        <v>6.9809999999999999</v>
      </c>
      <c r="DB11" s="9">
        <v>13.637</v>
      </c>
      <c r="DC11" s="9">
        <v>4.3680000000000003</v>
      </c>
      <c r="DD11" s="9">
        <v>20.472999999999999</v>
      </c>
      <c r="DE11" s="9">
        <v>170.60900000000001</v>
      </c>
      <c r="DF11" s="9">
        <v>151.453</v>
      </c>
      <c r="DG11" s="9">
        <v>140.57900000000001</v>
      </c>
      <c r="DH11" s="9">
        <v>3.238</v>
      </c>
      <c r="DI11" s="9">
        <v>7.4080000000000004</v>
      </c>
      <c r="DJ11" s="9">
        <v>4.1509999999999998</v>
      </c>
      <c r="DK11" s="9">
        <v>2.6160000000000001</v>
      </c>
      <c r="DL11" s="9">
        <v>3.2</v>
      </c>
      <c r="DM11" s="9">
        <v>116.175</v>
      </c>
      <c r="DN11" s="9">
        <v>10.766</v>
      </c>
      <c r="DO11" s="9">
        <v>10.355</v>
      </c>
      <c r="DP11" s="9">
        <v>14.157</v>
      </c>
      <c r="DQ11" s="9">
        <v>32.868000000000002</v>
      </c>
      <c r="DR11" s="9">
        <v>118.58499999999999</v>
      </c>
      <c r="DS11" s="9">
        <v>19.155999999999999</v>
      </c>
      <c r="DT11" s="9">
        <v>16.004000000000001</v>
      </c>
      <c r="DU11" s="9">
        <v>202.99199999999999</v>
      </c>
      <c r="DV11" s="9">
        <v>22.696999999999999</v>
      </c>
      <c r="DW11" s="9">
        <v>25.824000000000002</v>
      </c>
      <c r="DX11" s="9">
        <v>25.824000000000002</v>
      </c>
      <c r="DY11" s="9">
        <v>4.1689999999999996</v>
      </c>
      <c r="DZ11" s="9">
        <v>1.8620000000000001</v>
      </c>
      <c r="EA11" s="9">
        <v>0.73899999999999999</v>
      </c>
      <c r="EB11" s="9">
        <v>0.92400000000000004</v>
      </c>
      <c r="EC11" s="9">
        <v>0.73199999999999998</v>
      </c>
      <c r="ED11" s="9">
        <v>0.93100000000000005</v>
      </c>
      <c r="EE11" s="9">
        <v>1.1319999999999999</v>
      </c>
      <c r="EF11" s="9">
        <v>0.36</v>
      </c>
      <c r="EG11" s="9">
        <v>0</v>
      </c>
      <c r="EH11" s="9">
        <v>0.75900000000000001</v>
      </c>
      <c r="EI11" s="9">
        <v>0</v>
      </c>
      <c r="EJ11" s="9">
        <v>0.90400000000000003</v>
      </c>
      <c r="EK11" s="9">
        <v>1.482</v>
      </c>
      <c r="EL11" s="9">
        <v>0.182</v>
      </c>
      <c r="EM11" s="9">
        <v>2.3069999999999999</v>
      </c>
      <c r="EN11" s="9">
        <v>21.654</v>
      </c>
      <c r="EO11" s="9">
        <v>17.904</v>
      </c>
      <c r="EP11" s="9">
        <v>15.503</v>
      </c>
      <c r="EQ11" s="9">
        <v>0.56899999999999995</v>
      </c>
      <c r="ER11" s="9">
        <v>1.6040000000000001</v>
      </c>
      <c r="ES11" s="9">
        <v>1.1220000000000001</v>
      </c>
      <c r="ET11" s="9">
        <v>0.89800000000000002</v>
      </c>
      <c r="EU11" s="9">
        <v>0.153</v>
      </c>
      <c r="EV11" s="9">
        <v>14.132</v>
      </c>
      <c r="EW11" s="9">
        <v>1.623</v>
      </c>
      <c r="EX11" s="9">
        <v>0.58699999999999997</v>
      </c>
      <c r="EY11" s="9">
        <v>1.5629999999999999</v>
      </c>
      <c r="EZ11" s="9">
        <v>6.23</v>
      </c>
      <c r="FA11" s="9">
        <v>11.675000000000001</v>
      </c>
      <c r="FB11" s="9">
        <v>3.75</v>
      </c>
      <c r="FC11" s="9">
        <v>23.545999999999999</v>
      </c>
      <c r="FD11" s="9">
        <v>2.278</v>
      </c>
      <c r="FE11" s="9">
        <v>66.603999999999999</v>
      </c>
      <c r="FF11" s="9">
        <v>66.603999999999999</v>
      </c>
      <c r="FG11" s="9">
        <v>9.92</v>
      </c>
      <c r="FH11" s="9">
        <v>6.3419999999999996</v>
      </c>
      <c r="FI11" s="9">
        <v>3.7770000000000001</v>
      </c>
      <c r="FJ11" s="9">
        <v>2.319</v>
      </c>
      <c r="FK11" s="9">
        <v>4.7270000000000003</v>
      </c>
      <c r="FL11" s="9">
        <v>1.37</v>
      </c>
      <c r="FM11" s="9">
        <v>5.49</v>
      </c>
      <c r="FN11" s="9">
        <v>0.60699999999999998</v>
      </c>
      <c r="FO11" s="9">
        <v>0</v>
      </c>
      <c r="FP11" s="9">
        <v>1.958</v>
      </c>
      <c r="FQ11" s="9">
        <v>1.8779999999999999</v>
      </c>
      <c r="FR11" s="9">
        <v>2.2610000000000001</v>
      </c>
      <c r="FS11" s="9">
        <v>5.0049999999999999</v>
      </c>
      <c r="FT11" s="9">
        <v>1.091</v>
      </c>
      <c r="FU11" s="9">
        <v>3.5779999999999998</v>
      </c>
      <c r="FV11" s="9">
        <v>56.683999999999997</v>
      </c>
      <c r="FW11" s="9">
        <v>50.112000000000002</v>
      </c>
      <c r="FX11" s="9">
        <v>47.284999999999997</v>
      </c>
      <c r="FY11" s="9">
        <v>0.66</v>
      </c>
      <c r="FZ11" s="9">
        <v>2.1669999999999998</v>
      </c>
      <c r="GA11" s="9">
        <v>1.1080000000000001</v>
      </c>
      <c r="GB11" s="9">
        <v>1.552</v>
      </c>
      <c r="GC11" s="9">
        <v>0</v>
      </c>
      <c r="GD11" s="9">
        <v>40.35</v>
      </c>
      <c r="GE11" s="9">
        <v>4.62</v>
      </c>
      <c r="GF11" s="9">
        <v>3.0680000000000001</v>
      </c>
      <c r="GG11" s="9">
        <v>2.0739999999999998</v>
      </c>
      <c r="GH11" s="9">
        <v>11.097</v>
      </c>
      <c r="GI11" s="9">
        <v>39.015000000000001</v>
      </c>
      <c r="GJ11" s="9">
        <v>6.5720000000000001</v>
      </c>
      <c r="GK11" s="9">
        <v>63.005000000000003</v>
      </c>
      <c r="GL11" s="9">
        <v>3.5990000000000002</v>
      </c>
      <c r="GM11" s="9">
        <v>23.666</v>
      </c>
      <c r="GN11" s="9">
        <v>23.666</v>
      </c>
      <c r="GO11" s="9">
        <v>5.3449999999999998</v>
      </c>
      <c r="GP11" s="9">
        <v>2.931</v>
      </c>
      <c r="GQ11" s="9">
        <v>1.399</v>
      </c>
      <c r="GR11" s="9">
        <v>1.532</v>
      </c>
      <c r="GS11" s="9">
        <v>2.33</v>
      </c>
      <c r="GT11" s="9">
        <v>0.60099999999999998</v>
      </c>
      <c r="GU11" s="9">
        <v>2.33</v>
      </c>
      <c r="GV11" s="9">
        <v>0.38700000000000001</v>
      </c>
      <c r="GW11" s="9">
        <v>0.215</v>
      </c>
      <c r="GX11" s="9">
        <v>1.6240000000000001</v>
      </c>
      <c r="GY11" s="9">
        <v>0.72299999999999998</v>
      </c>
      <c r="GZ11" s="9">
        <v>0.58399999999999996</v>
      </c>
      <c r="HA11" s="9">
        <v>2.1920000000000002</v>
      </c>
      <c r="HB11" s="9">
        <v>0.73899999999999999</v>
      </c>
      <c r="HC11" s="9">
        <v>2.4140000000000001</v>
      </c>
      <c r="HD11" s="9">
        <v>18.321999999999999</v>
      </c>
      <c r="HE11" s="9">
        <v>14.473000000000001</v>
      </c>
      <c r="HF11" s="9">
        <v>13.911</v>
      </c>
      <c r="HG11" s="9">
        <v>0.39600000000000002</v>
      </c>
      <c r="HH11" s="9">
        <v>0.16600000000000001</v>
      </c>
      <c r="HI11" s="9">
        <v>0.39600000000000002</v>
      </c>
      <c r="HJ11" s="9">
        <v>0.16600000000000001</v>
      </c>
      <c r="HK11" s="9">
        <v>0</v>
      </c>
      <c r="HL11" s="9">
        <v>12.382999999999999</v>
      </c>
      <c r="HM11" s="9">
        <v>0.31</v>
      </c>
      <c r="HN11" s="9">
        <v>0.42499999999999999</v>
      </c>
      <c r="HO11" s="9">
        <v>1.355</v>
      </c>
      <c r="HP11" s="9">
        <v>2.02</v>
      </c>
      <c r="HQ11" s="9">
        <v>12.452999999999999</v>
      </c>
      <c r="HR11" s="9">
        <v>3.8479999999999999</v>
      </c>
      <c r="HS11" s="9">
        <v>21.253</v>
      </c>
      <c r="HT11" s="9">
        <v>2.4140000000000001</v>
      </c>
      <c r="HU11" s="9">
        <v>24.056999999999999</v>
      </c>
      <c r="HV11" s="9">
        <v>24.056999999999999</v>
      </c>
      <c r="HW11" s="9">
        <v>5.4829999999999997</v>
      </c>
      <c r="HX11" s="9">
        <v>2.718</v>
      </c>
      <c r="HY11" s="9">
        <v>0.81699999999999995</v>
      </c>
      <c r="HZ11" s="9">
        <v>1.901</v>
      </c>
      <c r="IA11" s="9">
        <v>1.891</v>
      </c>
      <c r="IB11" s="9">
        <v>0.82599999999999996</v>
      </c>
      <c r="IC11" s="9">
        <v>1.9379999999999999</v>
      </c>
      <c r="ID11" s="9">
        <v>0.28299999999999997</v>
      </c>
      <c r="IE11" s="9">
        <v>0.496</v>
      </c>
      <c r="IF11" s="9">
        <v>0.314</v>
      </c>
      <c r="IG11" s="9">
        <v>1.244</v>
      </c>
      <c r="IH11" s="9">
        <v>1.159</v>
      </c>
      <c r="II11" s="9">
        <v>1.9179999999999999</v>
      </c>
      <c r="IJ11" s="9">
        <v>0.8</v>
      </c>
      <c r="IK11" s="9">
        <v>2.7650000000000001</v>
      </c>
      <c r="IL11" s="9">
        <v>18.574000000000002</v>
      </c>
      <c r="IM11" s="9">
        <v>17.693000000000001</v>
      </c>
      <c r="IN11" s="9">
        <v>16.026</v>
      </c>
      <c r="IO11" s="9">
        <v>0.66100000000000003</v>
      </c>
      <c r="IP11" s="9">
        <v>1.006</v>
      </c>
      <c r="IQ11" s="9">
        <v>0.36599999999999999</v>
      </c>
    </row>
    <row r="12" spans="1:251">
      <c r="A12" s="10">
        <v>42401</v>
      </c>
      <c r="B12" s="9">
        <v>0.58399999999999996</v>
      </c>
      <c r="C12" s="9">
        <v>2.0590000000000002</v>
      </c>
      <c r="D12" s="9">
        <v>17.295000000000002</v>
      </c>
      <c r="E12" s="9">
        <v>13.433</v>
      </c>
      <c r="F12" s="9">
        <v>12.927</v>
      </c>
      <c r="G12" s="9">
        <v>0.214</v>
      </c>
      <c r="H12" s="9">
        <v>0.29199999999999998</v>
      </c>
      <c r="I12" s="9">
        <v>0.214</v>
      </c>
      <c r="J12" s="9">
        <v>0.122</v>
      </c>
      <c r="K12" s="9">
        <v>0.17</v>
      </c>
      <c r="L12" s="9">
        <v>11.92</v>
      </c>
      <c r="M12" s="9">
        <v>0.41099999999999998</v>
      </c>
      <c r="N12" s="9">
        <v>0.51500000000000001</v>
      </c>
      <c r="O12" s="9">
        <v>0.58699999999999997</v>
      </c>
      <c r="P12" s="9">
        <v>1.788</v>
      </c>
      <c r="Q12" s="9">
        <v>11.645</v>
      </c>
      <c r="R12" s="9">
        <v>3.8610000000000002</v>
      </c>
      <c r="S12" s="9">
        <v>18.376999999999999</v>
      </c>
      <c r="T12" s="9">
        <v>2.0590000000000002</v>
      </c>
      <c r="U12" s="9">
        <v>32.954000000000001</v>
      </c>
      <c r="V12" s="9">
        <v>32.954000000000001</v>
      </c>
      <c r="W12" s="9">
        <v>5.6760000000000002</v>
      </c>
      <c r="X12" s="9">
        <v>1.952</v>
      </c>
      <c r="Y12" s="9">
        <v>0.51300000000000001</v>
      </c>
      <c r="Z12" s="9">
        <v>1.4379999999999999</v>
      </c>
      <c r="AA12" s="9">
        <v>1.0940000000000001</v>
      </c>
      <c r="AB12" s="9">
        <v>0.85799999999999998</v>
      </c>
      <c r="AC12" s="9">
        <v>0.84599999999999997</v>
      </c>
      <c r="AD12" s="9">
        <v>0.54800000000000004</v>
      </c>
      <c r="AE12" s="9">
        <v>0.55800000000000005</v>
      </c>
      <c r="AF12" s="9">
        <v>0.28399999999999997</v>
      </c>
      <c r="AG12" s="9">
        <v>0.85899999999999999</v>
      </c>
      <c r="AH12" s="9">
        <v>0.80900000000000005</v>
      </c>
      <c r="AI12" s="9">
        <v>0.94599999999999995</v>
      </c>
      <c r="AJ12" s="9">
        <v>1.006</v>
      </c>
      <c r="AK12" s="9">
        <v>3.7240000000000002</v>
      </c>
      <c r="AL12" s="9">
        <v>27.277999999999999</v>
      </c>
      <c r="AM12" s="9">
        <v>24.562000000000001</v>
      </c>
      <c r="AN12" s="9">
        <v>23.225999999999999</v>
      </c>
      <c r="AO12" s="9">
        <v>0.92400000000000004</v>
      </c>
      <c r="AP12" s="9">
        <v>0.27500000000000002</v>
      </c>
      <c r="AQ12" s="9">
        <v>0.503</v>
      </c>
      <c r="AR12" s="9">
        <v>0.20699999999999999</v>
      </c>
      <c r="AS12" s="9">
        <v>0.36099999999999999</v>
      </c>
      <c r="AT12" s="9">
        <v>20.423999999999999</v>
      </c>
      <c r="AU12" s="9">
        <v>0.53100000000000003</v>
      </c>
      <c r="AV12" s="9">
        <v>0.94899999999999995</v>
      </c>
      <c r="AW12" s="9">
        <v>2.6589999999999998</v>
      </c>
      <c r="AX12" s="9">
        <v>3.7789999999999999</v>
      </c>
      <c r="AY12" s="9">
        <v>20.783000000000001</v>
      </c>
      <c r="AZ12" s="9">
        <v>2.7160000000000002</v>
      </c>
      <c r="BA12" s="9">
        <v>29.23</v>
      </c>
      <c r="BB12" s="9">
        <v>3.7240000000000002</v>
      </c>
      <c r="BC12" s="9">
        <v>18.364999999999998</v>
      </c>
      <c r="BD12" s="9">
        <v>18.364999999999998</v>
      </c>
      <c r="BE12" s="9">
        <v>6.3810000000000002</v>
      </c>
      <c r="BF12" s="9">
        <v>1.8919999999999999</v>
      </c>
      <c r="BG12" s="9">
        <v>0.78300000000000003</v>
      </c>
      <c r="BH12" s="9">
        <v>0.40600000000000003</v>
      </c>
      <c r="BI12" s="9">
        <v>0.47</v>
      </c>
      <c r="BJ12" s="9">
        <v>0.71899999999999997</v>
      </c>
      <c r="BK12" s="9">
        <v>0.371</v>
      </c>
      <c r="BL12" s="9">
        <v>0</v>
      </c>
      <c r="BM12" s="9">
        <v>0.63700000000000001</v>
      </c>
      <c r="BN12" s="9">
        <v>0.24</v>
      </c>
      <c r="BO12" s="9">
        <v>0.29799999999999999</v>
      </c>
      <c r="BP12" s="9">
        <v>0.65100000000000002</v>
      </c>
      <c r="BQ12" s="9">
        <v>0.80500000000000005</v>
      </c>
      <c r="BR12" s="9">
        <v>0.38400000000000001</v>
      </c>
      <c r="BS12" s="9">
        <v>4.4889999999999999</v>
      </c>
      <c r="BT12" s="9">
        <v>11.984</v>
      </c>
      <c r="BU12" s="9">
        <v>10.42</v>
      </c>
      <c r="BV12" s="9">
        <v>10.228</v>
      </c>
      <c r="BW12" s="9">
        <v>0</v>
      </c>
      <c r="BX12" s="9">
        <v>0.192</v>
      </c>
      <c r="BY12" s="9">
        <v>0</v>
      </c>
      <c r="BZ12" s="9">
        <v>0</v>
      </c>
      <c r="CA12" s="9">
        <v>0.192</v>
      </c>
      <c r="CB12" s="9">
        <v>8.0890000000000004</v>
      </c>
      <c r="CC12" s="9">
        <v>0.54500000000000004</v>
      </c>
      <c r="CD12" s="9">
        <v>0.21099999999999999</v>
      </c>
      <c r="CE12" s="9">
        <v>1.575</v>
      </c>
      <c r="CF12" s="9">
        <v>0.60899999999999999</v>
      </c>
      <c r="CG12" s="9">
        <v>9.8119999999999994</v>
      </c>
      <c r="CH12" s="9">
        <v>1.5640000000000001</v>
      </c>
      <c r="CI12" s="9">
        <v>13.254</v>
      </c>
      <c r="CJ12" s="9">
        <v>5.1120000000000001</v>
      </c>
      <c r="CK12" s="9">
        <v>7.8730000000000002</v>
      </c>
      <c r="CL12" s="9">
        <v>5.8849999999999998</v>
      </c>
      <c r="CM12" s="9">
        <v>1.9870000000000001</v>
      </c>
      <c r="CN12" s="9">
        <v>227.572</v>
      </c>
      <c r="CO12" s="9">
        <v>212.60900000000001</v>
      </c>
      <c r="CP12" s="9">
        <v>44.976999999999997</v>
      </c>
      <c r="CQ12" s="9">
        <v>24.827999999999999</v>
      </c>
      <c r="CR12" s="9">
        <v>12.11</v>
      </c>
      <c r="CS12" s="9">
        <v>11.225</v>
      </c>
      <c r="CT12" s="9">
        <v>15.228</v>
      </c>
      <c r="CU12" s="9">
        <v>8.3109999999999999</v>
      </c>
      <c r="CV12" s="9">
        <v>15.362</v>
      </c>
      <c r="CW12" s="9">
        <v>3.1040000000000001</v>
      </c>
      <c r="CX12" s="9">
        <v>4.2619999999999996</v>
      </c>
      <c r="CY12" s="9">
        <v>6.3289999999999997</v>
      </c>
      <c r="CZ12" s="9">
        <v>9.782</v>
      </c>
      <c r="DA12" s="9">
        <v>7.4279999999999999</v>
      </c>
      <c r="DB12" s="9">
        <v>17.425000000000001</v>
      </c>
      <c r="DC12" s="9">
        <v>6.1130000000000004</v>
      </c>
      <c r="DD12" s="9">
        <v>20.149000000000001</v>
      </c>
      <c r="DE12" s="9">
        <v>167.63200000000001</v>
      </c>
      <c r="DF12" s="9">
        <v>147.23400000000001</v>
      </c>
      <c r="DG12" s="9">
        <v>138.13</v>
      </c>
      <c r="DH12" s="9">
        <v>4.3179999999999996</v>
      </c>
      <c r="DI12" s="9">
        <v>4.7859999999999996</v>
      </c>
      <c r="DJ12" s="9">
        <v>4.3159999999999998</v>
      </c>
      <c r="DK12" s="9">
        <v>3.282</v>
      </c>
      <c r="DL12" s="9">
        <v>1.179</v>
      </c>
      <c r="DM12" s="9">
        <v>112.021</v>
      </c>
      <c r="DN12" s="9">
        <v>9.41</v>
      </c>
      <c r="DO12" s="9">
        <v>9.3219999999999992</v>
      </c>
      <c r="DP12" s="9">
        <v>16.481000000000002</v>
      </c>
      <c r="DQ12" s="9">
        <v>36.737000000000002</v>
      </c>
      <c r="DR12" s="9">
        <v>110.497</v>
      </c>
      <c r="DS12" s="9">
        <v>20.398</v>
      </c>
      <c r="DT12" s="9">
        <v>14.964</v>
      </c>
      <c r="DU12" s="9">
        <v>203.93799999999999</v>
      </c>
      <c r="DV12" s="9">
        <v>23.634</v>
      </c>
      <c r="DW12" s="9">
        <v>24.334</v>
      </c>
      <c r="DX12" s="9">
        <v>24.334</v>
      </c>
      <c r="DY12" s="9">
        <v>3.7690000000000001</v>
      </c>
      <c r="DZ12" s="9">
        <v>2.7229999999999999</v>
      </c>
      <c r="EA12" s="9">
        <v>1.325</v>
      </c>
      <c r="EB12" s="9">
        <v>1.194</v>
      </c>
      <c r="EC12" s="9">
        <v>1.736</v>
      </c>
      <c r="ED12" s="9">
        <v>0.98699999999999999</v>
      </c>
      <c r="EE12" s="9">
        <v>1.887</v>
      </c>
      <c r="EF12" s="9">
        <v>0.436</v>
      </c>
      <c r="EG12" s="9">
        <v>0</v>
      </c>
      <c r="EH12" s="9">
        <v>0.78500000000000003</v>
      </c>
      <c r="EI12" s="9">
        <v>1.3320000000000001</v>
      </c>
      <c r="EJ12" s="9">
        <v>0.60599999999999998</v>
      </c>
      <c r="EK12" s="9">
        <v>2.5430000000000001</v>
      </c>
      <c r="EL12" s="9">
        <v>0.18</v>
      </c>
      <c r="EM12" s="9">
        <v>1.046</v>
      </c>
      <c r="EN12" s="9">
        <v>20.565000000000001</v>
      </c>
      <c r="EO12" s="9">
        <v>17.14</v>
      </c>
      <c r="EP12" s="9">
        <v>16.378</v>
      </c>
      <c r="EQ12" s="9">
        <v>0.16200000000000001</v>
      </c>
      <c r="ER12" s="9">
        <v>0.6</v>
      </c>
      <c r="ES12" s="9">
        <v>0.16200000000000001</v>
      </c>
      <c r="ET12" s="9">
        <v>0.6</v>
      </c>
      <c r="EU12" s="9">
        <v>0</v>
      </c>
      <c r="EV12" s="9">
        <v>13.164999999999999</v>
      </c>
      <c r="EW12" s="9">
        <v>0.96599999999999997</v>
      </c>
      <c r="EX12" s="9">
        <v>0.98</v>
      </c>
      <c r="EY12" s="9">
        <v>2.028</v>
      </c>
      <c r="EZ12" s="9">
        <v>4.2430000000000003</v>
      </c>
      <c r="FA12" s="9">
        <v>12.897</v>
      </c>
      <c r="FB12" s="9">
        <v>3.4260000000000002</v>
      </c>
      <c r="FC12" s="9">
        <v>23.513999999999999</v>
      </c>
      <c r="FD12" s="9">
        <v>0.82</v>
      </c>
      <c r="FE12" s="9">
        <v>68.834000000000003</v>
      </c>
      <c r="FF12" s="9">
        <v>68.834000000000003</v>
      </c>
      <c r="FG12" s="9">
        <v>9.3290000000000006</v>
      </c>
      <c r="FH12" s="9">
        <v>5.5549999999999997</v>
      </c>
      <c r="FI12" s="9">
        <v>4.2549999999999999</v>
      </c>
      <c r="FJ12" s="9">
        <v>1.3</v>
      </c>
      <c r="FK12" s="9">
        <v>4.2389999999999999</v>
      </c>
      <c r="FL12" s="9">
        <v>1.3160000000000001</v>
      </c>
      <c r="FM12" s="9">
        <v>4.2389999999999999</v>
      </c>
      <c r="FN12" s="9">
        <v>1.3160000000000001</v>
      </c>
      <c r="FO12" s="9">
        <v>0</v>
      </c>
      <c r="FP12" s="9">
        <v>2.3090000000000002</v>
      </c>
      <c r="FQ12" s="9">
        <v>1.702</v>
      </c>
      <c r="FR12" s="9">
        <v>1.5449999999999999</v>
      </c>
      <c r="FS12" s="9">
        <v>4.3010000000000002</v>
      </c>
      <c r="FT12" s="9">
        <v>1.2549999999999999</v>
      </c>
      <c r="FU12" s="9">
        <v>3.774</v>
      </c>
      <c r="FV12" s="9">
        <v>59.505000000000003</v>
      </c>
      <c r="FW12" s="9">
        <v>52.872</v>
      </c>
      <c r="FX12" s="9">
        <v>48.100999999999999</v>
      </c>
      <c r="FY12" s="9">
        <v>2.0539999999999998</v>
      </c>
      <c r="FZ12" s="9">
        <v>2.7170000000000001</v>
      </c>
      <c r="GA12" s="9">
        <v>2.9140000000000001</v>
      </c>
      <c r="GB12" s="9">
        <v>1.6990000000000001</v>
      </c>
      <c r="GC12" s="9">
        <v>0</v>
      </c>
      <c r="GD12" s="9">
        <v>40.188000000000002</v>
      </c>
      <c r="GE12" s="9">
        <v>4.4729999999999999</v>
      </c>
      <c r="GF12" s="9">
        <v>3.37</v>
      </c>
      <c r="GG12" s="9">
        <v>4.8410000000000002</v>
      </c>
      <c r="GH12" s="9">
        <v>16.917999999999999</v>
      </c>
      <c r="GI12" s="9">
        <v>35.954000000000001</v>
      </c>
      <c r="GJ12" s="9">
        <v>6.633</v>
      </c>
      <c r="GK12" s="9">
        <v>66.099000000000004</v>
      </c>
      <c r="GL12" s="9">
        <v>2.7349999999999999</v>
      </c>
      <c r="GM12" s="9">
        <v>21.283999999999999</v>
      </c>
      <c r="GN12" s="9">
        <v>21.283999999999999</v>
      </c>
      <c r="GO12" s="9">
        <v>4.8869999999999996</v>
      </c>
      <c r="GP12" s="9">
        <v>2.77</v>
      </c>
      <c r="GQ12" s="9">
        <v>1.4550000000000001</v>
      </c>
      <c r="GR12" s="9">
        <v>1.3149999999999999</v>
      </c>
      <c r="GS12" s="9">
        <v>1.6870000000000001</v>
      </c>
      <c r="GT12" s="9">
        <v>1.0840000000000001</v>
      </c>
      <c r="GU12" s="9">
        <v>2.097</v>
      </c>
      <c r="GV12" s="9">
        <v>0.307</v>
      </c>
      <c r="GW12" s="9">
        <v>0.36699999999999999</v>
      </c>
      <c r="GX12" s="9">
        <v>0.73</v>
      </c>
      <c r="GY12" s="9">
        <v>1.4390000000000001</v>
      </c>
      <c r="GZ12" s="9">
        <v>0.6</v>
      </c>
      <c r="HA12" s="9">
        <v>1.901</v>
      </c>
      <c r="HB12" s="9">
        <v>0.86899999999999999</v>
      </c>
      <c r="HC12" s="9">
        <v>2.1160000000000001</v>
      </c>
      <c r="HD12" s="9">
        <v>16.398</v>
      </c>
      <c r="HE12" s="9">
        <v>11.999000000000001</v>
      </c>
      <c r="HF12" s="9">
        <v>11.771000000000001</v>
      </c>
      <c r="HG12" s="9">
        <v>0.22800000000000001</v>
      </c>
      <c r="HH12" s="9">
        <v>0</v>
      </c>
      <c r="HI12" s="9">
        <v>0</v>
      </c>
      <c r="HJ12" s="9">
        <v>0.22800000000000001</v>
      </c>
      <c r="HK12" s="9">
        <v>0</v>
      </c>
      <c r="HL12" s="9">
        <v>9.7230000000000008</v>
      </c>
      <c r="HM12" s="9">
        <v>0.59</v>
      </c>
      <c r="HN12" s="9">
        <v>0.58299999999999996</v>
      </c>
      <c r="HO12" s="9">
        <v>1.1040000000000001</v>
      </c>
      <c r="HP12" s="9">
        <v>1.3140000000000001</v>
      </c>
      <c r="HQ12" s="9">
        <v>10.685</v>
      </c>
      <c r="HR12" s="9">
        <v>4.3979999999999997</v>
      </c>
      <c r="HS12" s="9">
        <v>19.167999999999999</v>
      </c>
      <c r="HT12" s="9">
        <v>2.1160000000000001</v>
      </c>
      <c r="HU12" s="9">
        <v>22.72</v>
      </c>
      <c r="HV12" s="9">
        <v>22.72</v>
      </c>
      <c r="HW12" s="9">
        <v>6.2119999999999997</v>
      </c>
      <c r="HX12" s="9">
        <v>2.6429999999999998</v>
      </c>
      <c r="HY12" s="9">
        <v>1.5069999999999999</v>
      </c>
      <c r="HZ12" s="9">
        <v>1.1359999999999999</v>
      </c>
      <c r="IA12" s="9">
        <v>1.9470000000000001</v>
      </c>
      <c r="IB12" s="9">
        <v>0.69599999999999995</v>
      </c>
      <c r="IC12" s="9">
        <v>2.1139999999999999</v>
      </c>
      <c r="ID12" s="9">
        <v>9.2999999999999999E-2</v>
      </c>
      <c r="IE12" s="9">
        <v>0.436</v>
      </c>
      <c r="IF12" s="9">
        <v>0.14099999999999999</v>
      </c>
      <c r="IG12" s="9">
        <v>1.1599999999999999</v>
      </c>
      <c r="IH12" s="9">
        <v>1.343</v>
      </c>
      <c r="II12" s="9">
        <v>1.619</v>
      </c>
      <c r="IJ12" s="9">
        <v>1.024</v>
      </c>
      <c r="IK12" s="9">
        <v>3.569</v>
      </c>
      <c r="IL12" s="9">
        <v>16.507999999999999</v>
      </c>
      <c r="IM12" s="9">
        <v>15.295</v>
      </c>
      <c r="IN12" s="9">
        <v>14.964</v>
      </c>
      <c r="IO12" s="9">
        <v>0.16300000000000001</v>
      </c>
      <c r="IP12" s="9">
        <v>0.16900000000000001</v>
      </c>
      <c r="IQ12" s="9">
        <v>0</v>
      </c>
    </row>
    <row r="13" spans="1:251">
      <c r="A13" s="10">
        <v>42767</v>
      </c>
      <c r="B13" s="9">
        <v>0.191</v>
      </c>
      <c r="C13" s="9">
        <v>2.4580000000000002</v>
      </c>
      <c r="D13" s="9">
        <v>20.509</v>
      </c>
      <c r="E13" s="9">
        <v>17.251999999999999</v>
      </c>
      <c r="F13" s="9">
        <v>16.295999999999999</v>
      </c>
      <c r="G13" s="9">
        <v>0.65600000000000003</v>
      </c>
      <c r="H13" s="9">
        <v>0.3</v>
      </c>
      <c r="I13" s="9">
        <v>0.40400000000000003</v>
      </c>
      <c r="J13" s="9">
        <v>0.39500000000000002</v>
      </c>
      <c r="K13" s="9">
        <v>0.158</v>
      </c>
      <c r="L13" s="9">
        <v>15.137</v>
      </c>
      <c r="M13" s="9">
        <v>0.36299999999999999</v>
      </c>
      <c r="N13" s="9">
        <v>0.22500000000000001</v>
      </c>
      <c r="O13" s="9">
        <v>1.5269999999999999</v>
      </c>
      <c r="P13" s="9">
        <v>1.9319999999999999</v>
      </c>
      <c r="Q13" s="9">
        <v>15.32</v>
      </c>
      <c r="R13" s="9">
        <v>3.2570000000000001</v>
      </c>
      <c r="S13" s="9">
        <v>22.009</v>
      </c>
      <c r="T13" s="9">
        <v>2.597</v>
      </c>
      <c r="U13" s="9">
        <v>31.013000000000002</v>
      </c>
      <c r="V13" s="9">
        <v>31.013000000000002</v>
      </c>
      <c r="W13" s="9">
        <v>7.3239999999999998</v>
      </c>
      <c r="X13" s="9">
        <v>3.1219999999999999</v>
      </c>
      <c r="Y13" s="9">
        <v>0.65900000000000003</v>
      </c>
      <c r="Z13" s="9">
        <v>2.0539999999999998</v>
      </c>
      <c r="AA13" s="9">
        <v>1.506</v>
      </c>
      <c r="AB13" s="9">
        <v>1.2070000000000001</v>
      </c>
      <c r="AC13" s="9">
        <v>1.6870000000000001</v>
      </c>
      <c r="AD13" s="9">
        <v>0.376</v>
      </c>
      <c r="AE13" s="9">
        <v>0.65</v>
      </c>
      <c r="AF13" s="9">
        <v>0.57499999999999996</v>
      </c>
      <c r="AG13" s="9">
        <v>1.135</v>
      </c>
      <c r="AH13" s="9">
        <v>1.004</v>
      </c>
      <c r="AI13" s="9">
        <v>1.2290000000000001</v>
      </c>
      <c r="AJ13" s="9">
        <v>1.484</v>
      </c>
      <c r="AK13" s="9">
        <v>4.202</v>
      </c>
      <c r="AL13" s="9">
        <v>23.689</v>
      </c>
      <c r="AM13" s="9">
        <v>21.51</v>
      </c>
      <c r="AN13" s="9">
        <v>19.942</v>
      </c>
      <c r="AO13" s="9">
        <v>1.2929999999999999</v>
      </c>
      <c r="AP13" s="9">
        <v>0.27600000000000002</v>
      </c>
      <c r="AQ13" s="9">
        <v>1.216</v>
      </c>
      <c r="AR13" s="9">
        <v>0</v>
      </c>
      <c r="AS13" s="9">
        <v>0.35199999999999998</v>
      </c>
      <c r="AT13" s="9">
        <v>19.021000000000001</v>
      </c>
      <c r="AU13" s="9">
        <v>0.68500000000000005</v>
      </c>
      <c r="AV13" s="9">
        <v>0.121</v>
      </c>
      <c r="AW13" s="9">
        <v>1.6830000000000001</v>
      </c>
      <c r="AX13" s="9">
        <v>2.452</v>
      </c>
      <c r="AY13" s="9">
        <v>19.058</v>
      </c>
      <c r="AZ13" s="9">
        <v>2.1779999999999999</v>
      </c>
      <c r="BA13" s="9">
        <v>26.475999999999999</v>
      </c>
      <c r="BB13" s="9">
        <v>4.5369999999999999</v>
      </c>
      <c r="BC13" s="9">
        <v>18.651</v>
      </c>
      <c r="BD13" s="9">
        <v>18.651</v>
      </c>
      <c r="BE13" s="9">
        <v>5.5629999999999997</v>
      </c>
      <c r="BF13" s="9">
        <v>1.288</v>
      </c>
      <c r="BG13" s="9">
        <v>0.129</v>
      </c>
      <c r="BH13" s="9">
        <v>0.67900000000000005</v>
      </c>
      <c r="BI13" s="9">
        <v>9.2999999999999999E-2</v>
      </c>
      <c r="BJ13" s="9">
        <v>0.71499999999999997</v>
      </c>
      <c r="BK13" s="9">
        <v>0.32200000000000001</v>
      </c>
      <c r="BL13" s="9">
        <v>0</v>
      </c>
      <c r="BM13" s="9">
        <v>0.39300000000000002</v>
      </c>
      <c r="BN13" s="9">
        <v>0.21199999999999999</v>
      </c>
      <c r="BO13" s="9">
        <v>0.379</v>
      </c>
      <c r="BP13" s="9">
        <v>0.217</v>
      </c>
      <c r="BQ13" s="9">
        <v>0.57299999999999995</v>
      </c>
      <c r="BR13" s="9">
        <v>0.23400000000000001</v>
      </c>
      <c r="BS13" s="9">
        <v>4.2750000000000004</v>
      </c>
      <c r="BT13" s="9">
        <v>13.087999999999999</v>
      </c>
      <c r="BU13" s="9">
        <v>11.691000000000001</v>
      </c>
      <c r="BV13" s="9">
        <v>11.07</v>
      </c>
      <c r="BW13" s="9">
        <v>0.36699999999999999</v>
      </c>
      <c r="BX13" s="9">
        <v>0.254</v>
      </c>
      <c r="BY13" s="9">
        <v>0.26400000000000001</v>
      </c>
      <c r="BZ13" s="9">
        <v>0</v>
      </c>
      <c r="CA13" s="9">
        <v>0.35699999999999998</v>
      </c>
      <c r="CB13" s="9">
        <v>8.5440000000000005</v>
      </c>
      <c r="CC13" s="9">
        <v>0.92700000000000005</v>
      </c>
      <c r="CD13" s="9">
        <v>0</v>
      </c>
      <c r="CE13" s="9">
        <v>2.2189999999999999</v>
      </c>
      <c r="CF13" s="9">
        <v>0.73799999999999999</v>
      </c>
      <c r="CG13" s="9">
        <v>10.952999999999999</v>
      </c>
      <c r="CH13" s="9">
        <v>1.3979999999999999</v>
      </c>
      <c r="CI13" s="9">
        <v>13.896000000000001</v>
      </c>
      <c r="CJ13" s="9">
        <v>4.7549999999999999</v>
      </c>
      <c r="CK13" s="9">
        <v>8.4459999999999997</v>
      </c>
      <c r="CL13" s="9">
        <v>6.9630000000000001</v>
      </c>
      <c r="CM13" s="9">
        <v>1.4830000000000001</v>
      </c>
      <c r="CN13" s="9">
        <v>239.30600000000001</v>
      </c>
      <c r="CO13" s="9">
        <v>221.404</v>
      </c>
      <c r="CP13" s="9">
        <v>42.85</v>
      </c>
      <c r="CQ13" s="9">
        <v>19.513999999999999</v>
      </c>
      <c r="CR13" s="9">
        <v>8.1240000000000006</v>
      </c>
      <c r="CS13" s="9">
        <v>9.5060000000000002</v>
      </c>
      <c r="CT13" s="9">
        <v>12.55</v>
      </c>
      <c r="CU13" s="9">
        <v>5.0789999999999997</v>
      </c>
      <c r="CV13" s="9">
        <v>12.936</v>
      </c>
      <c r="CW13" s="9">
        <v>2.871</v>
      </c>
      <c r="CX13" s="9">
        <v>1.593</v>
      </c>
      <c r="CY13" s="9">
        <v>5.4720000000000004</v>
      </c>
      <c r="CZ13" s="9">
        <v>7.9580000000000002</v>
      </c>
      <c r="DA13" s="9">
        <v>4.1989999999999998</v>
      </c>
      <c r="DB13" s="9">
        <v>10.971</v>
      </c>
      <c r="DC13" s="9">
        <v>6.6580000000000004</v>
      </c>
      <c r="DD13" s="9">
        <v>23.335000000000001</v>
      </c>
      <c r="DE13" s="9">
        <v>178.554</v>
      </c>
      <c r="DF13" s="9">
        <v>154.04300000000001</v>
      </c>
      <c r="DG13" s="9">
        <v>143.03100000000001</v>
      </c>
      <c r="DH13" s="9">
        <v>7.3040000000000003</v>
      </c>
      <c r="DI13" s="9">
        <v>3.7080000000000002</v>
      </c>
      <c r="DJ13" s="9">
        <v>6.4539999999999997</v>
      </c>
      <c r="DK13" s="9">
        <v>2.5369999999999999</v>
      </c>
      <c r="DL13" s="9">
        <v>1.84</v>
      </c>
      <c r="DM13" s="9">
        <v>114.224</v>
      </c>
      <c r="DN13" s="9">
        <v>11.305</v>
      </c>
      <c r="DO13" s="9">
        <v>7.5090000000000003</v>
      </c>
      <c r="DP13" s="9">
        <v>21.006</v>
      </c>
      <c r="DQ13" s="9">
        <v>35.387999999999998</v>
      </c>
      <c r="DR13" s="9">
        <v>118.654</v>
      </c>
      <c r="DS13" s="9">
        <v>24.512</v>
      </c>
      <c r="DT13" s="9">
        <v>17.902000000000001</v>
      </c>
      <c r="DU13" s="9">
        <v>211.68899999999999</v>
      </c>
      <c r="DV13" s="9">
        <v>27.617000000000001</v>
      </c>
      <c r="DW13" s="9">
        <v>29.454999999999998</v>
      </c>
      <c r="DX13" s="9">
        <v>29.454999999999998</v>
      </c>
      <c r="DY13" s="9">
        <v>2.319</v>
      </c>
      <c r="DZ13" s="9">
        <v>1.2749999999999999</v>
      </c>
      <c r="EA13" s="9">
        <v>0.70499999999999996</v>
      </c>
      <c r="EB13" s="9">
        <v>0.38500000000000001</v>
      </c>
      <c r="EC13" s="9">
        <v>0.41899999999999998</v>
      </c>
      <c r="ED13" s="9">
        <v>0.67200000000000004</v>
      </c>
      <c r="EE13" s="9">
        <v>0.60299999999999998</v>
      </c>
      <c r="EF13" s="9">
        <v>0.48699999999999999</v>
      </c>
      <c r="EG13" s="9">
        <v>0</v>
      </c>
      <c r="EH13" s="9">
        <v>0.40200000000000002</v>
      </c>
      <c r="EI13" s="9">
        <v>0.68799999999999994</v>
      </c>
      <c r="EJ13" s="9">
        <v>0</v>
      </c>
      <c r="EK13" s="9">
        <v>0.88900000000000001</v>
      </c>
      <c r="EL13" s="9">
        <v>0.20100000000000001</v>
      </c>
      <c r="EM13" s="9">
        <v>1.044</v>
      </c>
      <c r="EN13" s="9">
        <v>27.135999999999999</v>
      </c>
      <c r="EO13" s="9">
        <v>20.268999999999998</v>
      </c>
      <c r="EP13" s="9">
        <v>17.283000000000001</v>
      </c>
      <c r="EQ13" s="9">
        <v>1.593</v>
      </c>
      <c r="ER13" s="9">
        <v>1.393</v>
      </c>
      <c r="ES13" s="9">
        <v>2.028</v>
      </c>
      <c r="ET13" s="9">
        <v>0.77900000000000003</v>
      </c>
      <c r="EU13" s="9">
        <v>0</v>
      </c>
      <c r="EV13" s="9">
        <v>13.848000000000001</v>
      </c>
      <c r="EW13" s="9">
        <v>1.994</v>
      </c>
      <c r="EX13" s="9">
        <v>1.456</v>
      </c>
      <c r="EY13" s="9">
        <v>2.9710000000000001</v>
      </c>
      <c r="EZ13" s="9">
        <v>7.2640000000000002</v>
      </c>
      <c r="FA13" s="9">
        <v>13.006</v>
      </c>
      <c r="FB13" s="9">
        <v>6.867</v>
      </c>
      <c r="FC13" s="9">
        <v>28.443999999999999</v>
      </c>
      <c r="FD13" s="9">
        <v>1.0109999999999999</v>
      </c>
      <c r="FE13" s="9">
        <v>74.203000000000003</v>
      </c>
      <c r="FF13" s="9">
        <v>74.203000000000003</v>
      </c>
      <c r="FG13" s="9">
        <v>13.042999999999999</v>
      </c>
      <c r="FH13" s="9">
        <v>7.9420000000000002</v>
      </c>
      <c r="FI13" s="9">
        <v>3.14</v>
      </c>
      <c r="FJ13" s="9">
        <v>4.5839999999999996</v>
      </c>
      <c r="FK13" s="9">
        <v>6.0090000000000003</v>
      </c>
      <c r="FL13" s="9">
        <v>1.7150000000000001</v>
      </c>
      <c r="FM13" s="9">
        <v>6.2130000000000001</v>
      </c>
      <c r="FN13" s="9">
        <v>1.51</v>
      </c>
      <c r="FO13" s="9">
        <v>0</v>
      </c>
      <c r="FP13" s="9">
        <v>3.258</v>
      </c>
      <c r="FQ13" s="9">
        <v>3.6789999999999998</v>
      </c>
      <c r="FR13" s="9">
        <v>0.78700000000000003</v>
      </c>
      <c r="FS13" s="9">
        <v>4.7930000000000001</v>
      </c>
      <c r="FT13" s="9">
        <v>2.931</v>
      </c>
      <c r="FU13" s="9">
        <v>5.101</v>
      </c>
      <c r="FV13" s="9">
        <v>61.16</v>
      </c>
      <c r="FW13" s="9">
        <v>53.393000000000001</v>
      </c>
      <c r="FX13" s="9">
        <v>50.348999999999997</v>
      </c>
      <c r="FY13" s="9">
        <v>2.1259999999999999</v>
      </c>
      <c r="FZ13" s="9">
        <v>0.91800000000000004</v>
      </c>
      <c r="GA13" s="9">
        <v>2.7669999999999999</v>
      </c>
      <c r="GB13" s="9">
        <v>0.27700000000000002</v>
      </c>
      <c r="GC13" s="9">
        <v>0</v>
      </c>
      <c r="GD13" s="9">
        <v>39.470999999999997</v>
      </c>
      <c r="GE13" s="9">
        <v>4.6719999999999997</v>
      </c>
      <c r="GF13" s="9">
        <v>2.5950000000000002</v>
      </c>
      <c r="GG13" s="9">
        <v>6.6550000000000002</v>
      </c>
      <c r="GH13" s="9">
        <v>11.869</v>
      </c>
      <c r="GI13" s="9">
        <v>41.524000000000001</v>
      </c>
      <c r="GJ13" s="9">
        <v>7.7679999999999998</v>
      </c>
      <c r="GK13" s="9">
        <v>69.522000000000006</v>
      </c>
      <c r="GL13" s="9">
        <v>4.681</v>
      </c>
      <c r="GM13" s="9">
        <v>22.029</v>
      </c>
      <c r="GN13" s="9">
        <v>22.029</v>
      </c>
      <c r="GO13" s="9">
        <v>2.851</v>
      </c>
      <c r="GP13" s="9">
        <v>1.871</v>
      </c>
      <c r="GQ13" s="9">
        <v>1.113</v>
      </c>
      <c r="GR13" s="9">
        <v>0.376</v>
      </c>
      <c r="GS13" s="9">
        <v>1.2869999999999999</v>
      </c>
      <c r="GT13" s="9">
        <v>0.20200000000000001</v>
      </c>
      <c r="GU13" s="9">
        <v>1.4890000000000001</v>
      </c>
      <c r="GV13" s="9">
        <v>0</v>
      </c>
      <c r="GW13" s="9">
        <v>0</v>
      </c>
      <c r="GX13" s="9">
        <v>0.628</v>
      </c>
      <c r="GY13" s="9">
        <v>0.495</v>
      </c>
      <c r="GZ13" s="9">
        <v>0.36599999999999999</v>
      </c>
      <c r="HA13" s="9">
        <v>0.81200000000000006</v>
      </c>
      <c r="HB13" s="9">
        <v>0.67700000000000005</v>
      </c>
      <c r="HC13" s="9">
        <v>0.98</v>
      </c>
      <c r="HD13" s="9">
        <v>19.178999999999998</v>
      </c>
      <c r="HE13" s="9">
        <v>15.148</v>
      </c>
      <c r="HF13" s="9">
        <v>15.000999999999999</v>
      </c>
      <c r="HG13" s="9">
        <v>0.14699999999999999</v>
      </c>
      <c r="HH13" s="9">
        <v>0</v>
      </c>
      <c r="HI13" s="9">
        <v>0</v>
      </c>
      <c r="HJ13" s="9">
        <v>0.14699999999999999</v>
      </c>
      <c r="HK13" s="9">
        <v>0</v>
      </c>
      <c r="HL13" s="9">
        <v>11.696</v>
      </c>
      <c r="HM13" s="9">
        <v>0.49199999999999999</v>
      </c>
      <c r="HN13" s="9">
        <v>0.28899999999999998</v>
      </c>
      <c r="HO13" s="9">
        <v>2.6709999999999998</v>
      </c>
      <c r="HP13" s="9">
        <v>2.278</v>
      </c>
      <c r="HQ13" s="9">
        <v>12.87</v>
      </c>
      <c r="HR13" s="9">
        <v>4.0309999999999997</v>
      </c>
      <c r="HS13" s="9">
        <v>20.667000000000002</v>
      </c>
      <c r="HT13" s="9">
        <v>1.3620000000000001</v>
      </c>
      <c r="HU13" s="9">
        <v>21.692</v>
      </c>
      <c r="HV13" s="9">
        <v>21.692</v>
      </c>
      <c r="HW13" s="9">
        <v>4.7220000000000004</v>
      </c>
      <c r="HX13" s="9">
        <v>1.304</v>
      </c>
      <c r="HY13" s="9">
        <v>0.69299999999999995</v>
      </c>
      <c r="HZ13" s="9">
        <v>0.15</v>
      </c>
      <c r="IA13" s="9">
        <v>0.84299999999999997</v>
      </c>
      <c r="IB13" s="9">
        <v>0</v>
      </c>
      <c r="IC13" s="9">
        <v>0.64800000000000002</v>
      </c>
      <c r="ID13" s="9">
        <v>0.19500000000000001</v>
      </c>
      <c r="IE13" s="9">
        <v>0</v>
      </c>
      <c r="IF13" s="9">
        <v>0</v>
      </c>
      <c r="IG13" s="9">
        <v>0</v>
      </c>
      <c r="IH13" s="9">
        <v>0.84299999999999997</v>
      </c>
      <c r="II13" s="9">
        <v>0.15</v>
      </c>
      <c r="IJ13" s="9">
        <v>0.69299999999999995</v>
      </c>
      <c r="IK13" s="9">
        <v>3.4180000000000001</v>
      </c>
      <c r="IL13" s="9">
        <v>16.969000000000001</v>
      </c>
      <c r="IM13" s="9">
        <v>15.391999999999999</v>
      </c>
      <c r="IN13" s="9">
        <v>14.542</v>
      </c>
      <c r="IO13" s="9">
        <v>0.85</v>
      </c>
      <c r="IP13" s="9">
        <v>0</v>
      </c>
      <c r="IQ13" s="9">
        <v>0.38900000000000001</v>
      </c>
    </row>
    <row r="14" spans="1:251">
      <c r="A14" s="10">
        <v>43132</v>
      </c>
      <c r="B14" s="9">
        <v>0.498</v>
      </c>
      <c r="C14" s="9">
        <v>2.3940000000000001</v>
      </c>
      <c r="D14" s="9">
        <v>16.077000000000002</v>
      </c>
      <c r="E14" s="9">
        <v>11.384</v>
      </c>
      <c r="F14" s="9">
        <v>11.23</v>
      </c>
      <c r="G14" s="9">
        <v>7.6999999999999999E-2</v>
      </c>
      <c r="H14" s="9">
        <v>7.6999999999999999E-2</v>
      </c>
      <c r="I14" s="9">
        <v>0</v>
      </c>
      <c r="J14" s="9">
        <v>0</v>
      </c>
      <c r="K14" s="9">
        <v>0.154</v>
      </c>
      <c r="L14" s="9">
        <v>10.029</v>
      </c>
      <c r="M14" s="9">
        <v>0.13300000000000001</v>
      </c>
      <c r="N14" s="9">
        <v>0.12</v>
      </c>
      <c r="O14" s="9">
        <v>1.101</v>
      </c>
      <c r="P14" s="9">
        <v>0.42</v>
      </c>
      <c r="Q14" s="9">
        <v>10.964</v>
      </c>
      <c r="R14" s="9">
        <v>4.6929999999999996</v>
      </c>
      <c r="S14" s="9">
        <v>17.989999999999998</v>
      </c>
      <c r="T14" s="9">
        <v>2.65</v>
      </c>
      <c r="U14" s="9">
        <v>37.11</v>
      </c>
      <c r="V14" s="9">
        <v>37.11</v>
      </c>
      <c r="W14" s="9">
        <v>8.2729999999999997</v>
      </c>
      <c r="X14" s="9">
        <v>3.2480000000000002</v>
      </c>
      <c r="Y14" s="9">
        <v>1.161</v>
      </c>
      <c r="Z14" s="9">
        <v>1.9770000000000001</v>
      </c>
      <c r="AA14" s="9">
        <v>2.1059999999999999</v>
      </c>
      <c r="AB14" s="9">
        <v>1.1419999999999999</v>
      </c>
      <c r="AC14" s="9">
        <v>2.13</v>
      </c>
      <c r="AD14" s="9">
        <v>0.65100000000000002</v>
      </c>
      <c r="AE14" s="9">
        <v>0.46700000000000003</v>
      </c>
      <c r="AF14" s="9">
        <v>1.0069999999999999</v>
      </c>
      <c r="AG14" s="9">
        <v>1.149</v>
      </c>
      <c r="AH14" s="9">
        <v>1.091</v>
      </c>
      <c r="AI14" s="9">
        <v>2.0110000000000001</v>
      </c>
      <c r="AJ14" s="9">
        <v>1.2370000000000001</v>
      </c>
      <c r="AK14" s="9">
        <v>5.0250000000000004</v>
      </c>
      <c r="AL14" s="9">
        <v>28.837</v>
      </c>
      <c r="AM14" s="9">
        <v>25.986999999999998</v>
      </c>
      <c r="AN14" s="9">
        <v>24.623000000000001</v>
      </c>
      <c r="AO14" s="9">
        <v>0.98099999999999998</v>
      </c>
      <c r="AP14" s="9">
        <v>0.38200000000000001</v>
      </c>
      <c r="AQ14" s="9">
        <v>1.0029999999999999</v>
      </c>
      <c r="AR14" s="9">
        <v>0.09</v>
      </c>
      <c r="AS14" s="9">
        <v>0.27100000000000002</v>
      </c>
      <c r="AT14" s="9">
        <v>23.15</v>
      </c>
      <c r="AU14" s="9">
        <v>0.83599999999999997</v>
      </c>
      <c r="AV14" s="9">
        <v>0.70199999999999996</v>
      </c>
      <c r="AW14" s="9">
        <v>1.298</v>
      </c>
      <c r="AX14" s="9">
        <v>3.5819999999999999</v>
      </c>
      <c r="AY14" s="9">
        <v>22.405000000000001</v>
      </c>
      <c r="AZ14" s="9">
        <v>2.851</v>
      </c>
      <c r="BA14" s="9">
        <v>32.456000000000003</v>
      </c>
      <c r="BB14" s="9">
        <v>4.6539999999999999</v>
      </c>
      <c r="BC14" s="9">
        <v>18.628</v>
      </c>
      <c r="BD14" s="9">
        <v>18.628</v>
      </c>
      <c r="BE14" s="9">
        <v>5.43</v>
      </c>
      <c r="BF14" s="9">
        <v>1.5620000000000001</v>
      </c>
      <c r="BG14" s="9">
        <v>0.57599999999999996</v>
      </c>
      <c r="BH14" s="9">
        <v>0.98599999999999999</v>
      </c>
      <c r="BI14" s="9">
        <v>1.1839999999999999</v>
      </c>
      <c r="BJ14" s="9">
        <v>0.378</v>
      </c>
      <c r="BK14" s="9">
        <v>1.2549999999999999</v>
      </c>
      <c r="BL14" s="9">
        <v>0</v>
      </c>
      <c r="BM14" s="9">
        <v>0.307</v>
      </c>
      <c r="BN14" s="9">
        <v>0.745</v>
      </c>
      <c r="BO14" s="9">
        <v>0.436</v>
      </c>
      <c r="BP14" s="9">
        <v>0.38100000000000001</v>
      </c>
      <c r="BQ14" s="9">
        <v>0.72699999999999998</v>
      </c>
      <c r="BR14" s="9">
        <v>0.83499999999999996</v>
      </c>
      <c r="BS14" s="9">
        <v>3.8679999999999999</v>
      </c>
      <c r="BT14" s="9">
        <v>13.198</v>
      </c>
      <c r="BU14" s="9">
        <v>11.731999999999999</v>
      </c>
      <c r="BV14" s="9">
        <v>11.577</v>
      </c>
      <c r="BW14" s="9">
        <v>6.6000000000000003E-2</v>
      </c>
      <c r="BX14" s="9">
        <v>8.7999999999999995E-2</v>
      </c>
      <c r="BY14" s="9">
        <v>6.6000000000000003E-2</v>
      </c>
      <c r="BZ14" s="9">
        <v>0</v>
      </c>
      <c r="CA14" s="9">
        <v>8.7999999999999995E-2</v>
      </c>
      <c r="CB14" s="9">
        <v>9.2029999999999994</v>
      </c>
      <c r="CC14" s="9">
        <v>0.44900000000000001</v>
      </c>
      <c r="CD14" s="9">
        <v>0.223</v>
      </c>
      <c r="CE14" s="9">
        <v>1.857</v>
      </c>
      <c r="CF14" s="9">
        <v>0.70399999999999996</v>
      </c>
      <c r="CG14" s="9">
        <v>11.026999999999999</v>
      </c>
      <c r="CH14" s="9">
        <v>1.4670000000000001</v>
      </c>
      <c r="CI14" s="9">
        <v>14.868</v>
      </c>
      <c r="CJ14" s="9">
        <v>3.76</v>
      </c>
      <c r="CK14" s="9">
        <v>6.7190000000000003</v>
      </c>
      <c r="CL14" s="9">
        <v>5.0549999999999997</v>
      </c>
      <c r="CM14" s="9">
        <v>1.6639999999999999</v>
      </c>
      <c r="CN14" s="9">
        <v>246.72900000000001</v>
      </c>
      <c r="CO14" s="9">
        <v>231.089</v>
      </c>
      <c r="CP14" s="9">
        <v>48.985999999999997</v>
      </c>
      <c r="CQ14" s="9">
        <v>25.023</v>
      </c>
      <c r="CR14" s="9">
        <v>10.99</v>
      </c>
      <c r="CS14" s="9">
        <v>11.192</v>
      </c>
      <c r="CT14" s="9">
        <v>15.561</v>
      </c>
      <c r="CU14" s="9">
        <v>6.6210000000000004</v>
      </c>
      <c r="CV14" s="9">
        <v>14.97</v>
      </c>
      <c r="CW14" s="9">
        <v>3.6720000000000002</v>
      </c>
      <c r="CX14" s="9">
        <v>2.9340000000000002</v>
      </c>
      <c r="CY14" s="9">
        <v>7.3949999999999996</v>
      </c>
      <c r="CZ14" s="9">
        <v>8.5830000000000002</v>
      </c>
      <c r="DA14" s="9">
        <v>6.2039999999999997</v>
      </c>
      <c r="DB14" s="9">
        <v>14.683</v>
      </c>
      <c r="DC14" s="9">
        <v>7.4989999999999997</v>
      </c>
      <c r="DD14" s="9">
        <v>23.963000000000001</v>
      </c>
      <c r="DE14" s="9">
        <v>182.10300000000001</v>
      </c>
      <c r="DF14" s="9">
        <v>160.256</v>
      </c>
      <c r="DG14" s="9">
        <v>149.74</v>
      </c>
      <c r="DH14" s="9">
        <v>4.68</v>
      </c>
      <c r="DI14" s="9">
        <v>5.8360000000000003</v>
      </c>
      <c r="DJ14" s="9">
        <v>3.915</v>
      </c>
      <c r="DK14" s="9">
        <v>3.8180000000000001</v>
      </c>
      <c r="DL14" s="9">
        <v>2.4359999999999999</v>
      </c>
      <c r="DM14" s="9">
        <v>123.726</v>
      </c>
      <c r="DN14" s="9">
        <v>9.9969999999999999</v>
      </c>
      <c r="DO14" s="9">
        <v>9.8840000000000003</v>
      </c>
      <c r="DP14" s="9">
        <v>16.649000000000001</v>
      </c>
      <c r="DQ14" s="9">
        <v>41.22</v>
      </c>
      <c r="DR14" s="9">
        <v>119.035</v>
      </c>
      <c r="DS14" s="9">
        <v>21.847000000000001</v>
      </c>
      <c r="DT14" s="9">
        <v>15.638999999999999</v>
      </c>
      <c r="DU14" s="9">
        <v>218.57400000000001</v>
      </c>
      <c r="DV14" s="9">
        <v>28.155000000000001</v>
      </c>
      <c r="DW14" s="9">
        <v>27.661999999999999</v>
      </c>
      <c r="DX14" s="9">
        <v>27.661999999999999</v>
      </c>
      <c r="DY14" s="9">
        <v>3.4729999999999999</v>
      </c>
      <c r="DZ14" s="9">
        <v>3.069</v>
      </c>
      <c r="EA14" s="9">
        <v>1.9059999999999999</v>
      </c>
      <c r="EB14" s="9">
        <v>1.163</v>
      </c>
      <c r="EC14" s="9">
        <v>1.911</v>
      </c>
      <c r="ED14" s="9">
        <v>1.1579999999999999</v>
      </c>
      <c r="EE14" s="9">
        <v>1.929</v>
      </c>
      <c r="EF14" s="9">
        <v>0.8</v>
      </c>
      <c r="EG14" s="9">
        <v>0.34</v>
      </c>
      <c r="EH14" s="9">
        <v>1.282</v>
      </c>
      <c r="EI14" s="9">
        <v>0.80700000000000005</v>
      </c>
      <c r="EJ14" s="9">
        <v>0.98</v>
      </c>
      <c r="EK14" s="9">
        <v>2.8690000000000002</v>
      </c>
      <c r="EL14" s="9">
        <v>0.2</v>
      </c>
      <c r="EM14" s="9">
        <v>0.40400000000000003</v>
      </c>
      <c r="EN14" s="9">
        <v>24.19</v>
      </c>
      <c r="EO14" s="9">
        <v>19.78</v>
      </c>
      <c r="EP14" s="9">
        <v>17.875</v>
      </c>
      <c r="EQ14" s="9">
        <v>0.80900000000000005</v>
      </c>
      <c r="ER14" s="9">
        <v>1.0960000000000001</v>
      </c>
      <c r="ES14" s="9">
        <v>0.81899999999999995</v>
      </c>
      <c r="ET14" s="9">
        <v>1.0860000000000001</v>
      </c>
      <c r="EU14" s="9">
        <v>0</v>
      </c>
      <c r="EV14" s="9">
        <v>16.824999999999999</v>
      </c>
      <c r="EW14" s="9">
        <v>1.155</v>
      </c>
      <c r="EX14" s="9">
        <v>0.499</v>
      </c>
      <c r="EY14" s="9">
        <v>1.3</v>
      </c>
      <c r="EZ14" s="9">
        <v>7.1210000000000004</v>
      </c>
      <c r="FA14" s="9">
        <v>12.659000000000001</v>
      </c>
      <c r="FB14" s="9">
        <v>4.41</v>
      </c>
      <c r="FC14" s="9">
        <v>27.259</v>
      </c>
      <c r="FD14" s="9">
        <v>0.40400000000000003</v>
      </c>
      <c r="FE14" s="9">
        <v>80.72</v>
      </c>
      <c r="FF14" s="9">
        <v>80.72</v>
      </c>
      <c r="FG14" s="9">
        <v>11.932</v>
      </c>
      <c r="FH14" s="9">
        <v>6.649</v>
      </c>
      <c r="FI14" s="9">
        <v>2.573</v>
      </c>
      <c r="FJ14" s="9">
        <v>3.3420000000000001</v>
      </c>
      <c r="FK14" s="9">
        <v>5.1619999999999999</v>
      </c>
      <c r="FL14" s="9">
        <v>0.753</v>
      </c>
      <c r="FM14" s="9">
        <v>5.1619999999999999</v>
      </c>
      <c r="FN14" s="9">
        <v>0.56299999999999994</v>
      </c>
      <c r="FO14" s="9">
        <v>0</v>
      </c>
      <c r="FP14" s="9">
        <v>2.17</v>
      </c>
      <c r="FQ14" s="9">
        <v>2.343</v>
      </c>
      <c r="FR14" s="9">
        <v>1.4019999999999999</v>
      </c>
      <c r="FS14" s="9">
        <v>3.1749999999999998</v>
      </c>
      <c r="FT14" s="9">
        <v>2.74</v>
      </c>
      <c r="FU14" s="9">
        <v>5.2830000000000004</v>
      </c>
      <c r="FV14" s="9">
        <v>68.787999999999997</v>
      </c>
      <c r="FW14" s="9">
        <v>60.142000000000003</v>
      </c>
      <c r="FX14" s="9">
        <v>56.32</v>
      </c>
      <c r="FY14" s="9">
        <v>1.7609999999999999</v>
      </c>
      <c r="FZ14" s="9">
        <v>2.0609999999999999</v>
      </c>
      <c r="GA14" s="9">
        <v>2.3319999999999999</v>
      </c>
      <c r="GB14" s="9">
        <v>1.4890000000000001</v>
      </c>
      <c r="GC14" s="9">
        <v>0</v>
      </c>
      <c r="GD14" s="9">
        <v>49.692</v>
      </c>
      <c r="GE14" s="9">
        <v>3.286</v>
      </c>
      <c r="GF14" s="9">
        <v>4.399</v>
      </c>
      <c r="GG14" s="9">
        <v>2.7639999999999998</v>
      </c>
      <c r="GH14" s="9">
        <v>17.937000000000001</v>
      </c>
      <c r="GI14" s="9">
        <v>42.204000000000001</v>
      </c>
      <c r="GJ14" s="9">
        <v>8.6470000000000002</v>
      </c>
      <c r="GK14" s="9">
        <v>75.275000000000006</v>
      </c>
      <c r="GL14" s="9">
        <v>5.4459999999999997</v>
      </c>
      <c r="GM14" s="9">
        <v>29.436</v>
      </c>
      <c r="GN14" s="9">
        <v>29.436</v>
      </c>
      <c r="GO14" s="9">
        <v>6.7889999999999997</v>
      </c>
      <c r="GP14" s="9">
        <v>3.8919999999999999</v>
      </c>
      <c r="GQ14" s="9">
        <v>1.929</v>
      </c>
      <c r="GR14" s="9">
        <v>1.464</v>
      </c>
      <c r="GS14" s="9">
        <v>2.3290000000000002</v>
      </c>
      <c r="GT14" s="9">
        <v>1.0629999999999999</v>
      </c>
      <c r="GU14" s="9">
        <v>2.1019999999999999</v>
      </c>
      <c r="GV14" s="9">
        <v>0.79</v>
      </c>
      <c r="GW14" s="9">
        <v>0.5</v>
      </c>
      <c r="GX14" s="9">
        <v>0.79300000000000004</v>
      </c>
      <c r="GY14" s="9">
        <v>2.06</v>
      </c>
      <c r="GZ14" s="9">
        <v>0.53900000000000003</v>
      </c>
      <c r="HA14" s="9">
        <v>2.4569999999999999</v>
      </c>
      <c r="HB14" s="9">
        <v>0.93500000000000005</v>
      </c>
      <c r="HC14" s="9">
        <v>2.8969999999999998</v>
      </c>
      <c r="HD14" s="9">
        <v>22.646999999999998</v>
      </c>
      <c r="HE14" s="9">
        <v>17.279</v>
      </c>
      <c r="HF14" s="9">
        <v>16.733000000000001</v>
      </c>
      <c r="HG14" s="9">
        <v>0.15</v>
      </c>
      <c r="HH14" s="9">
        <v>0.39600000000000002</v>
      </c>
      <c r="HI14" s="9">
        <v>0</v>
      </c>
      <c r="HJ14" s="9">
        <v>0</v>
      </c>
      <c r="HK14" s="9">
        <v>0.19900000000000001</v>
      </c>
      <c r="HL14" s="9">
        <v>14.906000000000001</v>
      </c>
      <c r="HM14" s="9">
        <v>0.371</v>
      </c>
      <c r="HN14" s="9">
        <v>0.70899999999999996</v>
      </c>
      <c r="HO14" s="9">
        <v>1.294</v>
      </c>
      <c r="HP14" s="9">
        <v>3.444</v>
      </c>
      <c r="HQ14" s="9">
        <v>13.835000000000001</v>
      </c>
      <c r="HR14" s="9">
        <v>5.3680000000000003</v>
      </c>
      <c r="HS14" s="9">
        <v>26.04</v>
      </c>
      <c r="HT14" s="9">
        <v>3.3959999999999999</v>
      </c>
      <c r="HU14" s="9">
        <v>23.913</v>
      </c>
      <c r="HV14" s="9">
        <v>23.913</v>
      </c>
      <c r="HW14" s="9">
        <v>7.6669999999999998</v>
      </c>
      <c r="HX14" s="9">
        <v>3.1909999999999998</v>
      </c>
      <c r="HY14" s="9">
        <v>1.5780000000000001</v>
      </c>
      <c r="HZ14" s="9">
        <v>1.069</v>
      </c>
      <c r="IA14" s="9">
        <v>1.5669999999999999</v>
      </c>
      <c r="IB14" s="9">
        <v>1.079</v>
      </c>
      <c r="IC14" s="9">
        <v>1.4279999999999999</v>
      </c>
      <c r="ID14" s="9">
        <v>0.438</v>
      </c>
      <c r="IE14" s="9">
        <v>0.78</v>
      </c>
      <c r="IF14" s="9">
        <v>0.66100000000000003</v>
      </c>
      <c r="IG14" s="9">
        <v>0.68100000000000005</v>
      </c>
      <c r="IH14" s="9">
        <v>1.304</v>
      </c>
      <c r="II14" s="9">
        <v>1.673</v>
      </c>
      <c r="IJ14" s="9">
        <v>0.97299999999999998</v>
      </c>
      <c r="IK14" s="9">
        <v>4.476</v>
      </c>
      <c r="IL14" s="9">
        <v>16.245999999999999</v>
      </c>
      <c r="IM14" s="9">
        <v>14.983000000000001</v>
      </c>
      <c r="IN14" s="9">
        <v>14.33</v>
      </c>
      <c r="IO14" s="9">
        <v>0.2</v>
      </c>
      <c r="IP14" s="9">
        <v>0.45300000000000001</v>
      </c>
      <c r="IQ14" s="9">
        <v>0</v>
      </c>
    </row>
    <row r="15" spans="1:251">
      <c r="A15" s="10">
        <v>43497</v>
      </c>
      <c r="B15" s="9">
        <v>0.84599999999999997</v>
      </c>
      <c r="C15" s="9">
        <v>2.3940000000000001</v>
      </c>
      <c r="D15" s="9">
        <v>15.71</v>
      </c>
      <c r="E15" s="9">
        <v>13.231999999999999</v>
      </c>
      <c r="F15" s="9">
        <v>12.286</v>
      </c>
      <c r="G15" s="9">
        <v>0.82799999999999996</v>
      </c>
      <c r="H15" s="9">
        <v>0</v>
      </c>
      <c r="I15" s="9">
        <v>0.82799999999999996</v>
      </c>
      <c r="J15" s="9">
        <v>0</v>
      </c>
      <c r="K15" s="9">
        <v>0</v>
      </c>
      <c r="L15" s="9">
        <v>9.7759999999999998</v>
      </c>
      <c r="M15" s="9">
        <v>8.6999999999999994E-2</v>
      </c>
      <c r="N15" s="9">
        <v>1.0629999999999999</v>
      </c>
      <c r="O15" s="9">
        <v>2.306</v>
      </c>
      <c r="P15" s="9">
        <v>1.748</v>
      </c>
      <c r="Q15" s="9">
        <v>11.483000000000001</v>
      </c>
      <c r="R15" s="9">
        <v>2.4790000000000001</v>
      </c>
      <c r="S15" s="9">
        <v>17.593</v>
      </c>
      <c r="T15" s="9">
        <v>2.4870000000000001</v>
      </c>
      <c r="U15" s="9">
        <v>28.079000000000001</v>
      </c>
      <c r="V15" s="9">
        <v>28.079000000000001</v>
      </c>
      <c r="W15" s="9">
        <v>6.6390000000000002</v>
      </c>
      <c r="X15" s="9">
        <v>2.0150000000000001</v>
      </c>
      <c r="Y15" s="9">
        <v>0.63200000000000001</v>
      </c>
      <c r="Z15" s="9">
        <v>1.151</v>
      </c>
      <c r="AA15" s="9">
        <v>1.1659999999999999</v>
      </c>
      <c r="AB15" s="9">
        <v>0.61699999999999999</v>
      </c>
      <c r="AC15" s="9">
        <v>1.2410000000000001</v>
      </c>
      <c r="AD15" s="9">
        <v>0.32</v>
      </c>
      <c r="AE15" s="9">
        <v>0.221</v>
      </c>
      <c r="AF15" s="9">
        <v>0.28000000000000003</v>
      </c>
      <c r="AG15" s="9">
        <v>0.753</v>
      </c>
      <c r="AH15" s="9">
        <v>0.749</v>
      </c>
      <c r="AI15" s="9">
        <v>1.0269999999999999</v>
      </c>
      <c r="AJ15" s="9">
        <v>0.755</v>
      </c>
      <c r="AK15" s="9">
        <v>4.6239999999999997</v>
      </c>
      <c r="AL15" s="9">
        <v>21.44</v>
      </c>
      <c r="AM15" s="9">
        <v>20.021999999999998</v>
      </c>
      <c r="AN15" s="9">
        <v>18.824000000000002</v>
      </c>
      <c r="AO15" s="9">
        <v>0.88300000000000001</v>
      </c>
      <c r="AP15" s="9">
        <v>0.316</v>
      </c>
      <c r="AQ15" s="9">
        <v>0.88300000000000001</v>
      </c>
      <c r="AR15" s="9">
        <v>0</v>
      </c>
      <c r="AS15" s="9">
        <v>0.316</v>
      </c>
      <c r="AT15" s="9">
        <v>16.855</v>
      </c>
      <c r="AU15" s="9">
        <v>0.72499999999999998</v>
      </c>
      <c r="AV15" s="9">
        <v>0.627</v>
      </c>
      <c r="AW15" s="9">
        <v>1.8160000000000001</v>
      </c>
      <c r="AX15" s="9">
        <v>2.4870000000000001</v>
      </c>
      <c r="AY15" s="9">
        <v>17.535</v>
      </c>
      <c r="AZ15" s="9">
        <v>1.417</v>
      </c>
      <c r="BA15" s="9">
        <v>24.157</v>
      </c>
      <c r="BB15" s="9">
        <v>3.9220000000000002</v>
      </c>
      <c r="BC15" s="9">
        <v>21.027999999999999</v>
      </c>
      <c r="BD15" s="9">
        <v>21.027999999999999</v>
      </c>
      <c r="BE15" s="9">
        <v>6.2729999999999997</v>
      </c>
      <c r="BF15" s="9">
        <v>2.3239999999999998</v>
      </c>
      <c r="BG15" s="9">
        <v>0.184</v>
      </c>
      <c r="BH15" s="9">
        <v>1.7749999999999999</v>
      </c>
      <c r="BI15" s="9">
        <v>1.2829999999999999</v>
      </c>
      <c r="BJ15" s="9">
        <v>0.67600000000000005</v>
      </c>
      <c r="BK15" s="9">
        <v>1.2569999999999999</v>
      </c>
      <c r="BL15" s="9">
        <v>0</v>
      </c>
      <c r="BM15" s="9">
        <v>0.70199999999999996</v>
      </c>
      <c r="BN15" s="9">
        <v>0.184</v>
      </c>
      <c r="BO15" s="9">
        <v>0.88100000000000001</v>
      </c>
      <c r="BP15" s="9">
        <v>1.0880000000000001</v>
      </c>
      <c r="BQ15" s="9">
        <v>1.345</v>
      </c>
      <c r="BR15" s="9">
        <v>0.80900000000000005</v>
      </c>
      <c r="BS15" s="9">
        <v>3.9489999999999998</v>
      </c>
      <c r="BT15" s="9">
        <v>14.755000000000001</v>
      </c>
      <c r="BU15" s="9">
        <v>14.207000000000001</v>
      </c>
      <c r="BV15" s="9">
        <v>13.801</v>
      </c>
      <c r="BW15" s="9">
        <v>0.40500000000000003</v>
      </c>
      <c r="BX15" s="9">
        <v>0</v>
      </c>
      <c r="BY15" s="9">
        <v>0.40500000000000003</v>
      </c>
      <c r="BZ15" s="9">
        <v>0</v>
      </c>
      <c r="CA15" s="9">
        <v>0</v>
      </c>
      <c r="CB15" s="9">
        <v>11.827</v>
      </c>
      <c r="CC15" s="9">
        <v>0.20100000000000001</v>
      </c>
      <c r="CD15" s="9">
        <v>0.76200000000000001</v>
      </c>
      <c r="CE15" s="9">
        <v>1.417</v>
      </c>
      <c r="CF15" s="9">
        <v>1.3220000000000001</v>
      </c>
      <c r="CG15" s="9">
        <v>12.885</v>
      </c>
      <c r="CH15" s="9">
        <v>0.54900000000000004</v>
      </c>
      <c r="CI15" s="9">
        <v>17.007999999999999</v>
      </c>
      <c r="CJ15" s="9">
        <v>4.0190000000000001</v>
      </c>
      <c r="CK15" s="9">
        <v>8.8279999999999994</v>
      </c>
      <c r="CL15" s="9">
        <v>5.9279999999999999</v>
      </c>
      <c r="CM15" s="9">
        <v>2.9</v>
      </c>
      <c r="CN15" s="9">
        <v>242.85900000000001</v>
      </c>
      <c r="CO15" s="9">
        <v>226.18</v>
      </c>
      <c r="CP15" s="9">
        <v>49.072000000000003</v>
      </c>
      <c r="CQ15" s="9">
        <v>24.31</v>
      </c>
      <c r="CR15" s="9">
        <v>11.863</v>
      </c>
      <c r="CS15" s="9">
        <v>10.903</v>
      </c>
      <c r="CT15" s="9">
        <v>15.114000000000001</v>
      </c>
      <c r="CU15" s="9">
        <v>7.6520000000000001</v>
      </c>
      <c r="CV15" s="9">
        <v>16.335999999999999</v>
      </c>
      <c r="CW15" s="9">
        <v>3.9289999999999998</v>
      </c>
      <c r="CX15" s="9">
        <v>2.5009999999999999</v>
      </c>
      <c r="CY15" s="9">
        <v>7.0149999999999997</v>
      </c>
      <c r="CZ15" s="9">
        <v>9.5559999999999992</v>
      </c>
      <c r="DA15" s="9">
        <v>6.1950000000000003</v>
      </c>
      <c r="DB15" s="9">
        <v>17.088999999999999</v>
      </c>
      <c r="DC15" s="9">
        <v>5.6769999999999996</v>
      </c>
      <c r="DD15" s="9">
        <v>24.763000000000002</v>
      </c>
      <c r="DE15" s="9">
        <v>177.108</v>
      </c>
      <c r="DF15" s="9">
        <v>154.339</v>
      </c>
      <c r="DG15" s="9">
        <v>144.065</v>
      </c>
      <c r="DH15" s="9">
        <v>4.7519999999999998</v>
      </c>
      <c r="DI15" s="9">
        <v>5.0869999999999997</v>
      </c>
      <c r="DJ15" s="9">
        <v>5.13</v>
      </c>
      <c r="DK15" s="9">
        <v>2.508</v>
      </c>
      <c r="DL15" s="9">
        <v>2.2000000000000002</v>
      </c>
      <c r="DM15" s="9">
        <v>117.15900000000001</v>
      </c>
      <c r="DN15" s="9">
        <v>9.6189999999999998</v>
      </c>
      <c r="DO15" s="9">
        <v>10.233000000000001</v>
      </c>
      <c r="DP15" s="9">
        <v>17.327999999999999</v>
      </c>
      <c r="DQ15" s="9">
        <v>40.840000000000003</v>
      </c>
      <c r="DR15" s="9">
        <v>113.5</v>
      </c>
      <c r="DS15" s="9">
        <v>22.768999999999998</v>
      </c>
      <c r="DT15" s="9">
        <v>16.678000000000001</v>
      </c>
      <c r="DU15" s="9">
        <v>213.00299999999999</v>
      </c>
      <c r="DV15" s="9">
        <v>29.856000000000002</v>
      </c>
      <c r="DW15" s="9">
        <v>28.623999999999999</v>
      </c>
      <c r="DX15" s="9">
        <v>28.623999999999999</v>
      </c>
      <c r="DY15" s="9">
        <v>4.4939999999999998</v>
      </c>
      <c r="DZ15" s="9">
        <v>2.4089999999999998</v>
      </c>
      <c r="EA15" s="9">
        <v>1.1859999999999999</v>
      </c>
      <c r="EB15" s="9">
        <v>1.2230000000000001</v>
      </c>
      <c r="EC15" s="9">
        <v>1.4059999999999999</v>
      </c>
      <c r="ED15" s="9">
        <v>1.0029999999999999</v>
      </c>
      <c r="EE15" s="9">
        <v>1.724</v>
      </c>
      <c r="EF15" s="9">
        <v>0.68500000000000005</v>
      </c>
      <c r="EG15" s="9">
        <v>0</v>
      </c>
      <c r="EH15" s="9">
        <v>0.73899999999999999</v>
      </c>
      <c r="EI15" s="9">
        <v>0.63200000000000001</v>
      </c>
      <c r="EJ15" s="9">
        <v>1.0389999999999999</v>
      </c>
      <c r="EK15" s="9">
        <v>2.0299999999999998</v>
      </c>
      <c r="EL15" s="9">
        <v>0.379</v>
      </c>
      <c r="EM15" s="9">
        <v>2.085</v>
      </c>
      <c r="EN15" s="9">
        <v>24.13</v>
      </c>
      <c r="EO15" s="9">
        <v>19.402000000000001</v>
      </c>
      <c r="EP15" s="9">
        <v>16.718</v>
      </c>
      <c r="EQ15" s="9">
        <v>0.23499999999999999</v>
      </c>
      <c r="ER15" s="9">
        <v>2.2149999999999999</v>
      </c>
      <c r="ES15" s="9">
        <v>1.3340000000000001</v>
      </c>
      <c r="ET15" s="9">
        <v>1.1160000000000001</v>
      </c>
      <c r="EU15" s="9">
        <v>0</v>
      </c>
      <c r="EV15" s="9">
        <v>15.209</v>
      </c>
      <c r="EW15" s="9">
        <v>1.1319999999999999</v>
      </c>
      <c r="EX15" s="9">
        <v>1.641</v>
      </c>
      <c r="EY15" s="9">
        <v>1.42</v>
      </c>
      <c r="EZ15" s="9">
        <v>7.2009999999999996</v>
      </c>
      <c r="FA15" s="9">
        <v>12.201000000000001</v>
      </c>
      <c r="FB15" s="9">
        <v>4.7279999999999998</v>
      </c>
      <c r="FC15" s="9">
        <v>26.539000000000001</v>
      </c>
      <c r="FD15" s="9">
        <v>2.085</v>
      </c>
      <c r="FE15" s="9">
        <v>79.385999999999996</v>
      </c>
      <c r="FF15" s="9">
        <v>79.385999999999996</v>
      </c>
      <c r="FG15" s="9">
        <v>14.946</v>
      </c>
      <c r="FH15" s="9">
        <v>8.2780000000000005</v>
      </c>
      <c r="FI15" s="9">
        <v>4.68</v>
      </c>
      <c r="FJ15" s="9">
        <v>3.3570000000000002</v>
      </c>
      <c r="FK15" s="9">
        <v>5.5529999999999999</v>
      </c>
      <c r="FL15" s="9">
        <v>2.484</v>
      </c>
      <c r="FM15" s="9">
        <v>6.6550000000000002</v>
      </c>
      <c r="FN15" s="9">
        <v>1.3819999999999999</v>
      </c>
      <c r="FO15" s="9">
        <v>0</v>
      </c>
      <c r="FP15" s="9">
        <v>3.1</v>
      </c>
      <c r="FQ15" s="9">
        <v>2.7160000000000002</v>
      </c>
      <c r="FR15" s="9">
        <v>2.2210000000000001</v>
      </c>
      <c r="FS15" s="9">
        <v>6.4560000000000004</v>
      </c>
      <c r="FT15" s="9">
        <v>1.581</v>
      </c>
      <c r="FU15" s="9">
        <v>6.6689999999999996</v>
      </c>
      <c r="FV15" s="9">
        <v>64.44</v>
      </c>
      <c r="FW15" s="9">
        <v>54.866999999999997</v>
      </c>
      <c r="FX15" s="9">
        <v>52.036000000000001</v>
      </c>
      <c r="FY15" s="9">
        <v>2.0179999999999998</v>
      </c>
      <c r="FZ15" s="9">
        <v>0.81299999999999994</v>
      </c>
      <c r="GA15" s="9">
        <v>2.1669999999999998</v>
      </c>
      <c r="GB15" s="9">
        <v>0.66400000000000003</v>
      </c>
      <c r="GC15" s="9">
        <v>0</v>
      </c>
      <c r="GD15" s="9">
        <v>41.789000000000001</v>
      </c>
      <c r="GE15" s="9">
        <v>3.6659999999999999</v>
      </c>
      <c r="GF15" s="9">
        <v>4.2679999999999998</v>
      </c>
      <c r="GG15" s="9">
        <v>5.1449999999999996</v>
      </c>
      <c r="GH15" s="9">
        <v>17.256</v>
      </c>
      <c r="GI15" s="9">
        <v>37.610999999999997</v>
      </c>
      <c r="GJ15" s="9">
        <v>9.5730000000000004</v>
      </c>
      <c r="GK15" s="9">
        <v>73.350999999999999</v>
      </c>
      <c r="GL15" s="9">
        <v>6.0350000000000001</v>
      </c>
      <c r="GM15" s="9">
        <v>24.428999999999998</v>
      </c>
      <c r="GN15" s="9">
        <v>24.428999999999998</v>
      </c>
      <c r="GO15" s="9">
        <v>4.8289999999999997</v>
      </c>
      <c r="GP15" s="9">
        <v>2.923</v>
      </c>
      <c r="GQ15" s="9">
        <v>1.833</v>
      </c>
      <c r="GR15" s="9">
        <v>1.089</v>
      </c>
      <c r="GS15" s="9">
        <v>2.448</v>
      </c>
      <c r="GT15" s="9">
        <v>0.47399999999999998</v>
      </c>
      <c r="GU15" s="9">
        <v>2.448</v>
      </c>
      <c r="GV15" s="9">
        <v>0.47399999999999998</v>
      </c>
      <c r="GW15" s="9">
        <v>0</v>
      </c>
      <c r="GX15" s="9">
        <v>0.249</v>
      </c>
      <c r="GY15" s="9">
        <v>1.49</v>
      </c>
      <c r="GZ15" s="9">
        <v>1.1839999999999999</v>
      </c>
      <c r="HA15" s="9">
        <v>2.157</v>
      </c>
      <c r="HB15" s="9">
        <v>0.76500000000000001</v>
      </c>
      <c r="HC15" s="9">
        <v>1.9059999999999999</v>
      </c>
      <c r="HD15" s="9">
        <v>19.600000000000001</v>
      </c>
      <c r="HE15" s="9">
        <v>16.117999999999999</v>
      </c>
      <c r="HF15" s="9">
        <v>16.117999999999999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14.143000000000001</v>
      </c>
      <c r="HM15" s="9">
        <v>0.28599999999999998</v>
      </c>
      <c r="HN15" s="9">
        <v>0.64400000000000002</v>
      </c>
      <c r="HO15" s="9">
        <v>1.0449999999999999</v>
      </c>
      <c r="HP15" s="9">
        <v>2.1309999999999998</v>
      </c>
      <c r="HQ15" s="9">
        <v>13.987</v>
      </c>
      <c r="HR15" s="9">
        <v>3.4809999999999999</v>
      </c>
      <c r="HS15" s="9">
        <v>22.521999999999998</v>
      </c>
      <c r="HT15" s="9">
        <v>1.9059999999999999</v>
      </c>
      <c r="HU15" s="9">
        <v>23.285</v>
      </c>
      <c r="HV15" s="9">
        <v>23.285</v>
      </c>
      <c r="HW15" s="9">
        <v>5.8070000000000004</v>
      </c>
      <c r="HX15" s="9">
        <v>2.8580000000000001</v>
      </c>
      <c r="HY15" s="9">
        <v>1.6830000000000001</v>
      </c>
      <c r="HZ15" s="9">
        <v>0.98199999999999998</v>
      </c>
      <c r="IA15" s="9">
        <v>1.752</v>
      </c>
      <c r="IB15" s="9">
        <v>0.91300000000000003</v>
      </c>
      <c r="IC15" s="9">
        <v>1.752</v>
      </c>
      <c r="ID15" s="9">
        <v>0.32400000000000001</v>
      </c>
      <c r="IE15" s="9">
        <v>0.58899999999999997</v>
      </c>
      <c r="IF15" s="9">
        <v>0.94</v>
      </c>
      <c r="IG15" s="9">
        <v>1.363</v>
      </c>
      <c r="IH15" s="9">
        <v>0.36099999999999999</v>
      </c>
      <c r="II15" s="9">
        <v>2.4420000000000002</v>
      </c>
      <c r="IJ15" s="9">
        <v>0.222</v>
      </c>
      <c r="IK15" s="9">
        <v>2.9489999999999998</v>
      </c>
      <c r="IL15" s="9">
        <v>17.478000000000002</v>
      </c>
      <c r="IM15" s="9">
        <v>15.901999999999999</v>
      </c>
      <c r="IN15" s="9">
        <v>15.058999999999999</v>
      </c>
      <c r="IO15" s="9">
        <v>0.19700000000000001</v>
      </c>
      <c r="IP15" s="9">
        <v>0.443</v>
      </c>
      <c r="IQ15" s="9">
        <v>0</v>
      </c>
    </row>
    <row r="16" spans="1:251">
      <c r="A16" s="10">
        <v>43862</v>
      </c>
      <c r="B16" s="9">
        <v>0.76500000000000001</v>
      </c>
      <c r="C16" s="9">
        <v>2.4580000000000002</v>
      </c>
      <c r="D16" s="9">
        <v>13.962999999999999</v>
      </c>
      <c r="E16" s="9">
        <v>11.412000000000001</v>
      </c>
      <c r="F16" s="9">
        <v>10.721</v>
      </c>
      <c r="G16" s="9">
        <v>0.503</v>
      </c>
      <c r="H16" s="9">
        <v>0.187</v>
      </c>
      <c r="I16" s="9">
        <v>0.503</v>
      </c>
      <c r="J16" s="9">
        <v>9.5000000000000001E-2</v>
      </c>
      <c r="K16" s="9">
        <v>9.1999999999999998E-2</v>
      </c>
      <c r="L16" s="9">
        <v>9.2219999999999995</v>
      </c>
      <c r="M16" s="9">
        <v>0.84799999999999998</v>
      </c>
      <c r="N16" s="9">
        <v>0.27600000000000002</v>
      </c>
      <c r="O16" s="9">
        <v>1.0660000000000001</v>
      </c>
      <c r="P16" s="9">
        <v>1.623</v>
      </c>
      <c r="Q16" s="9">
        <v>9.7880000000000003</v>
      </c>
      <c r="R16" s="9">
        <v>2.5510000000000002</v>
      </c>
      <c r="S16" s="9">
        <v>15.528</v>
      </c>
      <c r="T16" s="9">
        <v>2.476</v>
      </c>
      <c r="U16" s="9">
        <v>30.984999999999999</v>
      </c>
      <c r="V16" s="9">
        <v>30.984999999999999</v>
      </c>
      <c r="W16" s="9">
        <v>8.4339999999999993</v>
      </c>
      <c r="X16" s="9">
        <v>3.1720000000000002</v>
      </c>
      <c r="Y16" s="9">
        <v>0.93600000000000005</v>
      </c>
      <c r="Z16" s="9">
        <v>1.8380000000000001</v>
      </c>
      <c r="AA16" s="9">
        <v>1.8129999999999999</v>
      </c>
      <c r="AB16" s="9">
        <v>0.96</v>
      </c>
      <c r="AC16" s="9">
        <v>1.4139999999999999</v>
      </c>
      <c r="AD16" s="9">
        <v>0.30099999999999999</v>
      </c>
      <c r="AE16" s="9">
        <v>1.0580000000000001</v>
      </c>
      <c r="AF16" s="9">
        <v>0.57099999999999995</v>
      </c>
      <c r="AG16" s="9">
        <v>0.83399999999999996</v>
      </c>
      <c r="AH16" s="9">
        <v>1.367</v>
      </c>
      <c r="AI16" s="9">
        <v>1.921</v>
      </c>
      <c r="AJ16" s="9">
        <v>0.85199999999999998</v>
      </c>
      <c r="AK16" s="9">
        <v>5.2629999999999999</v>
      </c>
      <c r="AL16" s="9">
        <v>22.55</v>
      </c>
      <c r="AM16" s="9">
        <v>21.251999999999999</v>
      </c>
      <c r="AN16" s="9">
        <v>19.884</v>
      </c>
      <c r="AO16" s="9">
        <v>0.53800000000000003</v>
      </c>
      <c r="AP16" s="9">
        <v>0.82899999999999996</v>
      </c>
      <c r="AQ16" s="9">
        <v>1.0309999999999999</v>
      </c>
      <c r="AR16" s="9">
        <v>0</v>
      </c>
      <c r="AS16" s="9">
        <v>0.33700000000000002</v>
      </c>
      <c r="AT16" s="9">
        <v>17.582000000000001</v>
      </c>
      <c r="AU16" s="9">
        <v>0.755</v>
      </c>
      <c r="AV16" s="9">
        <v>0.86699999999999999</v>
      </c>
      <c r="AW16" s="9">
        <v>2.0489999999999999</v>
      </c>
      <c r="AX16" s="9">
        <v>3.4809999999999999</v>
      </c>
      <c r="AY16" s="9">
        <v>17.771000000000001</v>
      </c>
      <c r="AZ16" s="9">
        <v>1.298</v>
      </c>
      <c r="BA16" s="9">
        <v>25.324000000000002</v>
      </c>
      <c r="BB16" s="9">
        <v>5.6609999999999996</v>
      </c>
      <c r="BC16" s="9">
        <v>16.399999999999999</v>
      </c>
      <c r="BD16" s="9">
        <v>16.399999999999999</v>
      </c>
      <c r="BE16" s="9">
        <v>4.4710000000000001</v>
      </c>
      <c r="BF16" s="9">
        <v>1.1659999999999999</v>
      </c>
      <c r="BG16" s="9">
        <v>0.63300000000000001</v>
      </c>
      <c r="BH16" s="9">
        <v>0.40200000000000002</v>
      </c>
      <c r="BI16" s="9">
        <v>0.54800000000000004</v>
      </c>
      <c r="BJ16" s="9">
        <v>0.48799999999999999</v>
      </c>
      <c r="BK16" s="9">
        <v>0.64800000000000002</v>
      </c>
      <c r="BL16" s="9">
        <v>0</v>
      </c>
      <c r="BM16" s="9">
        <v>0.38700000000000001</v>
      </c>
      <c r="BN16" s="9">
        <v>0.35499999999999998</v>
      </c>
      <c r="BO16" s="9">
        <v>0.186</v>
      </c>
      <c r="BP16" s="9">
        <v>0.495</v>
      </c>
      <c r="BQ16" s="9">
        <v>0.43099999999999999</v>
      </c>
      <c r="BR16" s="9">
        <v>0.60499999999999998</v>
      </c>
      <c r="BS16" s="9">
        <v>3.3039999999999998</v>
      </c>
      <c r="BT16" s="9">
        <v>11.93</v>
      </c>
      <c r="BU16" s="9">
        <v>10.568</v>
      </c>
      <c r="BV16" s="9">
        <v>10.568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7.1509999999999998</v>
      </c>
      <c r="CC16" s="9">
        <v>0.30199999999999999</v>
      </c>
      <c r="CD16" s="9">
        <v>0.17699999999999999</v>
      </c>
      <c r="CE16" s="9">
        <v>2.9380000000000002</v>
      </c>
      <c r="CF16" s="9">
        <v>1.079</v>
      </c>
      <c r="CG16" s="9">
        <v>9.4890000000000008</v>
      </c>
      <c r="CH16" s="9">
        <v>1.3620000000000001</v>
      </c>
      <c r="CI16" s="9">
        <v>13.4</v>
      </c>
      <c r="CJ16" s="9">
        <v>3.0009999999999999</v>
      </c>
      <c r="CK16" s="9">
        <v>9.6340000000000003</v>
      </c>
      <c r="CL16" s="9">
        <v>7.2359999999999998</v>
      </c>
      <c r="CM16" s="9">
        <v>2.3980000000000001</v>
      </c>
      <c r="CN16" s="9">
        <v>253.315</v>
      </c>
      <c r="CO16" s="9">
        <v>237.858</v>
      </c>
      <c r="CP16" s="9">
        <v>47.497999999999998</v>
      </c>
      <c r="CQ16" s="9">
        <v>21.390999999999998</v>
      </c>
      <c r="CR16" s="9">
        <v>8.7149999999999999</v>
      </c>
      <c r="CS16" s="9">
        <v>11.244999999999999</v>
      </c>
      <c r="CT16" s="9">
        <v>13.741</v>
      </c>
      <c r="CU16" s="9">
        <v>6.2190000000000003</v>
      </c>
      <c r="CV16" s="9">
        <v>13.811999999999999</v>
      </c>
      <c r="CW16" s="9">
        <v>2.2930000000000001</v>
      </c>
      <c r="CX16" s="9">
        <v>3.6539999999999999</v>
      </c>
      <c r="CY16" s="9">
        <v>8.85</v>
      </c>
      <c r="CZ16" s="9">
        <v>5.91</v>
      </c>
      <c r="DA16" s="9">
        <v>5.2</v>
      </c>
      <c r="DB16" s="9">
        <v>13.913</v>
      </c>
      <c r="DC16" s="9">
        <v>6.0469999999999997</v>
      </c>
      <c r="DD16" s="9">
        <v>26.108000000000001</v>
      </c>
      <c r="DE16" s="9">
        <v>190.36</v>
      </c>
      <c r="DF16" s="9">
        <v>166.53899999999999</v>
      </c>
      <c r="DG16" s="9">
        <v>156.08199999999999</v>
      </c>
      <c r="DH16" s="9">
        <v>6.5220000000000002</v>
      </c>
      <c r="DI16" s="9">
        <v>3.5009999999999999</v>
      </c>
      <c r="DJ16" s="9">
        <v>6.4039999999999999</v>
      </c>
      <c r="DK16" s="9">
        <v>2.319</v>
      </c>
      <c r="DL16" s="9">
        <v>1.3</v>
      </c>
      <c r="DM16" s="9">
        <v>124.05</v>
      </c>
      <c r="DN16" s="9">
        <v>12.622999999999999</v>
      </c>
      <c r="DO16" s="9">
        <v>7.5110000000000001</v>
      </c>
      <c r="DP16" s="9">
        <v>22.355</v>
      </c>
      <c r="DQ16" s="9">
        <v>38.799999999999997</v>
      </c>
      <c r="DR16" s="9">
        <v>127.739</v>
      </c>
      <c r="DS16" s="9">
        <v>23.821000000000002</v>
      </c>
      <c r="DT16" s="9">
        <v>15.456</v>
      </c>
      <c r="DU16" s="9">
        <v>224.11500000000001</v>
      </c>
      <c r="DV16" s="9">
        <v>29.2</v>
      </c>
      <c r="DW16" s="9">
        <v>30.065999999999999</v>
      </c>
      <c r="DX16" s="9">
        <v>30.065999999999999</v>
      </c>
      <c r="DY16" s="9">
        <v>5.5229999999999997</v>
      </c>
      <c r="DZ16" s="9">
        <v>2.6280000000000001</v>
      </c>
      <c r="EA16" s="9">
        <v>1.357</v>
      </c>
      <c r="EB16" s="9">
        <v>1.27</v>
      </c>
      <c r="EC16" s="9">
        <v>1.6080000000000001</v>
      </c>
      <c r="ED16" s="9">
        <v>1.02</v>
      </c>
      <c r="EE16" s="9">
        <v>1.7949999999999999</v>
      </c>
      <c r="EF16" s="9">
        <v>0.41399999999999998</v>
      </c>
      <c r="EG16" s="9">
        <v>0.41799999999999998</v>
      </c>
      <c r="EH16" s="9">
        <v>1.5269999999999999</v>
      </c>
      <c r="EI16" s="9">
        <v>0.89300000000000002</v>
      </c>
      <c r="EJ16" s="9">
        <v>0.20799999999999999</v>
      </c>
      <c r="EK16" s="9">
        <v>2.0219999999999998</v>
      </c>
      <c r="EL16" s="9">
        <v>0.60499999999999998</v>
      </c>
      <c r="EM16" s="9">
        <v>2.8959999999999999</v>
      </c>
      <c r="EN16" s="9">
        <v>24.542000000000002</v>
      </c>
      <c r="EO16" s="9">
        <v>21.387</v>
      </c>
      <c r="EP16" s="9">
        <v>18.654</v>
      </c>
      <c r="EQ16" s="9">
        <v>1.198</v>
      </c>
      <c r="ER16" s="9">
        <v>1.5349999999999999</v>
      </c>
      <c r="ES16" s="9">
        <v>1.554</v>
      </c>
      <c r="ET16" s="9">
        <v>1.179</v>
      </c>
      <c r="EU16" s="9">
        <v>0</v>
      </c>
      <c r="EV16" s="9">
        <v>16.04</v>
      </c>
      <c r="EW16" s="9">
        <v>1.4319999999999999</v>
      </c>
      <c r="EX16" s="9">
        <v>0.94499999999999995</v>
      </c>
      <c r="EY16" s="9">
        <v>2.9689999999999999</v>
      </c>
      <c r="EZ16" s="9">
        <v>5.81</v>
      </c>
      <c r="FA16" s="9">
        <v>15.577</v>
      </c>
      <c r="FB16" s="9">
        <v>3.1549999999999998</v>
      </c>
      <c r="FC16" s="9">
        <v>27.949000000000002</v>
      </c>
      <c r="FD16" s="9">
        <v>2.117</v>
      </c>
      <c r="FE16" s="9">
        <v>75.698999999999998</v>
      </c>
      <c r="FF16" s="9">
        <v>75.698999999999998</v>
      </c>
      <c r="FG16" s="9">
        <v>14.382</v>
      </c>
      <c r="FH16" s="9">
        <v>7.0209999999999999</v>
      </c>
      <c r="FI16" s="9">
        <v>4.0330000000000004</v>
      </c>
      <c r="FJ16" s="9">
        <v>2.8380000000000001</v>
      </c>
      <c r="FK16" s="9">
        <v>4.9219999999999997</v>
      </c>
      <c r="FL16" s="9">
        <v>1.95</v>
      </c>
      <c r="FM16" s="9">
        <v>5.5650000000000004</v>
      </c>
      <c r="FN16" s="9">
        <v>1.306</v>
      </c>
      <c r="FO16" s="9">
        <v>0</v>
      </c>
      <c r="FP16" s="9">
        <v>3.2189999999999999</v>
      </c>
      <c r="FQ16" s="9">
        <v>1.748</v>
      </c>
      <c r="FR16" s="9">
        <v>1.905</v>
      </c>
      <c r="FS16" s="9">
        <v>5.5490000000000004</v>
      </c>
      <c r="FT16" s="9">
        <v>1.3220000000000001</v>
      </c>
      <c r="FU16" s="9">
        <v>7.3620000000000001</v>
      </c>
      <c r="FV16" s="9">
        <v>61.317</v>
      </c>
      <c r="FW16" s="9">
        <v>53.726999999999997</v>
      </c>
      <c r="FX16" s="9">
        <v>49.953000000000003</v>
      </c>
      <c r="FY16" s="9">
        <v>2.867</v>
      </c>
      <c r="FZ16" s="9">
        <v>0.90700000000000003</v>
      </c>
      <c r="GA16" s="9">
        <v>3.089</v>
      </c>
      <c r="GB16" s="9">
        <v>0.68500000000000005</v>
      </c>
      <c r="GC16" s="9">
        <v>0</v>
      </c>
      <c r="GD16" s="9">
        <v>44.322000000000003</v>
      </c>
      <c r="GE16" s="9">
        <v>3.4649999999999999</v>
      </c>
      <c r="GF16" s="9">
        <v>1.9670000000000001</v>
      </c>
      <c r="GG16" s="9">
        <v>3.9740000000000002</v>
      </c>
      <c r="GH16" s="9">
        <v>14.557</v>
      </c>
      <c r="GI16" s="9">
        <v>39.17</v>
      </c>
      <c r="GJ16" s="9">
        <v>7.5890000000000004</v>
      </c>
      <c r="GK16" s="9">
        <v>68.599999999999994</v>
      </c>
      <c r="GL16" s="9">
        <v>7.0990000000000002</v>
      </c>
      <c r="GM16" s="9">
        <v>22.298999999999999</v>
      </c>
      <c r="GN16" s="9">
        <v>22.298999999999999</v>
      </c>
      <c r="GO16" s="9">
        <v>4.5019999999999998</v>
      </c>
      <c r="GP16" s="9">
        <v>2.5230000000000001</v>
      </c>
      <c r="GQ16" s="9">
        <v>1.37</v>
      </c>
      <c r="GR16" s="9">
        <v>1.153</v>
      </c>
      <c r="GS16" s="9">
        <v>1.944</v>
      </c>
      <c r="GT16" s="9">
        <v>0.57899999999999996</v>
      </c>
      <c r="GU16" s="9">
        <v>1.944</v>
      </c>
      <c r="GV16" s="9">
        <v>0.35099999999999998</v>
      </c>
      <c r="GW16" s="9">
        <v>0.22800000000000001</v>
      </c>
      <c r="GX16" s="9">
        <v>0.71</v>
      </c>
      <c r="GY16" s="9">
        <v>1.5880000000000001</v>
      </c>
      <c r="GZ16" s="9">
        <v>0.224</v>
      </c>
      <c r="HA16" s="9">
        <v>0.69799999999999995</v>
      </c>
      <c r="HB16" s="9">
        <v>1.825</v>
      </c>
      <c r="HC16" s="9">
        <v>1.9790000000000001</v>
      </c>
      <c r="HD16" s="9">
        <v>17.797000000000001</v>
      </c>
      <c r="HE16" s="9">
        <v>13.378</v>
      </c>
      <c r="HF16" s="9">
        <v>12.962</v>
      </c>
      <c r="HG16" s="9">
        <v>0</v>
      </c>
      <c r="HH16" s="9">
        <v>0.41599999999999998</v>
      </c>
      <c r="HI16" s="9">
        <v>0</v>
      </c>
      <c r="HJ16" s="9">
        <v>0.22600000000000001</v>
      </c>
      <c r="HK16" s="9">
        <v>0.19</v>
      </c>
      <c r="HL16" s="9">
        <v>9.9629999999999992</v>
      </c>
      <c r="HM16" s="9">
        <v>1.07</v>
      </c>
      <c r="HN16" s="9">
        <v>0.65800000000000003</v>
      </c>
      <c r="HO16" s="9">
        <v>1.6870000000000001</v>
      </c>
      <c r="HP16" s="9">
        <v>1.8340000000000001</v>
      </c>
      <c r="HQ16" s="9">
        <v>11.544</v>
      </c>
      <c r="HR16" s="9">
        <v>4.4189999999999996</v>
      </c>
      <c r="HS16" s="9">
        <v>20.32</v>
      </c>
      <c r="HT16" s="9">
        <v>1.9790000000000001</v>
      </c>
      <c r="HU16" s="9">
        <v>26.193999999999999</v>
      </c>
      <c r="HV16" s="9">
        <v>26.193999999999999</v>
      </c>
      <c r="HW16" s="9">
        <v>4.476</v>
      </c>
      <c r="HX16" s="9">
        <v>1.819</v>
      </c>
      <c r="HY16" s="9">
        <v>0.90300000000000002</v>
      </c>
      <c r="HZ16" s="9">
        <v>0.61199999999999999</v>
      </c>
      <c r="IA16" s="9">
        <v>1.18</v>
      </c>
      <c r="IB16" s="9">
        <v>0.33500000000000002</v>
      </c>
      <c r="IC16" s="9">
        <v>1.2889999999999999</v>
      </c>
      <c r="ID16" s="9">
        <v>0</v>
      </c>
      <c r="IE16" s="9">
        <v>0.22600000000000001</v>
      </c>
      <c r="IF16" s="9">
        <v>0.33500000000000002</v>
      </c>
      <c r="IG16" s="9">
        <v>0</v>
      </c>
      <c r="IH16" s="9">
        <v>1.18</v>
      </c>
      <c r="II16" s="9">
        <v>0.90300000000000002</v>
      </c>
      <c r="IJ16" s="9">
        <v>0.61199999999999999</v>
      </c>
      <c r="IK16" s="9">
        <v>2.657</v>
      </c>
      <c r="IL16" s="9">
        <v>21.719000000000001</v>
      </c>
      <c r="IM16" s="9">
        <v>19.734999999999999</v>
      </c>
      <c r="IN16" s="9">
        <v>19.266999999999999</v>
      </c>
      <c r="IO16" s="9">
        <v>0.46800000000000003</v>
      </c>
      <c r="IP16" s="9">
        <v>0</v>
      </c>
      <c r="IQ16" s="9">
        <v>0</v>
      </c>
    </row>
    <row r="17" spans="1:251">
      <c r="A17" s="10">
        <v>44228</v>
      </c>
      <c r="B17" s="9">
        <v>1.0620000000000001</v>
      </c>
      <c r="C17" s="9">
        <v>2.4700000000000002</v>
      </c>
      <c r="D17" s="9">
        <v>14.385</v>
      </c>
      <c r="E17" s="9">
        <v>9.9580000000000002</v>
      </c>
      <c r="F17" s="9">
        <v>9.5540000000000003</v>
      </c>
      <c r="G17" s="9">
        <v>0.32500000000000001</v>
      </c>
      <c r="H17" s="9">
        <v>7.9000000000000001E-2</v>
      </c>
      <c r="I17" s="9">
        <v>7.9000000000000001E-2</v>
      </c>
      <c r="J17" s="9">
        <v>0.32400000000000001</v>
      </c>
      <c r="K17" s="9">
        <v>0</v>
      </c>
      <c r="L17" s="9">
        <v>8.5860000000000003</v>
      </c>
      <c r="M17" s="9">
        <v>0.38</v>
      </c>
      <c r="N17" s="9">
        <v>0.33800000000000002</v>
      </c>
      <c r="O17" s="9">
        <v>0.65500000000000003</v>
      </c>
      <c r="P17" s="9">
        <v>1.22</v>
      </c>
      <c r="Q17" s="9">
        <v>8.7379999999999995</v>
      </c>
      <c r="R17" s="9">
        <v>4.4279999999999999</v>
      </c>
      <c r="S17" s="9">
        <v>16.016999999999999</v>
      </c>
      <c r="T17" s="9">
        <v>2.3140000000000001</v>
      </c>
      <c r="U17" s="9">
        <v>26.538</v>
      </c>
      <c r="V17" s="9">
        <v>26.538</v>
      </c>
      <c r="W17" s="9">
        <v>6.1669999999999998</v>
      </c>
      <c r="X17" s="9">
        <v>3.1269999999999998</v>
      </c>
      <c r="Y17" s="9">
        <v>0.63800000000000001</v>
      </c>
      <c r="Z17" s="9">
        <v>1.98</v>
      </c>
      <c r="AA17" s="9">
        <v>1.403</v>
      </c>
      <c r="AB17" s="9">
        <v>1.2150000000000001</v>
      </c>
      <c r="AC17" s="9">
        <v>1.581</v>
      </c>
      <c r="AD17" s="9">
        <v>6.8000000000000005E-2</v>
      </c>
      <c r="AE17" s="9">
        <v>0.96799999999999997</v>
      </c>
      <c r="AF17" s="9">
        <v>0.56999999999999995</v>
      </c>
      <c r="AG17" s="9">
        <v>1.095</v>
      </c>
      <c r="AH17" s="9">
        <v>0.95299999999999996</v>
      </c>
      <c r="AI17" s="9">
        <v>1.4390000000000001</v>
      </c>
      <c r="AJ17" s="9">
        <v>1.179</v>
      </c>
      <c r="AK17" s="9">
        <v>3.04</v>
      </c>
      <c r="AL17" s="9">
        <v>20.370999999999999</v>
      </c>
      <c r="AM17" s="9">
        <v>18.059000000000001</v>
      </c>
      <c r="AN17" s="9">
        <v>17.428999999999998</v>
      </c>
      <c r="AO17" s="9">
        <v>0.24299999999999999</v>
      </c>
      <c r="AP17" s="9">
        <v>0.312</v>
      </c>
      <c r="AQ17" s="9">
        <v>0.42299999999999999</v>
      </c>
      <c r="AR17" s="9">
        <v>0</v>
      </c>
      <c r="AS17" s="9">
        <v>0.13200000000000001</v>
      </c>
      <c r="AT17" s="9">
        <v>15.363</v>
      </c>
      <c r="AU17" s="9">
        <v>0.44800000000000001</v>
      </c>
      <c r="AV17" s="9">
        <v>0.89300000000000002</v>
      </c>
      <c r="AW17" s="9">
        <v>1.3560000000000001</v>
      </c>
      <c r="AX17" s="9">
        <v>2.66</v>
      </c>
      <c r="AY17" s="9">
        <v>15.4</v>
      </c>
      <c r="AZ17" s="9">
        <v>2.3119999999999998</v>
      </c>
      <c r="BA17" s="9">
        <v>23.189</v>
      </c>
      <c r="BB17" s="9">
        <v>3.3490000000000002</v>
      </c>
      <c r="BC17" s="9">
        <v>16.757000000000001</v>
      </c>
      <c r="BD17" s="9">
        <v>16.757000000000001</v>
      </c>
      <c r="BE17" s="9">
        <v>5.0460000000000003</v>
      </c>
      <c r="BF17" s="9">
        <v>1.1359999999999999</v>
      </c>
      <c r="BG17" s="9">
        <v>0.151</v>
      </c>
      <c r="BH17" s="9">
        <v>0.73099999999999998</v>
      </c>
      <c r="BI17" s="9">
        <v>0.35799999999999998</v>
      </c>
      <c r="BJ17" s="9">
        <v>0.52400000000000002</v>
      </c>
      <c r="BK17" s="9">
        <v>0.42699999999999999</v>
      </c>
      <c r="BL17" s="9">
        <v>0</v>
      </c>
      <c r="BM17" s="9">
        <v>0.45500000000000002</v>
      </c>
      <c r="BN17" s="9">
        <v>0</v>
      </c>
      <c r="BO17" s="9">
        <v>0.56899999999999995</v>
      </c>
      <c r="BP17" s="9">
        <v>0.313</v>
      </c>
      <c r="BQ17" s="9">
        <v>0.41699999999999998</v>
      </c>
      <c r="BR17" s="9">
        <v>0.46500000000000002</v>
      </c>
      <c r="BS17" s="9">
        <v>3.9089999999999998</v>
      </c>
      <c r="BT17" s="9">
        <v>11.712</v>
      </c>
      <c r="BU17" s="9">
        <v>10.622999999999999</v>
      </c>
      <c r="BV17" s="9">
        <v>10.464</v>
      </c>
      <c r="BW17" s="9">
        <v>0.159</v>
      </c>
      <c r="BX17" s="9">
        <v>0</v>
      </c>
      <c r="BY17" s="9">
        <v>0.08</v>
      </c>
      <c r="BZ17" s="9">
        <v>0</v>
      </c>
      <c r="CA17" s="9">
        <v>7.9000000000000001E-2</v>
      </c>
      <c r="CB17" s="9">
        <v>7.6390000000000002</v>
      </c>
      <c r="CC17" s="9">
        <v>1.024</v>
      </c>
      <c r="CD17" s="9">
        <v>0.36</v>
      </c>
      <c r="CE17" s="9">
        <v>1.6</v>
      </c>
      <c r="CF17" s="9">
        <v>0.996</v>
      </c>
      <c r="CG17" s="9">
        <v>9.6270000000000007</v>
      </c>
      <c r="CH17" s="9">
        <v>1.089</v>
      </c>
      <c r="CI17" s="9">
        <v>12.593999999999999</v>
      </c>
      <c r="CJ17" s="9">
        <v>4.1639999999999997</v>
      </c>
      <c r="CK17" s="9">
        <v>6.5730000000000004</v>
      </c>
      <c r="CL17" s="9">
        <v>4.7480000000000002</v>
      </c>
      <c r="CM17" s="9">
        <v>1.8240000000000001</v>
      </c>
      <c r="CN17" s="9">
        <v>250.91900000000001</v>
      </c>
      <c r="CO17" s="9">
        <v>235.60400000000001</v>
      </c>
      <c r="CP17" s="9">
        <v>46.256</v>
      </c>
      <c r="CQ17" s="9">
        <v>23.373000000000001</v>
      </c>
      <c r="CR17" s="9">
        <v>8.5419999999999998</v>
      </c>
      <c r="CS17" s="9">
        <v>12.599</v>
      </c>
      <c r="CT17" s="9">
        <v>14.497999999999999</v>
      </c>
      <c r="CU17" s="9">
        <v>6.6429999999999998</v>
      </c>
      <c r="CV17" s="9">
        <v>14.714</v>
      </c>
      <c r="CW17" s="9">
        <v>3.508</v>
      </c>
      <c r="CX17" s="9">
        <v>2.6829999999999998</v>
      </c>
      <c r="CY17" s="9">
        <v>7.5910000000000002</v>
      </c>
      <c r="CZ17" s="9">
        <v>7.8109999999999999</v>
      </c>
      <c r="DA17" s="9">
        <v>5.9580000000000002</v>
      </c>
      <c r="DB17" s="9">
        <v>15.48</v>
      </c>
      <c r="DC17" s="9">
        <v>5.88</v>
      </c>
      <c r="DD17" s="9">
        <v>22.882999999999999</v>
      </c>
      <c r="DE17" s="9">
        <v>189.34899999999999</v>
      </c>
      <c r="DF17" s="9">
        <v>166.16900000000001</v>
      </c>
      <c r="DG17" s="9">
        <v>156.941</v>
      </c>
      <c r="DH17" s="9">
        <v>4.0880000000000001</v>
      </c>
      <c r="DI17" s="9">
        <v>4.915</v>
      </c>
      <c r="DJ17" s="9">
        <v>4.2130000000000001</v>
      </c>
      <c r="DK17" s="9">
        <v>2.996</v>
      </c>
      <c r="DL17" s="9">
        <v>1.794</v>
      </c>
      <c r="DM17" s="9">
        <v>127.989</v>
      </c>
      <c r="DN17" s="9">
        <v>9.4390000000000001</v>
      </c>
      <c r="DO17" s="9">
        <v>8.4670000000000005</v>
      </c>
      <c r="DP17" s="9">
        <v>20.273</v>
      </c>
      <c r="DQ17" s="9">
        <v>34.795000000000002</v>
      </c>
      <c r="DR17" s="9">
        <v>131.374</v>
      </c>
      <c r="DS17" s="9">
        <v>23.18</v>
      </c>
      <c r="DT17" s="9">
        <v>15.314</v>
      </c>
      <c r="DU17" s="9">
        <v>226.34700000000001</v>
      </c>
      <c r="DV17" s="9">
        <v>24.571000000000002</v>
      </c>
      <c r="DW17" s="9">
        <v>23.87</v>
      </c>
      <c r="DX17" s="9">
        <v>23.87</v>
      </c>
      <c r="DY17" s="9">
        <v>2.2970000000000002</v>
      </c>
      <c r="DZ17" s="9">
        <v>1.167</v>
      </c>
      <c r="EA17" s="9">
        <v>0.36899999999999999</v>
      </c>
      <c r="EB17" s="9">
        <v>0.57899999999999996</v>
      </c>
      <c r="EC17" s="9">
        <v>0.55200000000000005</v>
      </c>
      <c r="ED17" s="9">
        <v>0.39500000000000002</v>
      </c>
      <c r="EE17" s="9">
        <v>0.74</v>
      </c>
      <c r="EF17" s="9">
        <v>0.20799999999999999</v>
      </c>
      <c r="EG17" s="9">
        <v>0</v>
      </c>
      <c r="EH17" s="9">
        <v>0.41299999999999998</v>
      </c>
      <c r="EI17" s="9">
        <v>0.57899999999999996</v>
      </c>
      <c r="EJ17" s="9">
        <v>0.17399999999999999</v>
      </c>
      <c r="EK17" s="9">
        <v>0.77100000000000002</v>
      </c>
      <c r="EL17" s="9">
        <v>0.39500000000000002</v>
      </c>
      <c r="EM17" s="9">
        <v>1.1299999999999999</v>
      </c>
      <c r="EN17" s="9">
        <v>21.573</v>
      </c>
      <c r="EO17" s="9">
        <v>18.283999999999999</v>
      </c>
      <c r="EP17" s="9">
        <v>16.248999999999999</v>
      </c>
      <c r="EQ17" s="9">
        <v>0.59299999999999997</v>
      </c>
      <c r="ER17" s="9">
        <v>1.2170000000000001</v>
      </c>
      <c r="ES17" s="9">
        <v>1.163</v>
      </c>
      <c r="ET17" s="9">
        <v>0.64700000000000002</v>
      </c>
      <c r="EU17" s="9">
        <v>0</v>
      </c>
      <c r="EV17" s="9">
        <v>12.976000000000001</v>
      </c>
      <c r="EW17" s="9">
        <v>2.2130000000000001</v>
      </c>
      <c r="EX17" s="9">
        <v>0.54</v>
      </c>
      <c r="EY17" s="9">
        <v>2.5550000000000002</v>
      </c>
      <c r="EZ17" s="9">
        <v>4.3360000000000003</v>
      </c>
      <c r="FA17" s="9">
        <v>13.946999999999999</v>
      </c>
      <c r="FB17" s="9">
        <v>3.2890000000000001</v>
      </c>
      <c r="FC17" s="9">
        <v>22.920999999999999</v>
      </c>
      <c r="FD17" s="9">
        <v>0.94799999999999995</v>
      </c>
      <c r="FE17" s="9">
        <v>85.013999999999996</v>
      </c>
      <c r="FF17" s="9">
        <v>85.013999999999996</v>
      </c>
      <c r="FG17" s="9">
        <v>13.382</v>
      </c>
      <c r="FH17" s="9">
        <v>8.1120000000000001</v>
      </c>
      <c r="FI17" s="9">
        <v>3.2410000000000001</v>
      </c>
      <c r="FJ17" s="9">
        <v>4.125</v>
      </c>
      <c r="FK17" s="9">
        <v>5.8239999999999998</v>
      </c>
      <c r="FL17" s="9">
        <v>1.542</v>
      </c>
      <c r="FM17" s="9">
        <v>5.8239999999999998</v>
      </c>
      <c r="FN17" s="9">
        <v>1.542</v>
      </c>
      <c r="FO17" s="9">
        <v>0</v>
      </c>
      <c r="FP17" s="9">
        <v>2.907</v>
      </c>
      <c r="FQ17" s="9">
        <v>1.84</v>
      </c>
      <c r="FR17" s="9">
        <v>2.6190000000000002</v>
      </c>
      <c r="FS17" s="9">
        <v>5.6840000000000002</v>
      </c>
      <c r="FT17" s="9">
        <v>1.6819999999999999</v>
      </c>
      <c r="FU17" s="9">
        <v>5.27</v>
      </c>
      <c r="FV17" s="9">
        <v>71.632000000000005</v>
      </c>
      <c r="FW17" s="9">
        <v>63.439</v>
      </c>
      <c r="FX17" s="9">
        <v>61.765999999999998</v>
      </c>
      <c r="FY17" s="9">
        <v>0.82099999999999995</v>
      </c>
      <c r="FZ17" s="9">
        <v>0.85199999999999998</v>
      </c>
      <c r="GA17" s="9">
        <v>0.82099999999999995</v>
      </c>
      <c r="GB17" s="9">
        <v>0.85199999999999998</v>
      </c>
      <c r="GC17" s="9">
        <v>0</v>
      </c>
      <c r="GD17" s="9">
        <v>51.902999999999999</v>
      </c>
      <c r="GE17" s="9">
        <v>2.109</v>
      </c>
      <c r="GF17" s="9">
        <v>3.4039999999999999</v>
      </c>
      <c r="GG17" s="9">
        <v>6.0229999999999997</v>
      </c>
      <c r="GH17" s="9">
        <v>14.782999999999999</v>
      </c>
      <c r="GI17" s="9">
        <v>48.655999999999999</v>
      </c>
      <c r="GJ17" s="9">
        <v>8.1929999999999996</v>
      </c>
      <c r="GK17" s="9">
        <v>79.683999999999997</v>
      </c>
      <c r="GL17" s="9">
        <v>5.3310000000000004</v>
      </c>
      <c r="GM17" s="9">
        <v>25.364000000000001</v>
      </c>
      <c r="GN17" s="9">
        <v>25.364000000000001</v>
      </c>
      <c r="GO17" s="9">
        <v>5.1120000000000001</v>
      </c>
      <c r="GP17" s="9">
        <v>2.335</v>
      </c>
      <c r="GQ17" s="9">
        <v>1.2010000000000001</v>
      </c>
      <c r="GR17" s="9">
        <v>0.89400000000000002</v>
      </c>
      <c r="GS17" s="9">
        <v>1.4510000000000001</v>
      </c>
      <c r="GT17" s="9">
        <v>0.64500000000000002</v>
      </c>
      <c r="GU17" s="9">
        <v>1.661</v>
      </c>
      <c r="GV17" s="9">
        <v>0.23699999999999999</v>
      </c>
      <c r="GW17" s="9">
        <v>0.19700000000000001</v>
      </c>
      <c r="GX17" s="9">
        <v>0.47899999999999998</v>
      </c>
      <c r="GY17" s="9">
        <v>1.0029999999999999</v>
      </c>
      <c r="GZ17" s="9">
        <v>0.61399999999999999</v>
      </c>
      <c r="HA17" s="9">
        <v>1.0349999999999999</v>
      </c>
      <c r="HB17" s="9">
        <v>1.06</v>
      </c>
      <c r="HC17" s="9">
        <v>2.7759999999999998</v>
      </c>
      <c r="HD17" s="9">
        <v>20.251999999999999</v>
      </c>
      <c r="HE17" s="9">
        <v>16.812999999999999</v>
      </c>
      <c r="HF17" s="9">
        <v>15.895</v>
      </c>
      <c r="HG17" s="9">
        <v>0.47199999999999998</v>
      </c>
      <c r="HH17" s="9">
        <v>0.44700000000000001</v>
      </c>
      <c r="HI17" s="9">
        <v>0.23200000000000001</v>
      </c>
      <c r="HJ17" s="9">
        <v>0.49199999999999999</v>
      </c>
      <c r="HK17" s="9">
        <v>0.19500000000000001</v>
      </c>
      <c r="HL17" s="9">
        <v>14.125999999999999</v>
      </c>
      <c r="HM17" s="9">
        <v>0.19500000000000001</v>
      </c>
      <c r="HN17" s="9">
        <v>0.46899999999999997</v>
      </c>
      <c r="HO17" s="9">
        <v>2.0230000000000001</v>
      </c>
      <c r="HP17" s="9">
        <v>2.9390000000000001</v>
      </c>
      <c r="HQ17" s="9">
        <v>13.874000000000001</v>
      </c>
      <c r="HR17" s="9">
        <v>3.4390000000000001</v>
      </c>
      <c r="HS17" s="9">
        <v>22.783000000000001</v>
      </c>
      <c r="HT17" s="9">
        <v>2.58</v>
      </c>
      <c r="HU17" s="9">
        <v>25.158000000000001</v>
      </c>
      <c r="HV17" s="9">
        <v>25.158000000000001</v>
      </c>
      <c r="HW17" s="9">
        <v>5.5</v>
      </c>
      <c r="HX17" s="9">
        <v>1.98</v>
      </c>
      <c r="HY17" s="9">
        <v>0.51800000000000002</v>
      </c>
      <c r="HZ17" s="9">
        <v>1.462</v>
      </c>
      <c r="IA17" s="9">
        <v>1.206</v>
      </c>
      <c r="IB17" s="9">
        <v>0.77400000000000002</v>
      </c>
      <c r="IC17" s="9">
        <v>0.61499999999999999</v>
      </c>
      <c r="ID17" s="9">
        <v>0.63800000000000001</v>
      </c>
      <c r="IE17" s="9">
        <v>0.72699999999999998</v>
      </c>
      <c r="IF17" s="9">
        <v>0.89100000000000001</v>
      </c>
      <c r="IG17" s="9">
        <v>0.73899999999999999</v>
      </c>
      <c r="IH17" s="9">
        <v>0.34899999999999998</v>
      </c>
      <c r="II17" s="9">
        <v>1.3140000000000001</v>
      </c>
      <c r="IJ17" s="9">
        <v>0.66500000000000004</v>
      </c>
      <c r="IK17" s="9">
        <v>3.52</v>
      </c>
      <c r="IL17" s="9">
        <v>19.658000000000001</v>
      </c>
      <c r="IM17" s="9">
        <v>17.545000000000002</v>
      </c>
      <c r="IN17" s="9">
        <v>16.765999999999998</v>
      </c>
      <c r="IO17" s="9">
        <v>0.21099999999999999</v>
      </c>
      <c r="IP17" s="9">
        <v>0.56899999999999995</v>
      </c>
      <c r="IQ17" s="9">
        <v>0.43099999999999999</v>
      </c>
    </row>
    <row r="18" spans="1:251">
      <c r="A18" s="10">
        <v>44593</v>
      </c>
      <c r="B18" s="9">
        <v>0.70699999999999996</v>
      </c>
      <c r="C18" s="9">
        <v>1.179</v>
      </c>
      <c r="D18" s="9">
        <v>16.195</v>
      </c>
      <c r="E18" s="9">
        <v>12.555</v>
      </c>
      <c r="F18" s="9">
        <v>11.879</v>
      </c>
      <c r="G18" s="9">
        <v>0.45700000000000002</v>
      </c>
      <c r="H18" s="9">
        <v>0.219</v>
      </c>
      <c r="I18" s="9">
        <v>0.45700000000000002</v>
      </c>
      <c r="J18" s="9">
        <v>0</v>
      </c>
      <c r="K18" s="9">
        <v>0.108</v>
      </c>
      <c r="L18" s="9">
        <v>10.179</v>
      </c>
      <c r="M18" s="9">
        <v>0.80100000000000005</v>
      </c>
      <c r="N18" s="9">
        <v>0.48199999999999998</v>
      </c>
      <c r="O18" s="9">
        <v>1.0920000000000001</v>
      </c>
      <c r="P18" s="9">
        <v>1.486</v>
      </c>
      <c r="Q18" s="9">
        <v>11.069000000000001</v>
      </c>
      <c r="R18" s="9">
        <v>3.64</v>
      </c>
      <c r="S18" s="9">
        <v>18.384</v>
      </c>
      <c r="T18" s="9">
        <v>1.3859999999999999</v>
      </c>
      <c r="U18" s="9">
        <v>28.52</v>
      </c>
      <c r="V18" s="9">
        <v>28.52</v>
      </c>
      <c r="W18" s="9">
        <v>7.1840000000000002</v>
      </c>
      <c r="X18" s="9">
        <v>2.8610000000000002</v>
      </c>
      <c r="Y18" s="9">
        <v>1.0509999999999999</v>
      </c>
      <c r="Z18" s="9">
        <v>1.639</v>
      </c>
      <c r="AA18" s="9">
        <v>1.4890000000000001</v>
      </c>
      <c r="AB18" s="9">
        <v>1.2010000000000001</v>
      </c>
      <c r="AC18" s="9">
        <v>1.29</v>
      </c>
      <c r="AD18" s="9">
        <v>0.33600000000000002</v>
      </c>
      <c r="AE18" s="9">
        <v>0.85899999999999999</v>
      </c>
      <c r="AF18" s="9">
        <v>0.71499999999999997</v>
      </c>
      <c r="AG18" s="9">
        <v>0.79400000000000004</v>
      </c>
      <c r="AH18" s="9">
        <v>1.181</v>
      </c>
      <c r="AI18" s="9">
        <v>1.806</v>
      </c>
      <c r="AJ18" s="9">
        <v>0.88400000000000001</v>
      </c>
      <c r="AK18" s="9">
        <v>4.3230000000000004</v>
      </c>
      <c r="AL18" s="9">
        <v>21.335999999999999</v>
      </c>
      <c r="AM18" s="9">
        <v>18.864000000000001</v>
      </c>
      <c r="AN18" s="9">
        <v>17.308</v>
      </c>
      <c r="AO18" s="9">
        <v>0.873</v>
      </c>
      <c r="AP18" s="9">
        <v>0.68300000000000005</v>
      </c>
      <c r="AQ18" s="9">
        <v>0.873</v>
      </c>
      <c r="AR18" s="9">
        <v>0.45800000000000002</v>
      </c>
      <c r="AS18" s="9">
        <v>0.22500000000000001</v>
      </c>
      <c r="AT18" s="9">
        <v>14.032999999999999</v>
      </c>
      <c r="AU18" s="9">
        <v>1.284</v>
      </c>
      <c r="AV18" s="9">
        <v>0.873</v>
      </c>
      <c r="AW18" s="9">
        <v>2.6739999999999999</v>
      </c>
      <c r="AX18" s="9">
        <v>3.7570000000000001</v>
      </c>
      <c r="AY18" s="9">
        <v>15.106</v>
      </c>
      <c r="AZ18" s="9">
        <v>2.472</v>
      </c>
      <c r="BA18" s="9">
        <v>24.64</v>
      </c>
      <c r="BB18" s="9">
        <v>3.88</v>
      </c>
      <c r="BC18" s="9">
        <v>13.583</v>
      </c>
      <c r="BD18" s="9">
        <v>13.583</v>
      </c>
      <c r="BE18" s="9">
        <v>4.7869999999999999</v>
      </c>
      <c r="BF18" s="9">
        <v>2.0470000000000002</v>
      </c>
      <c r="BG18" s="9">
        <v>0.111</v>
      </c>
      <c r="BH18" s="9">
        <v>1.538</v>
      </c>
      <c r="BI18" s="9">
        <v>0.95899999999999996</v>
      </c>
      <c r="BJ18" s="9">
        <v>0.69</v>
      </c>
      <c r="BK18" s="9">
        <v>0.85199999999999998</v>
      </c>
      <c r="BL18" s="9">
        <v>0</v>
      </c>
      <c r="BM18" s="9">
        <v>0.79700000000000004</v>
      </c>
      <c r="BN18" s="9">
        <v>0.35199999999999998</v>
      </c>
      <c r="BO18" s="9">
        <v>0.65500000000000003</v>
      </c>
      <c r="BP18" s="9">
        <v>0.64200000000000002</v>
      </c>
      <c r="BQ18" s="9">
        <v>1.016</v>
      </c>
      <c r="BR18" s="9">
        <v>0.63200000000000001</v>
      </c>
      <c r="BS18" s="9">
        <v>2.7389999999999999</v>
      </c>
      <c r="BT18" s="9">
        <v>8.7959999999999994</v>
      </c>
      <c r="BU18" s="9">
        <v>8.0570000000000004</v>
      </c>
      <c r="BV18" s="9">
        <v>7.75</v>
      </c>
      <c r="BW18" s="9">
        <v>9.2999999999999999E-2</v>
      </c>
      <c r="BX18" s="9">
        <v>0.214</v>
      </c>
      <c r="BY18" s="9">
        <v>9.2999999999999999E-2</v>
      </c>
      <c r="BZ18" s="9">
        <v>0</v>
      </c>
      <c r="CA18" s="9">
        <v>0.214</v>
      </c>
      <c r="CB18" s="9">
        <v>5.2649999999999997</v>
      </c>
      <c r="CC18" s="9">
        <v>0.84699999999999998</v>
      </c>
      <c r="CD18" s="9">
        <v>0.622</v>
      </c>
      <c r="CE18" s="9">
        <v>1.323</v>
      </c>
      <c r="CF18" s="9">
        <v>1.048</v>
      </c>
      <c r="CG18" s="9">
        <v>7.0090000000000003</v>
      </c>
      <c r="CH18" s="9">
        <v>0.73899999999999999</v>
      </c>
      <c r="CI18" s="9">
        <v>10.617000000000001</v>
      </c>
      <c r="CJ18" s="9">
        <v>2.9660000000000002</v>
      </c>
      <c r="CK18" s="9">
        <v>7.12</v>
      </c>
      <c r="CL18" s="9">
        <v>4.726</v>
      </c>
      <c r="CM18" s="9">
        <v>2.395</v>
      </c>
      <c r="CN18" s="9">
        <v>246.012</v>
      </c>
      <c r="CO18" s="9">
        <v>234.262</v>
      </c>
      <c r="CP18" s="9">
        <v>55.777999999999999</v>
      </c>
      <c r="CQ18" s="9">
        <v>29.975999999999999</v>
      </c>
      <c r="CR18" s="9">
        <v>11.233000000000001</v>
      </c>
      <c r="CS18" s="9">
        <v>17.253</v>
      </c>
      <c r="CT18" s="9">
        <v>18.916</v>
      </c>
      <c r="CU18" s="9">
        <v>9.5690000000000008</v>
      </c>
      <c r="CV18" s="9">
        <v>18.489999999999998</v>
      </c>
      <c r="CW18" s="9">
        <v>5.78</v>
      </c>
      <c r="CX18" s="9">
        <v>3.9870000000000001</v>
      </c>
      <c r="CY18" s="9">
        <v>12.032999999999999</v>
      </c>
      <c r="CZ18" s="9">
        <v>7.7679999999999998</v>
      </c>
      <c r="DA18" s="9">
        <v>8.6839999999999993</v>
      </c>
      <c r="DB18" s="9">
        <v>21.707999999999998</v>
      </c>
      <c r="DC18" s="9">
        <v>6.7770000000000001</v>
      </c>
      <c r="DD18" s="9">
        <v>25.803000000000001</v>
      </c>
      <c r="DE18" s="9">
        <v>178.48400000000001</v>
      </c>
      <c r="DF18" s="9">
        <v>159.05600000000001</v>
      </c>
      <c r="DG18" s="9">
        <v>148.953</v>
      </c>
      <c r="DH18" s="9">
        <v>3.3769999999999998</v>
      </c>
      <c r="DI18" s="9">
        <v>6.7270000000000003</v>
      </c>
      <c r="DJ18" s="9">
        <v>4.444</v>
      </c>
      <c r="DK18" s="9">
        <v>2.6789999999999998</v>
      </c>
      <c r="DL18" s="9">
        <v>2.9809999999999999</v>
      </c>
      <c r="DM18" s="9">
        <v>116.63800000000001</v>
      </c>
      <c r="DN18" s="9">
        <v>8.984</v>
      </c>
      <c r="DO18" s="9">
        <v>8.2070000000000007</v>
      </c>
      <c r="DP18" s="9">
        <v>25.227</v>
      </c>
      <c r="DQ18" s="9">
        <v>43.048999999999999</v>
      </c>
      <c r="DR18" s="9">
        <v>116.008</v>
      </c>
      <c r="DS18" s="9">
        <v>19.427</v>
      </c>
      <c r="DT18" s="9">
        <v>11.749000000000001</v>
      </c>
      <c r="DU18" s="9">
        <v>217.46700000000001</v>
      </c>
      <c r="DV18" s="9">
        <v>28.545000000000002</v>
      </c>
      <c r="DW18" s="9">
        <v>37.706000000000003</v>
      </c>
      <c r="DX18" s="9">
        <v>37.706000000000003</v>
      </c>
      <c r="DY18" s="9">
        <v>6.7229999999999999</v>
      </c>
      <c r="DZ18" s="9">
        <v>3.9319999999999999</v>
      </c>
      <c r="EA18" s="9">
        <v>2.1419999999999999</v>
      </c>
      <c r="EB18" s="9">
        <v>1.601</v>
      </c>
      <c r="EC18" s="9">
        <v>2.31</v>
      </c>
      <c r="ED18" s="9">
        <v>1.4330000000000001</v>
      </c>
      <c r="EE18" s="9">
        <v>2.6720000000000002</v>
      </c>
      <c r="EF18" s="9">
        <v>0.76900000000000002</v>
      </c>
      <c r="EG18" s="9">
        <v>0.30199999999999999</v>
      </c>
      <c r="EH18" s="9">
        <v>2.3490000000000002</v>
      </c>
      <c r="EI18" s="9">
        <v>0.23100000000000001</v>
      </c>
      <c r="EJ18" s="9">
        <v>1.1619999999999999</v>
      </c>
      <c r="EK18" s="9">
        <v>3.3119999999999998</v>
      </c>
      <c r="EL18" s="9">
        <v>0.43</v>
      </c>
      <c r="EM18" s="9">
        <v>2.7909999999999999</v>
      </c>
      <c r="EN18" s="9">
        <v>30.983000000000001</v>
      </c>
      <c r="EO18" s="9">
        <v>27.657</v>
      </c>
      <c r="EP18" s="9">
        <v>25.603000000000002</v>
      </c>
      <c r="EQ18" s="9">
        <v>0.41399999999999998</v>
      </c>
      <c r="ER18" s="9">
        <v>1.641</v>
      </c>
      <c r="ES18" s="9">
        <v>1.2270000000000001</v>
      </c>
      <c r="ET18" s="9">
        <v>0.39300000000000002</v>
      </c>
      <c r="EU18" s="9">
        <v>0.434</v>
      </c>
      <c r="EV18" s="9">
        <v>19.651</v>
      </c>
      <c r="EW18" s="9">
        <v>1.9430000000000001</v>
      </c>
      <c r="EX18" s="9">
        <v>0.97799999999999998</v>
      </c>
      <c r="EY18" s="9">
        <v>5.085</v>
      </c>
      <c r="EZ18" s="9">
        <v>9.8949999999999996</v>
      </c>
      <c r="FA18" s="9">
        <v>17.762</v>
      </c>
      <c r="FB18" s="9">
        <v>3.3260000000000001</v>
      </c>
      <c r="FC18" s="9">
        <v>35.485999999999997</v>
      </c>
      <c r="FD18" s="9">
        <v>2.2200000000000002</v>
      </c>
      <c r="FE18" s="9">
        <v>77.367000000000004</v>
      </c>
      <c r="FF18" s="9">
        <v>77.367000000000004</v>
      </c>
      <c r="FG18" s="9">
        <v>17.741</v>
      </c>
      <c r="FH18" s="9">
        <v>10.752000000000001</v>
      </c>
      <c r="FI18" s="9">
        <v>4.125</v>
      </c>
      <c r="FJ18" s="9">
        <v>6.1349999999999998</v>
      </c>
      <c r="FK18" s="9">
        <v>8.1590000000000007</v>
      </c>
      <c r="FL18" s="9">
        <v>2.101</v>
      </c>
      <c r="FM18" s="9">
        <v>8.1590000000000007</v>
      </c>
      <c r="FN18" s="9">
        <v>2.101</v>
      </c>
      <c r="FO18" s="9">
        <v>0</v>
      </c>
      <c r="FP18" s="9">
        <v>4.5039999999999996</v>
      </c>
      <c r="FQ18" s="9">
        <v>3.528</v>
      </c>
      <c r="FR18" s="9">
        <v>2.2280000000000002</v>
      </c>
      <c r="FS18" s="9">
        <v>7.2119999999999997</v>
      </c>
      <c r="FT18" s="9">
        <v>3.048</v>
      </c>
      <c r="FU18" s="9">
        <v>6.9889999999999999</v>
      </c>
      <c r="FV18" s="9">
        <v>59.625999999999998</v>
      </c>
      <c r="FW18" s="9">
        <v>51.920999999999999</v>
      </c>
      <c r="FX18" s="9">
        <v>48.042000000000002</v>
      </c>
      <c r="FY18" s="9">
        <v>1.5940000000000001</v>
      </c>
      <c r="FZ18" s="9">
        <v>2.2850000000000001</v>
      </c>
      <c r="GA18" s="9">
        <v>2.3340000000000001</v>
      </c>
      <c r="GB18" s="9">
        <v>1.5449999999999999</v>
      </c>
      <c r="GC18" s="9">
        <v>0</v>
      </c>
      <c r="GD18" s="9">
        <v>40.533999999999999</v>
      </c>
      <c r="GE18" s="9">
        <v>3.3580000000000001</v>
      </c>
      <c r="GF18" s="9">
        <v>1.472</v>
      </c>
      <c r="GG18" s="9">
        <v>6.5579999999999998</v>
      </c>
      <c r="GH18" s="9">
        <v>17.109000000000002</v>
      </c>
      <c r="GI18" s="9">
        <v>34.811999999999998</v>
      </c>
      <c r="GJ18" s="9">
        <v>7.7050000000000001</v>
      </c>
      <c r="GK18" s="9">
        <v>70.685000000000002</v>
      </c>
      <c r="GL18" s="9">
        <v>6.6820000000000004</v>
      </c>
      <c r="GM18" s="9">
        <v>21.143000000000001</v>
      </c>
      <c r="GN18" s="9">
        <v>21.143000000000001</v>
      </c>
      <c r="GO18" s="9">
        <v>5.1420000000000003</v>
      </c>
      <c r="GP18" s="9">
        <v>3.0710000000000002</v>
      </c>
      <c r="GQ18" s="9">
        <v>1.22</v>
      </c>
      <c r="GR18" s="9">
        <v>1.851</v>
      </c>
      <c r="GS18" s="9">
        <v>2.1850000000000001</v>
      </c>
      <c r="GT18" s="9">
        <v>0.88600000000000001</v>
      </c>
      <c r="GU18" s="9">
        <v>1.954</v>
      </c>
      <c r="GV18" s="9">
        <v>1.117</v>
      </c>
      <c r="GW18" s="9">
        <v>0</v>
      </c>
      <c r="GX18" s="9">
        <v>1.466</v>
      </c>
      <c r="GY18" s="9">
        <v>1.605</v>
      </c>
      <c r="GZ18" s="9">
        <v>0</v>
      </c>
      <c r="HA18" s="9">
        <v>2.3980000000000001</v>
      </c>
      <c r="HB18" s="9">
        <v>0.67300000000000004</v>
      </c>
      <c r="HC18" s="9">
        <v>2.0710000000000002</v>
      </c>
      <c r="HD18" s="9">
        <v>16.001000000000001</v>
      </c>
      <c r="HE18" s="9">
        <v>12.766</v>
      </c>
      <c r="HF18" s="9">
        <v>12.478999999999999</v>
      </c>
      <c r="HG18" s="9">
        <v>0</v>
      </c>
      <c r="HH18" s="9">
        <v>0.28699999999999998</v>
      </c>
      <c r="HI18" s="9">
        <v>0</v>
      </c>
      <c r="HJ18" s="9">
        <v>0</v>
      </c>
      <c r="HK18" s="9">
        <v>0.28699999999999998</v>
      </c>
      <c r="HL18" s="9">
        <v>10.302</v>
      </c>
      <c r="HM18" s="9">
        <v>0.39300000000000002</v>
      </c>
      <c r="HN18" s="9">
        <v>0</v>
      </c>
      <c r="HO18" s="9">
        <v>2.0710000000000002</v>
      </c>
      <c r="HP18" s="9">
        <v>2.351</v>
      </c>
      <c r="HQ18" s="9">
        <v>10.414999999999999</v>
      </c>
      <c r="HR18" s="9">
        <v>3.234</v>
      </c>
      <c r="HS18" s="9">
        <v>19.306000000000001</v>
      </c>
      <c r="HT18" s="9">
        <v>1.837</v>
      </c>
      <c r="HU18" s="9">
        <v>25.004000000000001</v>
      </c>
      <c r="HV18" s="9">
        <v>25.004000000000001</v>
      </c>
      <c r="HW18" s="9">
        <v>7.7889999999999997</v>
      </c>
      <c r="HX18" s="9">
        <v>2.202</v>
      </c>
      <c r="HY18" s="9">
        <v>0.751</v>
      </c>
      <c r="HZ18" s="9">
        <v>1.4510000000000001</v>
      </c>
      <c r="IA18" s="9">
        <v>0.97599999999999998</v>
      </c>
      <c r="IB18" s="9">
        <v>1.226</v>
      </c>
      <c r="IC18" s="9">
        <v>1.2450000000000001</v>
      </c>
      <c r="ID18" s="9">
        <v>0.55300000000000005</v>
      </c>
      <c r="IE18" s="9">
        <v>0.40400000000000003</v>
      </c>
      <c r="IF18" s="9">
        <v>0.59699999999999998</v>
      </c>
      <c r="IG18" s="9">
        <v>0.72399999999999998</v>
      </c>
      <c r="IH18" s="9">
        <v>0.88200000000000001</v>
      </c>
      <c r="II18" s="9">
        <v>1.9330000000000001</v>
      </c>
      <c r="IJ18" s="9">
        <v>0.26900000000000002</v>
      </c>
      <c r="IK18" s="9">
        <v>5.5869999999999997</v>
      </c>
      <c r="IL18" s="9">
        <v>17.215</v>
      </c>
      <c r="IM18" s="9">
        <v>15.772</v>
      </c>
      <c r="IN18" s="9">
        <v>15.206</v>
      </c>
      <c r="IO18" s="9">
        <v>0.252</v>
      </c>
      <c r="IP18" s="9">
        <v>0.314</v>
      </c>
      <c r="IQ18" s="9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87A26-B5A7-4510-B460-759CB8863DFC}">
  <sheetPr>
    <pageSetUpPr fitToPage="1"/>
  </sheetPr>
  <dimension ref="A1:GJ247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82" t="str">
        <f>Contents!B5</f>
        <v>6223.0 Job Mobility</v>
      </c>
      <c r="C5" s="82"/>
      <c r="D5" s="82"/>
      <c r="E5" s="82"/>
      <c r="F5" s="82"/>
      <c r="G5" s="82"/>
      <c r="H5" s="82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82" t="str">
        <f>Contents!B6</f>
        <v>Table 7. Engagements and other changes in employment of people employed last year by occupation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9" t="str">
        <f>Contents!C11</f>
        <v>Table 7.1 - Engagements and other changes in employment of people employed last year by occupation of current main job, February 2022</v>
      </c>
      <c r="B8" s="79"/>
      <c r="C8" s="79"/>
      <c r="D8" s="79"/>
      <c r="E8" s="79"/>
      <c r="F8" s="79"/>
      <c r="G8" s="35"/>
      <c r="H8" s="36"/>
      <c r="I8" s="79"/>
      <c r="J8" s="79"/>
      <c r="K8" s="79"/>
      <c r="L8" s="35"/>
      <c r="M8" s="79"/>
      <c r="N8" s="79"/>
      <c r="O8" s="79"/>
      <c r="P8" s="79"/>
      <c r="Q8" s="36"/>
      <c r="R8" s="79"/>
      <c r="S8" s="79"/>
      <c r="T8" s="79"/>
      <c r="U8" s="35"/>
      <c r="V8" s="79"/>
      <c r="W8" s="79"/>
      <c r="X8" s="79"/>
      <c r="Y8" s="79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8674</v>
      </c>
      <c r="C10" s="80" t="s">
        <v>8675</v>
      </c>
      <c r="D10" s="80"/>
      <c r="E10" s="80"/>
      <c r="F10" s="40"/>
      <c r="G10" s="81" t="s">
        <v>8676</v>
      </c>
      <c r="H10" s="81"/>
      <c r="I10" s="81"/>
      <c r="J10" s="40"/>
      <c r="K10" s="40"/>
      <c r="L10" s="40"/>
      <c r="M10" s="40"/>
      <c r="N10" s="41"/>
    </row>
    <row r="11" spans="1:26" ht="15" customHeight="1">
      <c r="A11" s="37"/>
      <c r="B11" s="39" t="s">
        <v>8677</v>
      </c>
      <c r="C11" s="80" t="s">
        <v>8678</v>
      </c>
      <c r="D11" s="80"/>
      <c r="E11" s="80"/>
      <c r="F11" s="40"/>
      <c r="G11" s="81"/>
      <c r="H11" s="81"/>
      <c r="I11" s="81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8679</v>
      </c>
      <c r="D12" s="76" t="s">
        <v>8680</v>
      </c>
      <c r="E12" s="77" t="s">
        <v>8681</v>
      </c>
      <c r="G12" s="42" t="s">
        <v>8679</v>
      </c>
      <c r="H12" s="76" t="s">
        <v>8680</v>
      </c>
      <c r="I12" s="77" t="s">
        <v>8681</v>
      </c>
    </row>
    <row r="13" spans="1:26" ht="45" customHeight="1">
      <c r="A13" s="37"/>
      <c r="B13" s="37"/>
      <c r="C13" s="43" t="str">
        <f>C11</f>
        <v>Managers</v>
      </c>
      <c r="D13" s="76"/>
      <c r="E13" s="77"/>
      <c r="G13" s="43" t="str">
        <f>C11</f>
        <v>Managers</v>
      </c>
      <c r="H13" s="76"/>
      <c r="I13" s="77"/>
    </row>
    <row r="14" spans="1:26">
      <c r="A14" s="37"/>
      <c r="B14" s="37"/>
      <c r="C14" s="44" t="s">
        <v>8682</v>
      </c>
      <c r="D14" s="44" t="s">
        <v>8682</v>
      </c>
      <c r="E14" s="44" t="s">
        <v>8682</v>
      </c>
      <c r="G14" s="44" t="s">
        <v>8682</v>
      </c>
      <c r="H14" s="44" t="s">
        <v>8682</v>
      </c>
      <c r="I14" s="44" t="s">
        <v>8682</v>
      </c>
    </row>
    <row r="15" spans="1:26">
      <c r="A15" s="45" t="s">
        <v>8683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8684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8685</v>
      </c>
      <c r="C17" s="52" cm="1">
        <f t="array" ref="C17">INDEX($D$118:$EH$176,$C118,E$108)</f>
        <v>1671.54</v>
      </c>
      <c r="D17" s="52" cm="1">
        <f t="array" ref="D17">INDEX($D$118:$EH$176,$C118,F$108)</f>
        <v>613.99699999999996</v>
      </c>
      <c r="E17" s="52" cm="1">
        <f t="array" ref="E17">INDEX($D$118:$EH$176,$C118,G$108)</f>
        <v>12405.812</v>
      </c>
      <c r="G17" s="53" t="str" cm="1">
        <f t="array" ref="G17">HYPERLINK(TEXT("#"&amp;INDEX($D$187:$EH$245,$C187,E$108),),INDEX($D$187:$EH$245,$C187,E$108))</f>
        <v>A127890242J</v>
      </c>
      <c r="H17" s="53" t="str" cm="1">
        <f t="array" ref="H17">HYPERLINK(TEXT("#"&amp;INDEX($D$187:$EH$245,$C187,F$108),),INDEX($D$187:$EH$245,$C187,F$108))</f>
        <v>A127835814A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8686</v>
      </c>
      <c r="C18" s="52" cm="1">
        <f t="array" ref="C18">INDEX($D$118:$EH$176,$C119,E$108)</f>
        <v>96.881</v>
      </c>
      <c r="D18" s="52" cm="1">
        <f t="array" ref="D18">INDEX($D$118:$EH$176,$C119,F$108)</f>
        <v>226.57900000000001</v>
      </c>
      <c r="E18" s="52" cm="1">
        <f t="array" ref="E18">INDEX($D$118:$EH$176,$C119,G$108)</f>
        <v>1798.1849999999999</v>
      </c>
      <c r="G18" s="53" t="str" cm="1">
        <f t="array" ref="G18">HYPERLINK(TEXT("#"&amp;INDEX($D$187:$EH$245,$C188,E$108),),INDEX($D$187:$EH$245,$C188,E$108))</f>
        <v>A127849366T</v>
      </c>
      <c r="H18" s="53" t="str" cm="1">
        <f t="array" ref="H18">HYPERLINK(TEXT("#"&amp;INDEX($D$187:$EH$245,$C188,F$108),),INDEX($D$187:$EH$245,$C188,F$108))</f>
        <v>A127835818K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8687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8688</v>
      </c>
      <c r="C20" s="52" cm="1">
        <f t="array" ref="C20">INDEX($D$118:$EH$176,$C121,E$108)</f>
        <v>1768.42</v>
      </c>
      <c r="D20" s="52" t="s">
        <v>8689</v>
      </c>
      <c r="E20" s="52" cm="1">
        <f t="array" ref="E20">INDEX($D$118:$EH$176,$C121,G$108)</f>
        <v>13363.421</v>
      </c>
      <c r="G20" s="53" t="str" cm="1">
        <f t="array" ref="G20">HYPERLINK(TEXT("#"&amp;INDEX($D$187:$EH$245,$C190,E$108),),INDEX($D$187:$EH$245,$C190,E$108))</f>
        <v>A127917790F</v>
      </c>
      <c r="H20" s="52" t="s">
        <v>8689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8680</v>
      </c>
      <c r="C21" s="52" t="s">
        <v>8689</v>
      </c>
      <c r="D21" s="52" cm="1">
        <f t="array" ref="D21">INDEX($D$118:$EH$176,$C123,F$108)</f>
        <v>840.57600000000002</v>
      </c>
      <c r="E21" s="52" cm="1">
        <f t="array" ref="E21">INDEX($D$118:$EH$176,$C122,G$108)</f>
        <v>840.57600000000002</v>
      </c>
      <c r="G21" s="52" t="s">
        <v>8689</v>
      </c>
      <c r="H21" s="53" t="str" cm="1">
        <f t="array" ref="H21">HYPERLINK(TEXT("#"&amp;INDEX($D$187:$EH$245,$C192,F$108),),INDEX($D$187:$EH$245,$C192,F$108))</f>
        <v>A127835810T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8681</v>
      </c>
      <c r="B22" s="49"/>
      <c r="C22" s="54" cm="1">
        <f t="array" ref="C22">INDEX($D$118:$EH$176,$C123,E$108)</f>
        <v>1768.42</v>
      </c>
      <c r="D22" s="54" cm="1">
        <f t="array" ref="D22">INDEX($D$118:$EH$176,$C123,F$108)</f>
        <v>840.57600000000002</v>
      </c>
      <c r="E22" s="54" cm="1">
        <f t="array" ref="E22">INDEX($D$118:$EH$176,$C123,G$108)</f>
        <v>14203.996999999999</v>
      </c>
      <c r="G22" s="53" t="str" cm="1">
        <f t="array" ref="G22">HYPERLINK(TEXT("#"&amp;INDEX($D$187:$EH$245,$C192,E$108),),INDEX($D$187:$EH$245,$C192,E$108))</f>
        <v>A127904162A</v>
      </c>
      <c r="H22" s="53" t="str" cm="1">
        <f t="array" ref="H22">HYPERLINK(TEXT("#"&amp;INDEX($D$187:$EH$245,$C192,F$108),),INDEX($D$187:$EH$245,$C192,F$108))</f>
        <v>A127835810T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8690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8691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8692</v>
      </c>
      <c r="C25" s="52" cm="1">
        <f t="array" ref="C25">INDEX($D$118:$EH$176,$C126,E$108)</f>
        <v>228.73599999999999</v>
      </c>
      <c r="D25" s="52" t="s">
        <v>8689</v>
      </c>
      <c r="E25" s="52" cm="1">
        <f t="array" ref="E25">INDEX($D$118:$EH$176,$C126,G$108)</f>
        <v>2830.6390000000001</v>
      </c>
      <c r="G25" s="53" t="str" cm="1">
        <f t="array" ref="G25">HYPERLINK(TEXT("#"&amp;INDEX($D$187:$EH$245,$C195,E$108),),INDEX($D$187:$EH$245,$C195,E$108))</f>
        <v>A127862950X</v>
      </c>
      <c r="H25" s="52" t="s">
        <v>8689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8693</v>
      </c>
      <c r="C26" s="52" cm="1">
        <f t="array" ref="C26">INDEX($D$118:$EH$176,$C127,E$108)</f>
        <v>1539.6849999999999</v>
      </c>
      <c r="D26" s="52" t="s">
        <v>8689</v>
      </c>
      <c r="E26" s="52" cm="1">
        <f t="array" ref="E26">INDEX($D$118:$EH$176,$C127,G$108)</f>
        <v>10532.781999999999</v>
      </c>
      <c r="G26" s="53" t="str" cm="1">
        <f t="array" ref="G26">HYPERLINK(TEXT("#"&amp;INDEX($D$187:$EH$245,$C196,E$108),),INDEX($D$187:$EH$245,$C196,E$108))</f>
        <v>A127835602X</v>
      </c>
      <c r="H26" s="52" t="s">
        <v>8689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8681</v>
      </c>
      <c r="B27" s="49"/>
      <c r="C27" s="54" cm="1">
        <f t="array" ref="C27">INDEX($D$118:$EH$176,$C128,E$108)</f>
        <v>1768.42</v>
      </c>
      <c r="D27" s="54" t="s">
        <v>8689</v>
      </c>
      <c r="E27" s="54" cm="1">
        <f t="array" ref="E27">INDEX($D$118:$EH$176,$C128,G$108)</f>
        <v>13363.421</v>
      </c>
      <c r="G27" s="53" t="str" cm="1">
        <f t="array" ref="G27">HYPERLINK(TEXT("#"&amp;INDEX($D$187:$EH$245,$C197,E$108),),INDEX($D$187:$EH$245,$C197,E$108))</f>
        <v>A127917790F</v>
      </c>
      <c r="H27" s="54" t="s">
        <v>8689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8694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8695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9174</v>
      </c>
      <c r="C30" s="52" cm="1">
        <f t="array" ref="C30">INDEX($D$118:$EH$176,$C131,E$108)</f>
        <v>102.806</v>
      </c>
      <c r="D30" s="52" t="s">
        <v>8689</v>
      </c>
      <c r="E30" s="52" cm="1">
        <f t="array" ref="E30">INDEX($D$118:$EH$176,$C131,G$108)</f>
        <v>1558.528</v>
      </c>
      <c r="G30" s="53" t="str" cm="1">
        <f t="array" ref="G30">HYPERLINK(TEXT("#"&amp;INDEX($D$187:$EH$245,$C200,E$108),),INDEX($D$187:$EH$245,$C200,E$108))</f>
        <v>A127835598V</v>
      </c>
      <c r="H30" s="52" t="s">
        <v>8689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8696</v>
      </c>
      <c r="C31" s="52" cm="1">
        <f t="array" ref="C31">INDEX($D$118:$EH$176,$C132,E$108)</f>
        <v>125.93</v>
      </c>
      <c r="D31" s="52" t="s">
        <v>8689</v>
      </c>
      <c r="E31" s="52" cm="1">
        <f t="array" ref="E31">INDEX($D$118:$EH$176,$C132,G$108)</f>
        <v>1272.1110000000001</v>
      </c>
      <c r="G31" s="53" t="str" cm="1">
        <f t="array" ref="G31">HYPERLINK(TEXT("#"&amp;INDEX($D$187:$EH$245,$C201,E$108),),INDEX($D$187:$EH$245,$C201,E$108))</f>
        <v>A127862958T</v>
      </c>
      <c r="H31" s="52" t="s">
        <v>8689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8681</v>
      </c>
      <c r="B32" s="48"/>
      <c r="C32" s="54" cm="1">
        <f t="array" ref="C32">INDEX($D$118:$EH$176,$C133,E$108)</f>
        <v>228.73599999999999</v>
      </c>
      <c r="D32" s="54" t="s">
        <v>8689</v>
      </c>
      <c r="E32" s="54" cm="1">
        <f t="array" ref="E32">INDEX($D$118:$EH$176,$C133,G$108)</f>
        <v>2830.6390000000001</v>
      </c>
      <c r="G32" s="53" t="str" cm="1">
        <f t="array" ref="G32">HYPERLINK(TEXT("#"&amp;INDEX($D$187:$EH$245,$C202,E$108),),INDEX($D$187:$EH$245,$C202,E$108))</f>
        <v>A127862950X</v>
      </c>
      <c r="H32" s="54" t="s">
        <v>8689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8697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8698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8699</v>
      </c>
      <c r="C35" s="52" cm="1">
        <f t="array" ref="C35">INDEX($D$118:$EH$176,$C136,E$108)</f>
        <v>55.417999999999999</v>
      </c>
      <c r="D35" s="52" t="s">
        <v>8689</v>
      </c>
      <c r="E35" s="52" cm="1">
        <f t="array" ref="E35">INDEX($D$118:$EH$176,$C136,G$108)</f>
        <v>502.46800000000002</v>
      </c>
      <c r="G35" s="53" t="str" cm="1">
        <f t="array" ref="G35">HYPERLINK(TEXT("#"&amp;INDEX($D$187:$EH$245,$C205,E$108),),INDEX($D$187:$EH$245,$C205,E$108))</f>
        <v>A127904166K</v>
      </c>
      <c r="H35" s="52" t="s">
        <v>8689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8700</v>
      </c>
      <c r="C36" s="52" cm="1">
        <f t="array" ref="C36">INDEX($D$118:$EH$176,$C137,E$108)</f>
        <v>66.626000000000005</v>
      </c>
      <c r="D36" s="52" t="s">
        <v>8689</v>
      </c>
      <c r="E36" s="52" cm="1">
        <f t="array" ref="E36">INDEX($D$118:$EH$176,$C137,G$108)</f>
        <v>636.03200000000004</v>
      </c>
      <c r="G36" s="53" t="str" cm="1">
        <f t="array" ref="G36">HYPERLINK(TEXT("#"&amp;INDEX($D$187:$EH$245,$C206,E$108),),INDEX($D$187:$EH$245,$C206,E$108))</f>
        <v>A127931578K</v>
      </c>
      <c r="H36" s="52" t="s">
        <v>8689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8701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8702</v>
      </c>
      <c r="C38" s="52" cm="1">
        <f t="array" ref="C38">INDEX($D$118:$EH$176,$C139,E$108)</f>
        <v>76.965000000000003</v>
      </c>
      <c r="D38" s="52" t="s">
        <v>8689</v>
      </c>
      <c r="E38" s="52" cm="1">
        <f t="array" ref="E38">INDEX($D$118:$EH$176,$C139,G$108)</f>
        <v>758.03300000000002</v>
      </c>
      <c r="G38" s="53" t="str" cm="1">
        <f t="array" ref="G38">HYPERLINK(TEXT("#"&amp;INDEX($D$187:$EH$245,$C208,E$108),),INDEX($D$187:$EH$245,$C208,E$108))</f>
        <v>A127890246T</v>
      </c>
      <c r="H38" s="52" t="s">
        <v>8689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8703</v>
      </c>
      <c r="C39" s="52" cm="1">
        <f t="array" ref="C39">INDEX($D$118:$EH$176,$C140,E$108)</f>
        <v>45.079000000000001</v>
      </c>
      <c r="D39" s="52" t="s">
        <v>8689</v>
      </c>
      <c r="E39" s="52" cm="1">
        <f t="array" ref="E39">INDEX($D$118:$EH$176,$C140,G$108)</f>
        <v>379.90499999999997</v>
      </c>
      <c r="G39" s="53" t="str" cm="1">
        <f t="array" ref="G39">HYPERLINK(TEXT("#"&amp;INDEX($D$187:$EH$245,$C209,E$108),),INDEX($D$187:$EH$245,$C209,E$108))</f>
        <v>A127917806L</v>
      </c>
      <c r="H39" s="52" t="s">
        <v>8689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8704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8705</v>
      </c>
      <c r="C41" s="52" cm="1">
        <f t="array" ref="C41">INDEX($D$118:$EH$176,$C142,E$108)</f>
        <v>83.882000000000005</v>
      </c>
      <c r="D41" s="52" t="s">
        <v>8689</v>
      </c>
      <c r="E41" s="52" cm="1">
        <f t="array" ref="E41">INDEX($D$118:$EH$176,$C142,G$108)</f>
        <v>787.65800000000002</v>
      </c>
      <c r="G41" s="53" t="str" cm="1">
        <f t="array" ref="G41">HYPERLINK(TEXT("#"&amp;INDEX($D$187:$EH$245,$C211,E$108),),INDEX($D$187:$EH$245,$C211,E$108))</f>
        <v>A127904170A</v>
      </c>
      <c r="H41" s="52" t="s">
        <v>8689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8706</v>
      </c>
      <c r="C42" s="52" cm="1">
        <f t="array" ref="C42">INDEX($D$118:$EH$176,$C143,E$108)</f>
        <v>30.704000000000001</v>
      </c>
      <c r="D42" s="52" t="s">
        <v>8689</v>
      </c>
      <c r="E42" s="52" cm="1">
        <f t="array" ref="E42">INDEX($D$118:$EH$176,$C143,G$108)</f>
        <v>190.27600000000001</v>
      </c>
      <c r="G42" s="53" t="str" cm="1">
        <f t="array" ref="G42">HYPERLINK(TEXT("#"&amp;INDEX($D$187:$EH$245,$C212,E$108),),INDEX($D$187:$EH$245,$C212,E$108))</f>
        <v>A127917810C</v>
      </c>
      <c r="H42" s="52" t="s">
        <v>8689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8707</v>
      </c>
      <c r="C43" s="52" cm="1">
        <f t="array" ref="C43">INDEX($D$118:$EH$176,$C144,E$108)</f>
        <v>7.4580000000000002</v>
      </c>
      <c r="D43" s="52" t="s">
        <v>8689</v>
      </c>
      <c r="E43" s="52" cm="1">
        <f t="array" ref="E43">INDEX($D$118:$EH$176,$C144,G$108)</f>
        <v>145.529</v>
      </c>
      <c r="G43" s="53" t="str" cm="1">
        <f t="array" ref="G43">HYPERLINK(TEXT("#"&amp;INDEX($D$187:$EH$245,$C213,E$108),),INDEX($D$187:$EH$245,$C213,E$108))</f>
        <v>A127849342X</v>
      </c>
      <c r="H43" s="52" t="s">
        <v>8689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8708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8709</v>
      </c>
      <c r="C45" s="52" cm="1">
        <f t="array" ref="C45">INDEX($D$118:$EH$176,$C146,E$108)</f>
        <v>50.860999999999997</v>
      </c>
      <c r="D45" s="52" t="s">
        <v>8689</v>
      </c>
      <c r="E45" s="52" cm="1">
        <f t="array" ref="E45">INDEX($D$118:$EH$176,$C146,G$108)</f>
        <v>384.96600000000001</v>
      </c>
      <c r="G45" s="53" t="str" cm="1">
        <f t="array" ref="G45">HYPERLINK(TEXT("#"&amp;INDEX($D$187:$EH$245,$C215,E$108),),INDEX($D$187:$EH$245,$C215,E$108))</f>
        <v>A127917794R</v>
      </c>
      <c r="H45" s="52" t="s">
        <v>8689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8710</v>
      </c>
      <c r="C46" s="52" cm="1">
        <f t="array" ref="C46">INDEX($D$118:$EH$176,$C147,E$108)</f>
        <v>31.943000000000001</v>
      </c>
      <c r="D46" s="52" t="s">
        <v>8689</v>
      </c>
      <c r="E46" s="52" cm="1">
        <f t="array" ref="E46">INDEX($D$118:$EH$176,$C147,G$108)</f>
        <v>398.33100000000002</v>
      </c>
      <c r="G46" s="53" t="str" cm="1">
        <f t="array" ref="G46">HYPERLINK(TEXT("#"&amp;INDEX($D$187:$EH$245,$C216,E$108),),INDEX($D$187:$EH$245,$C216,E$108))</f>
        <v>A127904146A</v>
      </c>
      <c r="H46" s="52" t="s">
        <v>8689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8711</v>
      </c>
      <c r="C47" s="52" cm="1">
        <f t="array" ref="C47">INDEX($D$118:$EH$176,$C148,E$108)</f>
        <v>39.24</v>
      </c>
      <c r="D47" s="52" t="s">
        <v>8689</v>
      </c>
      <c r="E47" s="52" cm="1">
        <f t="array" ref="E47">INDEX($D$118:$EH$176,$C148,G$108)</f>
        <v>356.95800000000003</v>
      </c>
      <c r="G47" s="53" t="str" cm="1">
        <f t="array" ref="G47">HYPERLINK(TEXT("#"&amp;INDEX($D$187:$EH$245,$C217,E$108),),INDEX($D$187:$EH$245,$C217,E$108))</f>
        <v>A127849346J</v>
      </c>
      <c r="H47" s="52" t="s">
        <v>8689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8712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8713</v>
      </c>
      <c r="C49" s="52" cm="1">
        <f t="array" ref="C49">INDEX($D$118:$EH$176,$C150,E$108)</f>
        <v>95.957999999999998</v>
      </c>
      <c r="D49" s="52" t="s">
        <v>8689</v>
      </c>
      <c r="E49" s="52" cm="1">
        <f t="array" ref="E49">INDEX($D$118:$EH$176,$C150,G$108)</f>
        <v>794.29899999999998</v>
      </c>
      <c r="G49" s="53" t="str" cm="1">
        <f t="array" ref="G49">HYPERLINK(TEXT("#"&amp;INDEX($D$187:$EH$245,$C219,E$108),),INDEX($D$187:$EH$245,$C219,E$108))</f>
        <v>A127904150T</v>
      </c>
      <c r="H49" s="52" t="s">
        <v>8689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8714</v>
      </c>
      <c r="C50" s="52" cm="1">
        <f t="array" ref="C50">INDEX($D$118:$EH$176,$C151,E$108)</f>
        <v>26.085999999999999</v>
      </c>
      <c r="D50" s="52" t="s">
        <v>8689</v>
      </c>
      <c r="E50" s="52" cm="1">
        <f t="array" ref="E50">INDEX($D$118:$EH$176,$C151,G$108)</f>
        <v>345.95600000000002</v>
      </c>
      <c r="G50" s="53" t="str" cm="1">
        <f t="array" ref="G50">HYPERLINK(TEXT("#"&amp;INDEX($D$187:$EH$245,$C220,E$108),),INDEX($D$187:$EH$245,$C220,E$108))</f>
        <v>A127904154A</v>
      </c>
      <c r="H50" s="52" t="s">
        <v>8689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8681</v>
      </c>
      <c r="B51" s="57"/>
      <c r="C51" s="54" cm="1">
        <f t="array" ref="C51">INDEX($D$118:$EH$176,$C152,E$108)</f>
        <v>125.93</v>
      </c>
      <c r="D51" s="54" t="s">
        <v>8689</v>
      </c>
      <c r="E51" s="54" cm="1">
        <f t="array" ref="E51">INDEX($D$118:$EH$176,$C152,G$108)</f>
        <v>1272.1110000000001</v>
      </c>
      <c r="G51" s="53" t="str" cm="1">
        <f t="array" ref="G51">HYPERLINK(TEXT("#"&amp;INDEX($D$187:$EH$245,$C221,E$108),),INDEX($D$187:$EH$245,$C221,E$108))</f>
        <v>A127862958T</v>
      </c>
      <c r="H51" s="54" t="s">
        <v>8689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8715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8716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8717</v>
      </c>
      <c r="C54" s="52" cm="1">
        <f t="array" ref="C54">INDEX($D$118:$GJ$176,$C155,$E$108)</f>
        <v>1081.6389999999999</v>
      </c>
      <c r="D54" s="52" t="s">
        <v>8689</v>
      </c>
      <c r="E54" s="52" cm="1">
        <f t="array" ref="E54">INDEX($D$118:$EH$176,$C155,G$108)</f>
        <v>8546.2270000000008</v>
      </c>
      <c r="G54" s="53" t="str" cm="1">
        <f t="array" ref="G54">HYPERLINK(TEXT("#"&amp;INDEX($D$187:$EH$245,$C224,E$108),),INDEX($D$187:$EH$245,$C224,E$108))</f>
        <v>A127849350X</v>
      </c>
      <c r="H54" s="52" t="s">
        <v>8689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8718</v>
      </c>
      <c r="C55" s="52" cm="1">
        <f t="array" ref="C55">INDEX($D$118:$GJ$176,$C156,$E$108)</f>
        <v>458.04599999999999</v>
      </c>
      <c r="D55" s="52" t="s">
        <v>8689</v>
      </c>
      <c r="E55" s="52" cm="1">
        <f t="array" ref="E55">INDEX($D$118:$EH$176,$C156,G$108)</f>
        <v>1986.5550000000001</v>
      </c>
      <c r="G55" s="53" t="str" cm="1">
        <f t="array" ref="G55">HYPERLINK(TEXT("#"&amp;INDEX($D$187:$EH$245,$C225,E$108),),INDEX($D$187:$EH$245,$C225,E$108))</f>
        <v>A127862962J</v>
      </c>
      <c r="H55" s="52" t="s">
        <v>8689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8681</v>
      </c>
      <c r="B56" s="49"/>
      <c r="C56" s="54" cm="1">
        <f t="array" ref="C56">INDEX($D$118:$GJ$176,$C157,$E$108)</f>
        <v>1539.6849999999999</v>
      </c>
      <c r="D56" s="54" t="s">
        <v>8689</v>
      </c>
      <c r="E56" s="54" cm="1">
        <f t="array" ref="E56">INDEX($D$118:$EH$176,$C157,G$108)</f>
        <v>10532.781999999999</v>
      </c>
      <c r="G56" s="53" t="str" cm="1">
        <f t="array" ref="G56">HYPERLINK(TEXT("#"&amp;INDEX($D$187:$EH$245,$C226,E$108),),INDEX($D$187:$EH$245,$C226,E$108))</f>
        <v>A127835602X</v>
      </c>
      <c r="H56" s="54" t="s">
        <v>8689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8719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8720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8721</v>
      </c>
      <c r="C59" s="52" cm="1">
        <f t="array" ref="C59">INDEX($D$118:$EH$176,$C160,E$108)</f>
        <v>971.62400000000002</v>
      </c>
      <c r="D59" s="52" t="s">
        <v>8689</v>
      </c>
      <c r="E59" s="52" cm="1">
        <f t="array" ref="E59">INDEX($D$118:$EH$176,$C160,G$108)</f>
        <v>8042.13</v>
      </c>
      <c r="G59" s="53" t="str" cm="1">
        <f t="array" ref="G59">HYPERLINK(TEXT("#"&amp;INDEX($D$187:$EH$245,$C229,E$108),),INDEX($D$187:$EH$245,$C229,E$108))</f>
        <v>A127835606J</v>
      </c>
      <c r="H59" s="52" t="s">
        <v>8689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8722</v>
      </c>
      <c r="C60" s="52" cm="1">
        <f t="array" ref="C60">INDEX($D$118:$EH$176,$C161,E$108)</f>
        <v>48.295000000000002</v>
      </c>
      <c r="D60" s="52" t="s">
        <v>8689</v>
      </c>
      <c r="E60" s="52" cm="1">
        <f t="array" ref="E60">INDEX($D$118:$EH$176,$C161,G$108)</f>
        <v>272.70999999999998</v>
      </c>
      <c r="G60" s="53" t="str" cm="1">
        <f t="array" ref="G60">HYPERLINK(TEXT("#"&amp;INDEX($D$187:$EH$245,$C230,E$108),),INDEX($D$187:$EH$245,$C230,E$108))</f>
        <v>A127931570T</v>
      </c>
      <c r="H60" s="52" t="s">
        <v>8689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8723</v>
      </c>
      <c r="C61" s="52" cm="1">
        <f t="array" ref="C61">INDEX($D$118:$EH$176,$C162,E$108)</f>
        <v>59.603000000000002</v>
      </c>
      <c r="D61" s="52" t="s">
        <v>8689</v>
      </c>
      <c r="E61" s="52" cm="1">
        <f t="array" ref="E61">INDEX($D$118:$EH$176,$C162,G$108)</f>
        <v>224.38300000000001</v>
      </c>
      <c r="G61" s="53" t="str" cm="1">
        <f t="array" ref="G61">HYPERLINK(TEXT("#"&amp;INDEX($D$187:$EH$245,$C231,E$108),),INDEX($D$187:$EH$245,$C231,E$108))</f>
        <v>A127876726R</v>
      </c>
      <c r="H61" s="52" t="s">
        <v>8689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8724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8721</v>
      </c>
      <c r="C63" s="52" cm="1">
        <f t="array" ref="C63">INDEX($D$118:$EH$176,$C164,E$108)</f>
        <v>971.62400000000002</v>
      </c>
      <c r="D63" s="52" t="s">
        <v>8689</v>
      </c>
      <c r="E63" s="52" cm="1">
        <f t="array" ref="E63">INDEX($D$118:$EH$176,$C164,G$108)</f>
        <v>8042.13</v>
      </c>
      <c r="G63" s="53" t="str" cm="1">
        <f t="array" ref="G63">HYPERLINK(TEXT("#"&amp;INDEX($D$187:$EH$245,$C233,E$108),),INDEX($D$187:$EH$245,$C233,E$108))</f>
        <v>A127835606J</v>
      </c>
      <c r="H63" s="52" t="s">
        <v>8689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8725</v>
      </c>
      <c r="C64" s="52" cm="1">
        <f t="array" ref="C64">INDEX($D$118:$EH$176,$C165,E$108)</f>
        <v>51.707999999999998</v>
      </c>
      <c r="D64" s="52" t="s">
        <v>8689</v>
      </c>
      <c r="E64" s="52" cm="1">
        <f t="array" ref="E64">INDEX($D$118:$EH$176,$C165,G$108)</f>
        <v>279.14400000000001</v>
      </c>
      <c r="G64" s="53" t="str" cm="1">
        <f t="array" ref="G64">HYPERLINK(TEXT("#"&amp;INDEX($D$187:$EH$245,$C234,E$108),),INDEX($D$187:$EH$245,$C234,E$108))</f>
        <v>A127890234J</v>
      </c>
      <c r="H64" s="52" t="s">
        <v>8689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8726</v>
      </c>
      <c r="C65" s="52" cm="1">
        <f t="array" ref="C65">INDEX($D$118:$EH$176,$C166,E$108)</f>
        <v>46.292999999999999</v>
      </c>
      <c r="D65" s="52" t="s">
        <v>8689</v>
      </c>
      <c r="E65" s="52" cm="1">
        <f t="array" ref="E65">INDEX($D$118:$EH$176,$C166,G$108)</f>
        <v>121.39700000000001</v>
      </c>
      <c r="G65" s="53" t="str" cm="1">
        <f t="array" ref="G65">HYPERLINK(TEXT("#"&amp;INDEX($D$187:$EH$245,$C235,E$108),),INDEX($D$187:$EH$245,$C235,E$108))</f>
        <v>A127849354J</v>
      </c>
      <c r="H65" s="52" t="s">
        <v>8689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8727</v>
      </c>
      <c r="C66" s="52" cm="1">
        <f t="array" ref="C66">INDEX($D$118:$EH$176,$C167,E$108)</f>
        <v>8.657</v>
      </c>
      <c r="D66" s="52" t="s">
        <v>8689</v>
      </c>
      <c r="E66" s="52" cm="1">
        <f t="array" ref="E66">INDEX($D$118:$EH$176,$C167,G$108)</f>
        <v>86.968000000000004</v>
      </c>
      <c r="G66" s="53" t="str" cm="1">
        <f t="array" ref="G66">HYPERLINK(TEXT("#"&amp;INDEX($D$187:$EH$245,$C236,E$108),),INDEX($D$187:$EH$245,$C236,E$108))</f>
        <v>A127890238T</v>
      </c>
      <c r="H66" s="52" t="s">
        <v>8689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8728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8729</v>
      </c>
      <c r="C68" s="52" cm="1">
        <f t="array" ref="C68">INDEX($D$118:$EH$176,$C169,E$108)</f>
        <v>848.52099999999996</v>
      </c>
      <c r="D68" s="52" t="s">
        <v>8689</v>
      </c>
      <c r="E68" s="52" cm="1">
        <f t="array" ref="E68">INDEX($D$118:$EH$176,$C169,G$108)</f>
        <v>6286.0910000000003</v>
      </c>
      <c r="G68" s="53" t="str" cm="1">
        <f t="array" ref="G68">HYPERLINK(TEXT("#"&amp;INDEX($D$187:$EH$245,$C238,E$108),),INDEX($D$187:$EH$245,$C238,E$108))</f>
        <v>A127904158K</v>
      </c>
      <c r="H68" s="52" t="s">
        <v>8689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8730</v>
      </c>
      <c r="C69" s="52" cm="1">
        <f t="array" ref="C69">INDEX($D$118:$EH$176,$C170,E$108)</f>
        <v>88.356999999999999</v>
      </c>
      <c r="D69" s="52" t="s">
        <v>8689</v>
      </c>
      <c r="E69" s="52" cm="1">
        <f t="array" ref="E69">INDEX($D$118:$EH$176,$C170,G$108)</f>
        <v>582.54899999999998</v>
      </c>
      <c r="G69" s="53" t="str" cm="1">
        <f t="array" ref="G69">HYPERLINK(TEXT("#"&amp;INDEX($D$187:$EH$245,$C239,E$108),),INDEX($D$187:$EH$245,$C239,E$108))</f>
        <v>A127849358T</v>
      </c>
      <c r="H69" s="52" t="s">
        <v>8689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8731</v>
      </c>
      <c r="C70" s="52" cm="1">
        <f t="array" ref="C70">INDEX($D$118:$EH$176,$C171,E$108)</f>
        <v>31.085999999999999</v>
      </c>
      <c r="D70" s="52" t="s">
        <v>8689</v>
      </c>
      <c r="E70" s="52" cm="1">
        <f t="array" ref="E70">INDEX($D$118:$EH$176,$C171,G$108)</f>
        <v>452.52100000000002</v>
      </c>
      <c r="G70" s="53" t="str" cm="1">
        <f t="array" ref="G70">HYPERLINK(TEXT("#"&amp;INDEX($D$187:$EH$245,$C240,E$108),),INDEX($D$187:$EH$245,$C240,E$108))</f>
        <v>A127917798X</v>
      </c>
      <c r="H70" s="52" t="s">
        <v>8689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8732</v>
      </c>
      <c r="C71" s="52" cm="1">
        <f t="array" ref="C71">INDEX($D$118:$EH$176,$C172,E$108)</f>
        <v>113.676</v>
      </c>
      <c r="D71" s="52" t="s">
        <v>8689</v>
      </c>
      <c r="E71" s="52" cm="1">
        <f t="array" ref="E71">INDEX($D$118:$EH$176,$C172,G$108)</f>
        <v>1225.067</v>
      </c>
      <c r="G71" s="53" t="str" cm="1">
        <f t="array" ref="G71">HYPERLINK(TEXT("#"&amp;INDEX($D$187:$EH$245,$C241,E$108),),INDEX($D$187:$EH$245,$C241,E$108))</f>
        <v>A127862954J</v>
      </c>
      <c r="H71" s="52" t="s">
        <v>8689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8733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8734</v>
      </c>
      <c r="C73" s="52" cm="1">
        <f t="array" ref="C73">INDEX($D$118:$EH$176,$C174,E$108)</f>
        <v>276.53899999999999</v>
      </c>
      <c r="D73" s="52" t="s">
        <v>8689</v>
      </c>
      <c r="E73" s="52" cm="1">
        <f t="array" ref="E73">INDEX($D$118:$EH$176,$C174,G$108)</f>
        <v>1514.163</v>
      </c>
      <c r="G73" s="53" t="str" cm="1">
        <f t="array" ref="G73">HYPERLINK(TEXT("#"&amp;INDEX($D$187:$EH$245,$C243,E$108),),INDEX($D$187:$EH$245,$C243,E$108))</f>
        <v>A127917802C</v>
      </c>
      <c r="H73" s="52" t="s">
        <v>8689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8735</v>
      </c>
      <c r="C74" s="52" cm="1">
        <f t="array" ref="C74">INDEX($D$118:$EH$176,$C175,E$108)</f>
        <v>805.1</v>
      </c>
      <c r="D74" s="52" t="s">
        <v>8689</v>
      </c>
      <c r="E74" s="52" cm="1">
        <f t="array" ref="E74">INDEX($D$118:$EH$176,$C175,G$108)</f>
        <v>7032.0640000000003</v>
      </c>
      <c r="G74" s="53" t="str" cm="1">
        <f t="array" ref="G74">HYPERLINK(TEXT("#"&amp;INDEX($D$187:$EH$245,$C244,E$108),),INDEX($D$187:$EH$245,$C244,E$108))</f>
        <v>A127931574A</v>
      </c>
      <c r="H74" s="52" t="s">
        <v>8689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8681</v>
      </c>
      <c r="B75" s="49"/>
      <c r="C75" s="54" cm="1">
        <f t="array" ref="C75">INDEX($D$118:$EH$176,$C176,E$108)</f>
        <v>1081.6389999999999</v>
      </c>
      <c r="D75" s="54" t="s">
        <v>8689</v>
      </c>
      <c r="E75" s="54" cm="1">
        <f t="array" ref="E75">INDEX($D$118:$EH$176,$C176,G$108)</f>
        <v>8546.2270000000008</v>
      </c>
      <c r="G75" s="53" t="str" cm="1">
        <f t="array" ref="G75">HYPERLINK(TEXT("#"&amp;INDEX($D$187:$EH$245,$C245,E$108),),INDEX($D$187:$EH$245,$C245,E$108))</f>
        <v>A127849350X</v>
      </c>
      <c r="H75" s="54" t="s">
        <v>8689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8675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8736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8737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8738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8739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8740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8741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8742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8743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8678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8744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8745</v>
      </c>
      <c r="C96" s="61">
        <v>3</v>
      </c>
    </row>
    <row r="97" spans="2:192" ht="15" hidden="1" customHeight="1">
      <c r="B97" s="61" t="s">
        <v>8746</v>
      </c>
      <c r="C97" s="61">
        <v>4</v>
      </c>
    </row>
    <row r="98" spans="2:192" ht="15" hidden="1" customHeight="1">
      <c r="B98" s="61" t="s">
        <v>8747</v>
      </c>
      <c r="C98" s="61">
        <v>5</v>
      </c>
    </row>
    <row r="99" spans="2:192" ht="15" hidden="1" customHeight="1">
      <c r="B99" s="61" t="s">
        <v>8748</v>
      </c>
      <c r="C99" s="61">
        <v>6</v>
      </c>
    </row>
    <row r="100" spans="2:192" ht="15" hidden="1" customHeight="1">
      <c r="B100" s="61" t="s">
        <v>8749</v>
      </c>
      <c r="C100" s="61">
        <v>7</v>
      </c>
    </row>
    <row r="101" spans="2:192" ht="15" hidden="1" customHeight="1">
      <c r="B101" s="61" t="s">
        <v>8750</v>
      </c>
      <c r="C101" s="61">
        <v>8</v>
      </c>
    </row>
    <row r="102" spans="2:192" ht="15" hidden="1" customHeight="1">
      <c r="B102" s="61" t="s">
        <v>8751</v>
      </c>
      <c r="C102" s="61">
        <v>9</v>
      </c>
    </row>
    <row r="103" spans="2:192" ht="15" hidden="1" customHeight="1">
      <c r="B103" s="61" t="s">
        <v>8752</v>
      </c>
      <c r="C103" s="61">
        <v>10</v>
      </c>
    </row>
    <row r="104" spans="2:192" ht="15" hidden="1" customHeight="1">
      <c r="B104" s="61" t="s">
        <v>8753</v>
      </c>
      <c r="C104" s="61">
        <v>11</v>
      </c>
    </row>
    <row r="105" spans="2:192" ht="15" hidden="1" customHeight="1">
      <c r="B105" s="61" t="s">
        <v>8754</v>
      </c>
      <c r="C105" s="61">
        <v>12</v>
      </c>
    </row>
    <row r="106" spans="2:192" ht="15" hidden="1" customHeight="1">
      <c r="B106" s="61" t="s">
        <v>8755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8675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8756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8757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8758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8759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8760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8761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8762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8763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7"/>
      <c r="B113" s="37"/>
      <c r="C113" s="37"/>
      <c r="D113" s="78" t="s">
        <v>8764</v>
      </c>
      <c r="E113" s="78"/>
      <c r="F113" s="78"/>
      <c r="G113" s="78"/>
      <c r="H113" s="78"/>
      <c r="I113" s="78"/>
      <c r="J113" s="78"/>
      <c r="K113" s="78"/>
      <c r="L113" s="78" t="s">
        <v>8765</v>
      </c>
      <c r="M113" s="78"/>
      <c r="N113" s="78"/>
      <c r="O113" s="78"/>
      <c r="P113" s="78"/>
      <c r="Q113" s="76" t="s">
        <v>8766</v>
      </c>
      <c r="R113" s="77" t="s">
        <v>8681</v>
      </c>
      <c r="S113" s="78" t="s">
        <v>8764</v>
      </c>
      <c r="T113" s="78"/>
      <c r="U113" s="78"/>
      <c r="V113" s="78"/>
      <c r="W113" s="78"/>
      <c r="X113" s="78"/>
      <c r="Y113" s="78"/>
      <c r="Z113" s="78"/>
      <c r="AA113" s="78" t="s">
        <v>8765</v>
      </c>
      <c r="AB113" s="78"/>
      <c r="AC113" s="78"/>
      <c r="AD113" s="78"/>
      <c r="AE113" s="78"/>
      <c r="AF113" s="76" t="s">
        <v>8766</v>
      </c>
      <c r="AG113" s="77" t="s">
        <v>8681</v>
      </c>
      <c r="AH113" s="78" t="s">
        <v>8764</v>
      </c>
      <c r="AI113" s="78"/>
      <c r="AJ113" s="78"/>
      <c r="AK113" s="78"/>
      <c r="AL113" s="78"/>
      <c r="AM113" s="78"/>
      <c r="AN113" s="78"/>
      <c r="AO113" s="78"/>
      <c r="AP113" s="78" t="s">
        <v>8765</v>
      </c>
      <c r="AQ113" s="78"/>
      <c r="AR113" s="78"/>
      <c r="AS113" s="78"/>
      <c r="AT113" s="78"/>
      <c r="AU113" s="76" t="s">
        <v>8766</v>
      </c>
      <c r="AV113" s="77" t="s">
        <v>8681</v>
      </c>
      <c r="AW113" s="78" t="s">
        <v>8764</v>
      </c>
      <c r="AX113" s="78"/>
      <c r="AY113" s="78"/>
      <c r="AZ113" s="78"/>
      <c r="BA113" s="78"/>
      <c r="BB113" s="78"/>
      <c r="BC113" s="78"/>
      <c r="BD113" s="78"/>
      <c r="BE113" s="78" t="s">
        <v>8765</v>
      </c>
      <c r="BF113" s="78"/>
      <c r="BG113" s="78"/>
      <c r="BH113" s="78"/>
      <c r="BI113" s="78"/>
      <c r="BJ113" s="76" t="s">
        <v>8766</v>
      </c>
      <c r="BK113" s="77" t="s">
        <v>8681</v>
      </c>
      <c r="BL113" s="78" t="s">
        <v>8764</v>
      </c>
      <c r="BM113" s="78"/>
      <c r="BN113" s="78"/>
      <c r="BO113" s="78"/>
      <c r="BP113" s="78"/>
      <c r="BQ113" s="78"/>
      <c r="BR113" s="78"/>
      <c r="BS113" s="78"/>
      <c r="BT113" s="78" t="s">
        <v>8765</v>
      </c>
      <c r="BU113" s="78"/>
      <c r="BV113" s="78"/>
      <c r="BW113" s="78"/>
      <c r="BX113" s="78"/>
      <c r="BY113" s="76" t="s">
        <v>8766</v>
      </c>
      <c r="BZ113" s="77" t="s">
        <v>8681</v>
      </c>
      <c r="CA113" s="78" t="s">
        <v>8764</v>
      </c>
      <c r="CB113" s="78"/>
      <c r="CC113" s="78"/>
      <c r="CD113" s="78"/>
      <c r="CE113" s="78"/>
      <c r="CF113" s="78"/>
      <c r="CG113" s="78"/>
      <c r="CH113" s="78"/>
      <c r="CI113" s="78" t="s">
        <v>8765</v>
      </c>
      <c r="CJ113" s="78"/>
      <c r="CK113" s="78"/>
      <c r="CL113" s="78"/>
      <c r="CM113" s="78"/>
      <c r="CN113" s="76" t="s">
        <v>8766</v>
      </c>
      <c r="CO113" s="77" t="s">
        <v>8681</v>
      </c>
      <c r="CP113" s="78" t="s">
        <v>8764</v>
      </c>
      <c r="CQ113" s="78"/>
      <c r="CR113" s="78"/>
      <c r="CS113" s="78"/>
      <c r="CT113" s="78"/>
      <c r="CU113" s="78"/>
      <c r="CV113" s="78"/>
      <c r="CW113" s="78"/>
      <c r="CX113" s="78" t="s">
        <v>8765</v>
      </c>
      <c r="CY113" s="78"/>
      <c r="CZ113" s="78"/>
      <c r="DA113" s="78"/>
      <c r="DB113" s="78"/>
      <c r="DC113" s="76" t="s">
        <v>8766</v>
      </c>
      <c r="DD113" s="77" t="s">
        <v>8681</v>
      </c>
      <c r="DE113" s="78" t="s">
        <v>8764</v>
      </c>
      <c r="DF113" s="78"/>
      <c r="DG113" s="78"/>
      <c r="DH113" s="78"/>
      <c r="DI113" s="78"/>
      <c r="DJ113" s="78"/>
      <c r="DK113" s="78"/>
      <c r="DL113" s="78"/>
      <c r="DM113" s="78" t="s">
        <v>8765</v>
      </c>
      <c r="DN113" s="78"/>
      <c r="DO113" s="78"/>
      <c r="DP113" s="78"/>
      <c r="DQ113" s="78"/>
      <c r="DR113" s="76" t="s">
        <v>8766</v>
      </c>
      <c r="DS113" s="77" t="s">
        <v>8681</v>
      </c>
      <c r="DT113" s="78" t="s">
        <v>8764</v>
      </c>
      <c r="DU113" s="78"/>
      <c r="DV113" s="78"/>
      <c r="DW113" s="78"/>
      <c r="DX113" s="78"/>
      <c r="DY113" s="78"/>
      <c r="DZ113" s="78"/>
      <c r="EA113" s="78"/>
      <c r="EB113" s="78" t="s">
        <v>8765</v>
      </c>
      <c r="EC113" s="78"/>
      <c r="ED113" s="78"/>
      <c r="EE113" s="78"/>
      <c r="EF113" s="78"/>
      <c r="EG113" s="76" t="s">
        <v>8766</v>
      </c>
      <c r="EH113" s="77" t="s">
        <v>8681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6"/>
      <c r="ET113" s="7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6"/>
      <c r="FO113" s="7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6"/>
      <c r="GJ113" s="77"/>
    </row>
    <row r="114" spans="1:192" ht="15" hidden="1" customHeight="1">
      <c r="A114" s="37"/>
      <c r="B114" s="37"/>
      <c r="C114" s="37"/>
      <c r="D114" s="68" t="s">
        <v>8678</v>
      </c>
      <c r="E114" s="68" t="s">
        <v>8744</v>
      </c>
      <c r="F114" s="68" t="s">
        <v>8745</v>
      </c>
      <c r="G114" s="68" t="s">
        <v>8746</v>
      </c>
      <c r="H114" s="68" t="s">
        <v>8747</v>
      </c>
      <c r="I114" s="68" t="s">
        <v>8748</v>
      </c>
      <c r="J114" s="68" t="s">
        <v>8749</v>
      </c>
      <c r="K114" s="68" t="s">
        <v>8750</v>
      </c>
      <c r="L114" s="68" t="s">
        <v>8751</v>
      </c>
      <c r="M114" s="68" t="s">
        <v>8752</v>
      </c>
      <c r="N114" s="68" t="s">
        <v>8753</v>
      </c>
      <c r="O114" s="68" t="s">
        <v>8754</v>
      </c>
      <c r="P114" s="68" t="s">
        <v>8755</v>
      </c>
      <c r="Q114" s="76"/>
      <c r="R114" s="77"/>
      <c r="S114" s="68" t="s">
        <v>8678</v>
      </c>
      <c r="T114" s="68" t="s">
        <v>8744</v>
      </c>
      <c r="U114" s="68" t="s">
        <v>8745</v>
      </c>
      <c r="V114" s="68" t="s">
        <v>8746</v>
      </c>
      <c r="W114" s="68" t="s">
        <v>8747</v>
      </c>
      <c r="X114" s="68" t="s">
        <v>8748</v>
      </c>
      <c r="Y114" s="68" t="s">
        <v>8749</v>
      </c>
      <c r="Z114" s="68" t="s">
        <v>8750</v>
      </c>
      <c r="AA114" s="68" t="s">
        <v>8751</v>
      </c>
      <c r="AB114" s="68" t="s">
        <v>8752</v>
      </c>
      <c r="AC114" s="68" t="s">
        <v>8753</v>
      </c>
      <c r="AD114" s="68" t="s">
        <v>8754</v>
      </c>
      <c r="AE114" s="68" t="s">
        <v>8755</v>
      </c>
      <c r="AF114" s="76"/>
      <c r="AG114" s="77"/>
      <c r="AH114" s="68" t="s">
        <v>8678</v>
      </c>
      <c r="AI114" s="68" t="s">
        <v>8744</v>
      </c>
      <c r="AJ114" s="68" t="s">
        <v>8745</v>
      </c>
      <c r="AK114" s="68" t="s">
        <v>8746</v>
      </c>
      <c r="AL114" s="68" t="s">
        <v>8747</v>
      </c>
      <c r="AM114" s="68" t="s">
        <v>8748</v>
      </c>
      <c r="AN114" s="68" t="s">
        <v>8749</v>
      </c>
      <c r="AO114" s="68" t="s">
        <v>8750</v>
      </c>
      <c r="AP114" s="68" t="s">
        <v>8751</v>
      </c>
      <c r="AQ114" s="68" t="s">
        <v>8752</v>
      </c>
      <c r="AR114" s="68" t="s">
        <v>8753</v>
      </c>
      <c r="AS114" s="68" t="s">
        <v>8754</v>
      </c>
      <c r="AT114" s="68" t="s">
        <v>8755</v>
      </c>
      <c r="AU114" s="76"/>
      <c r="AV114" s="77"/>
      <c r="AW114" s="68" t="s">
        <v>8678</v>
      </c>
      <c r="AX114" s="68" t="s">
        <v>8744</v>
      </c>
      <c r="AY114" s="68" t="s">
        <v>8745</v>
      </c>
      <c r="AZ114" s="68" t="s">
        <v>8746</v>
      </c>
      <c r="BA114" s="68" t="s">
        <v>8747</v>
      </c>
      <c r="BB114" s="68" t="s">
        <v>8748</v>
      </c>
      <c r="BC114" s="68" t="s">
        <v>8749</v>
      </c>
      <c r="BD114" s="68" t="s">
        <v>8750</v>
      </c>
      <c r="BE114" s="68" t="s">
        <v>8751</v>
      </c>
      <c r="BF114" s="68" t="s">
        <v>8752</v>
      </c>
      <c r="BG114" s="68" t="s">
        <v>8753</v>
      </c>
      <c r="BH114" s="68" t="s">
        <v>8754</v>
      </c>
      <c r="BI114" s="68" t="s">
        <v>8755</v>
      </c>
      <c r="BJ114" s="76"/>
      <c r="BK114" s="77"/>
      <c r="BL114" s="68" t="s">
        <v>8678</v>
      </c>
      <c r="BM114" s="68" t="s">
        <v>8744</v>
      </c>
      <c r="BN114" s="68" t="s">
        <v>8745</v>
      </c>
      <c r="BO114" s="68" t="s">
        <v>8746</v>
      </c>
      <c r="BP114" s="68" t="s">
        <v>8747</v>
      </c>
      <c r="BQ114" s="68" t="s">
        <v>8748</v>
      </c>
      <c r="BR114" s="68" t="s">
        <v>8749</v>
      </c>
      <c r="BS114" s="68" t="s">
        <v>8750</v>
      </c>
      <c r="BT114" s="68" t="s">
        <v>8751</v>
      </c>
      <c r="BU114" s="68" t="s">
        <v>8752</v>
      </c>
      <c r="BV114" s="68" t="s">
        <v>8753</v>
      </c>
      <c r="BW114" s="68" t="s">
        <v>8754</v>
      </c>
      <c r="BX114" s="68" t="s">
        <v>8755</v>
      </c>
      <c r="BY114" s="76"/>
      <c r="BZ114" s="77"/>
      <c r="CA114" s="68" t="s">
        <v>8678</v>
      </c>
      <c r="CB114" s="68" t="s">
        <v>8744</v>
      </c>
      <c r="CC114" s="68" t="s">
        <v>8745</v>
      </c>
      <c r="CD114" s="68" t="s">
        <v>8746</v>
      </c>
      <c r="CE114" s="68" t="s">
        <v>8747</v>
      </c>
      <c r="CF114" s="68" t="s">
        <v>8748</v>
      </c>
      <c r="CG114" s="68" t="s">
        <v>8749</v>
      </c>
      <c r="CH114" s="68" t="s">
        <v>8750</v>
      </c>
      <c r="CI114" s="68" t="s">
        <v>8751</v>
      </c>
      <c r="CJ114" s="68" t="s">
        <v>8752</v>
      </c>
      <c r="CK114" s="68" t="s">
        <v>8753</v>
      </c>
      <c r="CL114" s="68" t="s">
        <v>8754</v>
      </c>
      <c r="CM114" s="68" t="s">
        <v>8755</v>
      </c>
      <c r="CN114" s="76"/>
      <c r="CO114" s="77"/>
      <c r="CP114" s="68" t="s">
        <v>8678</v>
      </c>
      <c r="CQ114" s="68" t="s">
        <v>8744</v>
      </c>
      <c r="CR114" s="68" t="s">
        <v>8745</v>
      </c>
      <c r="CS114" s="68" t="s">
        <v>8746</v>
      </c>
      <c r="CT114" s="68" t="s">
        <v>8747</v>
      </c>
      <c r="CU114" s="68" t="s">
        <v>8748</v>
      </c>
      <c r="CV114" s="68" t="s">
        <v>8749</v>
      </c>
      <c r="CW114" s="68" t="s">
        <v>8750</v>
      </c>
      <c r="CX114" s="68" t="s">
        <v>8751</v>
      </c>
      <c r="CY114" s="68" t="s">
        <v>8752</v>
      </c>
      <c r="CZ114" s="68" t="s">
        <v>8753</v>
      </c>
      <c r="DA114" s="68" t="s">
        <v>8754</v>
      </c>
      <c r="DB114" s="68" t="s">
        <v>8755</v>
      </c>
      <c r="DC114" s="76"/>
      <c r="DD114" s="77"/>
      <c r="DE114" s="68" t="s">
        <v>8678</v>
      </c>
      <c r="DF114" s="68" t="s">
        <v>8744</v>
      </c>
      <c r="DG114" s="68" t="s">
        <v>8745</v>
      </c>
      <c r="DH114" s="68" t="s">
        <v>8746</v>
      </c>
      <c r="DI114" s="68" t="s">
        <v>8747</v>
      </c>
      <c r="DJ114" s="68" t="s">
        <v>8748</v>
      </c>
      <c r="DK114" s="68" t="s">
        <v>8749</v>
      </c>
      <c r="DL114" s="68" t="s">
        <v>8750</v>
      </c>
      <c r="DM114" s="68" t="s">
        <v>8751</v>
      </c>
      <c r="DN114" s="68" t="s">
        <v>8752</v>
      </c>
      <c r="DO114" s="68" t="s">
        <v>8753</v>
      </c>
      <c r="DP114" s="68" t="s">
        <v>8754</v>
      </c>
      <c r="DQ114" s="68" t="s">
        <v>8755</v>
      </c>
      <c r="DR114" s="76"/>
      <c r="DS114" s="77"/>
      <c r="DT114" s="68" t="s">
        <v>8678</v>
      </c>
      <c r="DU114" s="68" t="s">
        <v>8744</v>
      </c>
      <c r="DV114" s="68" t="s">
        <v>8745</v>
      </c>
      <c r="DW114" s="68" t="s">
        <v>8746</v>
      </c>
      <c r="DX114" s="68" t="s">
        <v>8747</v>
      </c>
      <c r="DY114" s="68" t="s">
        <v>8748</v>
      </c>
      <c r="DZ114" s="68" t="s">
        <v>8749</v>
      </c>
      <c r="EA114" s="68" t="s">
        <v>8750</v>
      </c>
      <c r="EB114" s="68" t="s">
        <v>8751</v>
      </c>
      <c r="EC114" s="68" t="s">
        <v>8752</v>
      </c>
      <c r="ED114" s="68" t="s">
        <v>8753</v>
      </c>
      <c r="EE114" s="68" t="s">
        <v>8754</v>
      </c>
      <c r="EF114" s="68" t="s">
        <v>8755</v>
      </c>
      <c r="EG114" s="76"/>
      <c r="EH114" s="77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76"/>
      <c r="ET114" s="77"/>
      <c r="EU114" s="69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76"/>
      <c r="FO114" s="77"/>
      <c r="FP114" s="69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76"/>
      <c r="GJ114" s="77"/>
    </row>
    <row r="115" spans="1:192" ht="15" hidden="1" customHeight="1">
      <c r="A115" s="70" t="s">
        <v>8767</v>
      </c>
      <c r="B115" s="37"/>
      <c r="C115" s="37"/>
      <c r="D115" s="44" t="s">
        <v>8682</v>
      </c>
      <c r="E115" s="44" t="s">
        <v>8682</v>
      </c>
      <c r="F115" s="44" t="s">
        <v>8682</v>
      </c>
      <c r="G115" s="44" t="s">
        <v>8682</v>
      </c>
      <c r="H115" s="44" t="s">
        <v>8682</v>
      </c>
      <c r="I115" s="44" t="s">
        <v>8682</v>
      </c>
      <c r="J115" s="44" t="s">
        <v>8682</v>
      </c>
      <c r="K115" s="44" t="s">
        <v>8682</v>
      </c>
      <c r="L115" s="44" t="s">
        <v>8682</v>
      </c>
      <c r="M115" s="44" t="s">
        <v>8682</v>
      </c>
      <c r="N115" s="44" t="s">
        <v>8682</v>
      </c>
      <c r="O115" s="44" t="s">
        <v>8682</v>
      </c>
      <c r="P115" s="44" t="s">
        <v>8682</v>
      </c>
      <c r="Q115" s="44" t="s">
        <v>8682</v>
      </c>
      <c r="R115" s="44" t="s">
        <v>8682</v>
      </c>
      <c r="S115" s="44" t="s">
        <v>8682</v>
      </c>
      <c r="T115" s="44" t="s">
        <v>8682</v>
      </c>
      <c r="U115" s="44" t="s">
        <v>8682</v>
      </c>
      <c r="V115" s="44" t="s">
        <v>8682</v>
      </c>
      <c r="W115" s="44" t="s">
        <v>8682</v>
      </c>
      <c r="X115" s="44" t="s">
        <v>8682</v>
      </c>
      <c r="Y115" s="44" t="s">
        <v>8682</v>
      </c>
      <c r="Z115" s="44" t="s">
        <v>8682</v>
      </c>
      <c r="AA115" s="44" t="s">
        <v>8682</v>
      </c>
      <c r="AB115" s="44" t="s">
        <v>8682</v>
      </c>
      <c r="AC115" s="44" t="s">
        <v>8682</v>
      </c>
      <c r="AD115" s="44" t="s">
        <v>8682</v>
      </c>
      <c r="AE115" s="44" t="s">
        <v>8682</v>
      </c>
      <c r="AF115" s="44" t="s">
        <v>8682</v>
      </c>
      <c r="AG115" s="44" t="s">
        <v>8682</v>
      </c>
      <c r="AH115" s="44" t="s">
        <v>8682</v>
      </c>
      <c r="AI115" s="44" t="s">
        <v>8682</v>
      </c>
      <c r="AJ115" s="44" t="s">
        <v>8682</v>
      </c>
      <c r="AK115" s="44" t="s">
        <v>8682</v>
      </c>
      <c r="AL115" s="44" t="s">
        <v>8682</v>
      </c>
      <c r="AM115" s="44" t="s">
        <v>8682</v>
      </c>
      <c r="AN115" s="44" t="s">
        <v>8682</v>
      </c>
      <c r="AO115" s="44" t="s">
        <v>8682</v>
      </c>
      <c r="AP115" s="44" t="s">
        <v>8682</v>
      </c>
      <c r="AQ115" s="44" t="s">
        <v>8682</v>
      </c>
      <c r="AR115" s="44" t="s">
        <v>8682</v>
      </c>
      <c r="AS115" s="44" t="s">
        <v>8682</v>
      </c>
      <c r="AT115" s="44" t="s">
        <v>8682</v>
      </c>
      <c r="AU115" s="44" t="s">
        <v>8682</v>
      </c>
      <c r="AV115" s="44" t="s">
        <v>8682</v>
      </c>
      <c r="AW115" s="44" t="s">
        <v>8682</v>
      </c>
      <c r="AX115" s="44" t="s">
        <v>8682</v>
      </c>
      <c r="AY115" s="44" t="s">
        <v>8682</v>
      </c>
      <c r="AZ115" s="44" t="s">
        <v>8682</v>
      </c>
      <c r="BA115" s="44" t="s">
        <v>8682</v>
      </c>
      <c r="BB115" s="44" t="s">
        <v>8682</v>
      </c>
      <c r="BC115" s="44" t="s">
        <v>8682</v>
      </c>
      <c r="BD115" s="44" t="s">
        <v>8682</v>
      </c>
      <c r="BE115" s="44" t="s">
        <v>8682</v>
      </c>
      <c r="BF115" s="44" t="s">
        <v>8682</v>
      </c>
      <c r="BG115" s="44" t="s">
        <v>8682</v>
      </c>
      <c r="BH115" s="44" t="s">
        <v>8682</v>
      </c>
      <c r="BI115" s="44" t="s">
        <v>8682</v>
      </c>
      <c r="BJ115" s="44" t="s">
        <v>8682</v>
      </c>
      <c r="BK115" s="44" t="s">
        <v>8682</v>
      </c>
      <c r="BL115" s="44" t="s">
        <v>8682</v>
      </c>
      <c r="BM115" s="44" t="s">
        <v>8682</v>
      </c>
      <c r="BN115" s="44" t="s">
        <v>8682</v>
      </c>
      <c r="BO115" s="44" t="s">
        <v>8682</v>
      </c>
      <c r="BP115" s="44" t="s">
        <v>8682</v>
      </c>
      <c r="BQ115" s="44" t="s">
        <v>8682</v>
      </c>
      <c r="BR115" s="44" t="s">
        <v>8682</v>
      </c>
      <c r="BS115" s="44" t="s">
        <v>8682</v>
      </c>
      <c r="BT115" s="44" t="s">
        <v>8682</v>
      </c>
      <c r="BU115" s="44" t="s">
        <v>8682</v>
      </c>
      <c r="BV115" s="44" t="s">
        <v>8682</v>
      </c>
      <c r="BW115" s="44" t="s">
        <v>8682</v>
      </c>
      <c r="BX115" s="44" t="s">
        <v>8682</v>
      </c>
      <c r="BY115" s="44" t="s">
        <v>8682</v>
      </c>
      <c r="BZ115" s="44" t="s">
        <v>8682</v>
      </c>
      <c r="CA115" s="44" t="s">
        <v>8682</v>
      </c>
      <c r="CB115" s="44" t="s">
        <v>8682</v>
      </c>
      <c r="CC115" s="44" t="s">
        <v>8682</v>
      </c>
      <c r="CD115" s="44" t="s">
        <v>8682</v>
      </c>
      <c r="CE115" s="44" t="s">
        <v>8682</v>
      </c>
      <c r="CF115" s="44" t="s">
        <v>8682</v>
      </c>
      <c r="CG115" s="44" t="s">
        <v>8682</v>
      </c>
      <c r="CH115" s="44" t="s">
        <v>8682</v>
      </c>
      <c r="CI115" s="44" t="s">
        <v>8682</v>
      </c>
      <c r="CJ115" s="44" t="s">
        <v>8682</v>
      </c>
      <c r="CK115" s="44" t="s">
        <v>8682</v>
      </c>
      <c r="CL115" s="44" t="s">
        <v>8682</v>
      </c>
      <c r="CM115" s="44" t="s">
        <v>8682</v>
      </c>
      <c r="CN115" s="44" t="s">
        <v>8682</v>
      </c>
      <c r="CO115" s="44" t="s">
        <v>8682</v>
      </c>
      <c r="CP115" s="44" t="s">
        <v>8682</v>
      </c>
      <c r="CQ115" s="44" t="s">
        <v>8682</v>
      </c>
      <c r="CR115" s="44" t="s">
        <v>8682</v>
      </c>
      <c r="CS115" s="44" t="s">
        <v>8682</v>
      </c>
      <c r="CT115" s="44" t="s">
        <v>8682</v>
      </c>
      <c r="CU115" s="44" t="s">
        <v>8682</v>
      </c>
      <c r="CV115" s="44" t="s">
        <v>8682</v>
      </c>
      <c r="CW115" s="44" t="s">
        <v>8682</v>
      </c>
      <c r="CX115" s="44" t="s">
        <v>8682</v>
      </c>
      <c r="CY115" s="44" t="s">
        <v>8682</v>
      </c>
      <c r="CZ115" s="44" t="s">
        <v>8682</v>
      </c>
      <c r="DA115" s="44" t="s">
        <v>8682</v>
      </c>
      <c r="DB115" s="44" t="s">
        <v>8682</v>
      </c>
      <c r="DC115" s="44" t="s">
        <v>8682</v>
      </c>
      <c r="DD115" s="44" t="s">
        <v>8682</v>
      </c>
      <c r="DE115" s="44" t="s">
        <v>8682</v>
      </c>
      <c r="DF115" s="44" t="s">
        <v>8682</v>
      </c>
      <c r="DG115" s="44" t="s">
        <v>8682</v>
      </c>
      <c r="DH115" s="44" t="s">
        <v>8682</v>
      </c>
      <c r="DI115" s="44" t="s">
        <v>8682</v>
      </c>
      <c r="DJ115" s="44" t="s">
        <v>8682</v>
      </c>
      <c r="DK115" s="44" t="s">
        <v>8682</v>
      </c>
      <c r="DL115" s="44" t="s">
        <v>8682</v>
      </c>
      <c r="DM115" s="44" t="s">
        <v>8682</v>
      </c>
      <c r="DN115" s="44" t="s">
        <v>8682</v>
      </c>
      <c r="DO115" s="44" t="s">
        <v>8682</v>
      </c>
      <c r="DP115" s="44" t="s">
        <v>8682</v>
      </c>
      <c r="DQ115" s="44" t="s">
        <v>8682</v>
      </c>
      <c r="DR115" s="44" t="s">
        <v>8682</v>
      </c>
      <c r="DS115" s="44" t="s">
        <v>8682</v>
      </c>
      <c r="DT115" s="44" t="s">
        <v>8682</v>
      </c>
      <c r="DU115" s="44" t="s">
        <v>8682</v>
      </c>
      <c r="DV115" s="44" t="s">
        <v>8682</v>
      </c>
      <c r="DW115" s="44" t="s">
        <v>8682</v>
      </c>
      <c r="DX115" s="44" t="s">
        <v>8682</v>
      </c>
      <c r="DY115" s="44" t="s">
        <v>8682</v>
      </c>
      <c r="DZ115" s="44" t="s">
        <v>8682</v>
      </c>
      <c r="EA115" s="44" t="s">
        <v>8682</v>
      </c>
      <c r="EB115" s="44" t="s">
        <v>8682</v>
      </c>
      <c r="EC115" s="44" t="s">
        <v>8682</v>
      </c>
      <c r="ED115" s="44" t="s">
        <v>8682</v>
      </c>
      <c r="EE115" s="44" t="s">
        <v>8682</v>
      </c>
      <c r="EF115" s="44" t="s">
        <v>8682</v>
      </c>
      <c r="EG115" s="44" t="s">
        <v>8682</v>
      </c>
      <c r="EH115" s="44" t="s">
        <v>8682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8683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8684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8685</v>
      </c>
      <c r="C118" s="62">
        <v>1</v>
      </c>
      <c r="D118" s="52" cm="1">
        <f t="array" ref="D118">A127890242J_Latest</f>
        <v>1671.54</v>
      </c>
      <c r="E118" s="52" cm="1">
        <f t="array" ref="E118">A127863038V_Latest</f>
        <v>3248.4769999999999</v>
      </c>
      <c r="F118" s="52" cm="1">
        <f t="array" ref="F118">A127917950F_Latest</f>
        <v>1617.02</v>
      </c>
      <c r="G118" s="52" cm="1">
        <f t="array" ref="G118">A127849498V_Latest</f>
        <v>1173.8620000000001</v>
      </c>
      <c r="H118" s="52" cm="1">
        <f t="array" ref="H118">A127863086L_Latest</f>
        <v>1575.2329999999999</v>
      </c>
      <c r="I118" s="52" cm="1">
        <f t="array" ref="I118">A127849546A_Latest</f>
        <v>878.23699999999997</v>
      </c>
      <c r="J118" s="52" cm="1">
        <f t="array" ref="J118">A127931790V_Latest</f>
        <v>703.95</v>
      </c>
      <c r="K118" s="52" cm="1">
        <f t="array" ref="K118">A127890458V_Latest</f>
        <v>923.495</v>
      </c>
      <c r="L118" s="52" cm="1">
        <f t="array" ref="L118">A127917830L_Latest</f>
        <v>4374.1360000000004</v>
      </c>
      <c r="M118" s="52" cm="1">
        <f t="array" ref="M118">A127849406X_Latest</f>
        <v>1494.761</v>
      </c>
      <c r="N118" s="52" cm="1">
        <f t="array" ref="N118">A127917878X_Latest</f>
        <v>1727.5060000000001</v>
      </c>
      <c r="O118" s="52" cm="1">
        <f t="array" ref="O118">A127876778T_Latest</f>
        <v>2607.9209999999998</v>
      </c>
      <c r="P118" s="52" cm="1">
        <f t="array" ref="P118">A127904282V_Latest</f>
        <v>1530.2339999999999</v>
      </c>
      <c r="Q118" s="52" cm="1">
        <f t="array" ref="Q118">A127835814A_Latest</f>
        <v>613.99699999999996</v>
      </c>
      <c r="R118" s="52" cm="1">
        <f t="array" ref="R118">A127876718R_Latest</f>
        <v>12405.812</v>
      </c>
      <c r="S118" s="52" cm="1">
        <f t="array" ref="S118">A127864498A_Latest</f>
        <v>573.52200000000005</v>
      </c>
      <c r="T118" s="52" cm="1">
        <f t="array" ref="T118">A127891894J_Latest</f>
        <v>1081.8620000000001</v>
      </c>
      <c r="U118" s="52" cm="1">
        <f t="array" ref="U118">A127933234T_Latest</f>
        <v>473.70100000000002</v>
      </c>
      <c r="V118" s="52" cm="1">
        <f t="array" ref="V118">A127933266K_Latest</f>
        <v>345.76799999999997</v>
      </c>
      <c r="W118" s="52" cm="1">
        <f t="array" ref="W118">A127837286V_Latest</f>
        <v>520.66300000000001</v>
      </c>
      <c r="X118" s="52" cm="1">
        <f t="array" ref="X118">A127837318A_Latest</f>
        <v>280.16800000000001</v>
      </c>
      <c r="Y118" s="52" cm="1">
        <f t="array" ref="Y118">A127933326A_Latest</f>
        <v>212.845</v>
      </c>
      <c r="Z118" s="52" cm="1">
        <f t="array" ref="Z118">A127864670T_Latest</f>
        <v>258.892</v>
      </c>
      <c r="AA118" s="52" cm="1">
        <f t="array" ref="AA118">A127850894V_Latest</f>
        <v>1476.452</v>
      </c>
      <c r="AB118" s="52" cm="1">
        <f t="array" ref="AB118">A127864530R_Latest</f>
        <v>469.40699999999998</v>
      </c>
      <c r="AC118" s="52" cm="1">
        <f t="array" ref="AC118">A127933166A_Latest</f>
        <v>518.08100000000002</v>
      </c>
      <c r="AD118" s="52" cm="1">
        <f t="array" ref="AD118">A127837182A_Latest</f>
        <v>804.96199999999999</v>
      </c>
      <c r="AE118" s="52" cm="1">
        <f t="array" ref="AE118">A127905742R_Latest</f>
        <v>461.36200000000002</v>
      </c>
      <c r="AF118" s="52" cm="1">
        <f t="array" ref="AF118">A127892022T_Latest</f>
        <v>191.46100000000001</v>
      </c>
      <c r="AG118" s="52" cm="1">
        <f t="array" ref="AG118">A127933090T_Latest</f>
        <v>3938.8820000000001</v>
      </c>
      <c r="AH118" s="52" cm="1">
        <f t="array" ref="AH118">A127893382R_Latest</f>
        <v>436.94</v>
      </c>
      <c r="AI118" s="52" cm="1">
        <f t="array" ref="AI118">A127879974F_Latest</f>
        <v>929.25300000000004</v>
      </c>
      <c r="AJ118" s="52" cm="1">
        <f t="array" ref="AJ118">A127893522F_Latest</f>
        <v>400.88099999999997</v>
      </c>
      <c r="AK118" s="52" cm="1">
        <f t="array" ref="AK118">A127893546X_Latest</f>
        <v>285.81400000000002</v>
      </c>
      <c r="AL118" s="52" cm="1">
        <f t="array" ref="AL118">A127920858X_Latest</f>
        <v>387.875</v>
      </c>
      <c r="AM118" s="52" cm="1">
        <f t="array" ref="AM118">A127838802W_Latest</f>
        <v>217.702</v>
      </c>
      <c r="AN118" s="52" cm="1">
        <f t="array" ref="AN118">A127934898A_Latest</f>
        <v>167.73599999999999</v>
      </c>
      <c r="AO118" s="52" cm="1">
        <f t="array" ref="AO118">A127907406R_Latest</f>
        <v>225.34200000000001</v>
      </c>
      <c r="AP118" s="52" cm="1">
        <f t="array" ref="AP118">A127907190R_Latest</f>
        <v>1236.316</v>
      </c>
      <c r="AQ118" s="52" cm="1">
        <f t="array" ref="AQ118">A127893430W_Latest</f>
        <v>346.75</v>
      </c>
      <c r="AR118" s="52" cm="1">
        <f t="array" ref="AR118">A127852382A_Latest</f>
        <v>438.00799999999998</v>
      </c>
      <c r="AS118" s="52" cm="1">
        <f t="array" ref="AS118">A127852402X_Latest</f>
        <v>645.41700000000003</v>
      </c>
      <c r="AT118" s="52" cm="1">
        <f t="array" ref="AT118">A127920814W_Latest</f>
        <v>377.435</v>
      </c>
      <c r="AU118" s="52" cm="1">
        <f t="array" ref="AU118">A127907438J_Latest</f>
        <v>164.53</v>
      </c>
      <c r="AV118" s="52" cm="1">
        <f t="array" ref="AV118">A127893358R_Latest</f>
        <v>3216.0709999999999</v>
      </c>
      <c r="AW118" s="52" cm="1">
        <f t="array" ref="AW118">A127894858C_Latest</f>
        <v>308.59399999999999</v>
      </c>
      <c r="AX118" s="52" cm="1">
        <f t="array" ref="AX118">A127854134A_Latest</f>
        <v>585.88699999999994</v>
      </c>
      <c r="AY118" s="52" cm="1">
        <f t="array" ref="AY118">A127894962C_Latest</f>
        <v>338.78699999999998</v>
      </c>
      <c r="AZ118" s="52" cm="1">
        <f t="array" ref="AZ118">A127922430W_Latest</f>
        <v>262.88499999999999</v>
      </c>
      <c r="BA118" s="52" cm="1">
        <f t="array" ref="BA118">A127881442J_Latest</f>
        <v>320.86</v>
      </c>
      <c r="BB118" s="52" cm="1">
        <f t="array" ref="BB118">A127854210T_Latest</f>
        <v>186.78299999999999</v>
      </c>
      <c r="BC118" s="52" cm="1">
        <f t="array" ref="BC118">A127936366X_Latest</f>
        <v>154.161</v>
      </c>
      <c r="BD118" s="52" cm="1">
        <f t="array" ref="BD118">A127895058X_Latest</f>
        <v>206.84899999999999</v>
      </c>
      <c r="BE118" s="52" cm="1">
        <f t="array" ref="BE118">A127840102X_Latest</f>
        <v>780.46900000000005</v>
      </c>
      <c r="BF118" s="52" cm="1">
        <f t="array" ref="BF118">A127936222L_Latest</f>
        <v>310.47699999999998</v>
      </c>
      <c r="BG118" s="52" cm="1">
        <f t="array" ref="BG118">A127867582W_Latest</f>
        <v>373.13099999999997</v>
      </c>
      <c r="BH118" s="52" cm="1">
        <f t="array" ref="BH118">A127936254F_Latest</f>
        <v>560.03</v>
      </c>
      <c r="BI118" s="52" cm="1">
        <f t="array" ref="BI118">A127936278X_Latest</f>
        <v>324.76100000000002</v>
      </c>
      <c r="BJ118" s="52" cm="1">
        <f t="array" ref="BJ118">A127881510X_Latest</f>
        <v>107.792</v>
      </c>
      <c r="BK118" s="52" cm="1">
        <f t="array" ref="BK118">A127936158F_Latest</f>
        <v>2472.598</v>
      </c>
      <c r="BL118" s="52" cm="1">
        <f t="array" ref="BL118">A127937686C_Latest</f>
        <v>101.732</v>
      </c>
      <c r="BM118" s="52" cm="1">
        <f t="array" ref="BM118">A127855674J_Latest</f>
        <v>190.35900000000001</v>
      </c>
      <c r="BN118" s="52" cm="1">
        <f t="array" ref="BN118">A127869134C_Latest</f>
        <v>111.623</v>
      </c>
      <c r="BO118" s="52" cm="1">
        <f t="array" ref="BO118">A127841806R_Latest</f>
        <v>94.001999999999995</v>
      </c>
      <c r="BP118" s="52" cm="1">
        <f t="array" ref="BP118">A127869174W_Latest</f>
        <v>93.77</v>
      </c>
      <c r="BQ118" s="52" cm="1">
        <f t="array" ref="BQ118">A127841834X_Latest</f>
        <v>60.307000000000002</v>
      </c>
      <c r="BR118" s="52" cm="1">
        <f t="array" ref="BR118">A127855746J_Latest</f>
        <v>48.963999999999999</v>
      </c>
      <c r="BS118" s="52" cm="1">
        <f t="array" ref="BS118">A127896594W_Latest</f>
        <v>79.137</v>
      </c>
      <c r="BT118" s="52" cm="1">
        <f t="array" ref="BT118">A127923822A_Latest</f>
        <v>253.453</v>
      </c>
      <c r="BU118" s="52" cm="1">
        <f t="array" ref="BU118">A127910234R_Latest</f>
        <v>107.619</v>
      </c>
      <c r="BV118" s="52" cm="1">
        <f t="array" ref="BV118">A127882918W_Latest</f>
        <v>114.096</v>
      </c>
      <c r="BW118" s="52" cm="1">
        <f t="array" ref="BW118">A127841730F_Latest</f>
        <v>180.977</v>
      </c>
      <c r="BX118" s="52" cm="1">
        <f t="array" ref="BX118">A127910298A_Latest</f>
        <v>116.851</v>
      </c>
      <c r="BY118" s="52" cm="1">
        <f t="array" ref="BY118">A127937926C_Latest</f>
        <v>47.353000000000002</v>
      </c>
      <c r="BZ118" s="52" cm="1">
        <f t="array" ref="BZ118">A127855558X_Latest</f>
        <v>827.24699999999996</v>
      </c>
      <c r="CA118" s="52" cm="1">
        <f t="array" ref="CA118">A127843198J_Latest</f>
        <v>166.71899999999999</v>
      </c>
      <c r="CB118" s="52" cm="1">
        <f t="array" ref="CB118">A127925506K_Latest</f>
        <v>311.29500000000002</v>
      </c>
      <c r="CC118" s="52" cm="1">
        <f t="array" ref="CC118">A127898062V_Latest</f>
        <v>215.92500000000001</v>
      </c>
      <c r="CD118" s="52" cm="1">
        <f t="array" ref="CD118">A127911870W_Latest</f>
        <v>123.816</v>
      </c>
      <c r="CE118" s="52" cm="1">
        <f t="array" ref="CE118">A127884490F_Latest</f>
        <v>172.023</v>
      </c>
      <c r="CF118" s="52" cm="1">
        <f t="array" ref="CF118">A127884510C_Latest</f>
        <v>95.620999999999995</v>
      </c>
      <c r="CG118" s="52" cm="1">
        <f t="array" ref="CG118">A127857282J_Latest</f>
        <v>94.552000000000007</v>
      </c>
      <c r="CH118" s="52" cm="1">
        <f t="array" ref="CH118">A127870742F_Latest</f>
        <v>114.654</v>
      </c>
      <c r="CI118" s="52" cm="1">
        <f t="array" ref="CI118">A127911750C_Latest</f>
        <v>418.74900000000002</v>
      </c>
      <c r="CJ118" s="52" cm="1">
        <f t="array" ref="CJ118">A127939206T_Latest</f>
        <v>178.958</v>
      </c>
      <c r="CK118" s="52" cm="1">
        <f t="array" ref="CK118">A127870562W_Latest</f>
        <v>207.68199999999999</v>
      </c>
      <c r="CL118" s="52" cm="1">
        <f t="array" ref="CL118">A127898018K_Latest</f>
        <v>300.45600000000002</v>
      </c>
      <c r="CM118" s="52" cm="1">
        <f t="array" ref="CM118">A127870602C_Latest</f>
        <v>180.94399999999999</v>
      </c>
      <c r="CN118" s="52" cm="1">
        <f t="array" ref="CN118">A127884554F_Latest</f>
        <v>76.254000000000005</v>
      </c>
      <c r="CO118" s="52" cm="1">
        <f t="array" ref="CO118">A127857022L_Latest</f>
        <v>1370.86</v>
      </c>
      <c r="CP118" s="52" cm="1">
        <f t="array" ref="CP118">A127858562V_Latest</f>
        <v>34.206000000000003</v>
      </c>
      <c r="CQ118" s="52" cm="1">
        <f t="array" ref="CQ118">A127940814V_Latest</f>
        <v>53.042999999999999</v>
      </c>
      <c r="CR118" s="52" cm="1">
        <f t="array" ref="CR118">A127913498X_Latest</f>
        <v>38.567999999999998</v>
      </c>
      <c r="CS118" s="52" cm="1">
        <f t="array" ref="CS118">A127926994A_Latest</f>
        <v>28.013999999999999</v>
      </c>
      <c r="CT118" s="52" cm="1">
        <f t="array" ref="CT118">A127913542W_Latest</f>
        <v>26.91</v>
      </c>
      <c r="CU118" s="52" cm="1">
        <f t="array" ref="CU118">A127872242W_Latest</f>
        <v>17.327000000000002</v>
      </c>
      <c r="CV118" s="52" cm="1">
        <f t="array" ref="CV118">A127872266R_Latest</f>
        <v>15.015000000000001</v>
      </c>
      <c r="CW118" s="52" cm="1">
        <f t="array" ref="CW118">A127872278X_Latest</f>
        <v>23.462</v>
      </c>
      <c r="CX118" s="52" cm="1">
        <f t="array" ref="CX118">A127926886T_Latest</f>
        <v>74.819999999999993</v>
      </c>
      <c r="CY118" s="52" cm="1">
        <f t="array" ref="CY118">A127885774A_Latest</f>
        <v>32.878999999999998</v>
      </c>
      <c r="CZ118" s="52" cm="1">
        <f t="array" ref="CZ118">A127926918X_Latest</f>
        <v>37.034999999999997</v>
      </c>
      <c r="DA118" s="52" cm="1">
        <f t="array" ref="DA118">A127858646C_Latest</f>
        <v>54.905999999999999</v>
      </c>
      <c r="DB118" s="52" cm="1">
        <f t="array" ref="DB118">A127899574T_Latest</f>
        <v>36.194000000000003</v>
      </c>
      <c r="DC118" s="52" cm="1">
        <f t="array" ref="DC118">A127858818L_Latest</f>
        <v>14.055</v>
      </c>
      <c r="DD118" s="52" cm="1">
        <f t="array" ref="DD118">A127885718J_Latest</f>
        <v>250.59800000000001</v>
      </c>
      <c r="DE118" s="52" cm="1">
        <f t="array" ref="DE118">A127887302R_Latest</f>
        <v>14.342000000000001</v>
      </c>
      <c r="DF118" s="52" cm="1">
        <f t="array" ref="DF118">A127915050L_Latest</f>
        <v>26.094000000000001</v>
      </c>
      <c r="DG118" s="52" cm="1">
        <f t="array" ref="DG118">A127846342V_Latest</f>
        <v>18.23</v>
      </c>
      <c r="DH118" s="52" cm="1">
        <f t="array" ref="DH118">A127887434T_Latest</f>
        <v>13.753</v>
      </c>
      <c r="DI118" s="52" cm="1">
        <f t="array" ref="DI118">A127887446A_Latest</f>
        <v>16.550999999999998</v>
      </c>
      <c r="DJ118" s="52" cm="1">
        <f t="array" ref="DJ118">A127846394W_Latest</f>
        <v>5.5670000000000002</v>
      </c>
      <c r="DK118" s="52" cm="1">
        <f t="array" ref="DK118">A127901214L_Latest</f>
        <v>6.665</v>
      </c>
      <c r="DL118" s="52" cm="1">
        <f t="array" ref="DL118">A127887506T_Latest</f>
        <v>6.1619999999999999</v>
      </c>
      <c r="DM118" s="52" cm="1">
        <f t="array" ref="DM118">A127873574K_Latest</f>
        <v>35.314999999999998</v>
      </c>
      <c r="DN118" s="52" cm="1">
        <f t="array" ref="DN118">A127914982V_Latest</f>
        <v>17.513000000000002</v>
      </c>
      <c r="DO118" s="52" cm="1">
        <f t="array" ref="DO118">A127873618A_Latest</f>
        <v>18.384</v>
      </c>
      <c r="DP118" s="52" cm="1">
        <f t="array" ref="DP118">A127928570J_Latest</f>
        <v>24.64</v>
      </c>
      <c r="DQ118" s="52" cm="1">
        <f t="array" ref="DQ118">A127887390A_Latest</f>
        <v>10.617000000000001</v>
      </c>
      <c r="DR118" s="52" cm="1">
        <f t="array" ref="DR118">A127887518A_Latest</f>
        <v>4.726</v>
      </c>
      <c r="DS118" s="52" cm="1">
        <f t="array" ref="DS118">A127887270J_Latest</f>
        <v>112.089</v>
      </c>
      <c r="DT118" s="52" cm="1">
        <f t="array" ref="DT118">A127847750X_Latest</f>
        <v>35.485999999999997</v>
      </c>
      <c r="DU118" s="52" cm="1">
        <f t="array" ref="DU118">A127847894K_Latest</f>
        <v>70.685000000000002</v>
      </c>
      <c r="DV118" s="52" cm="1">
        <f t="array" ref="DV118">A127875186V_Latest</f>
        <v>19.306000000000001</v>
      </c>
      <c r="DW118" s="52" cm="1">
        <f t="array" ref="DW118">A127902774C_Latest</f>
        <v>19.811</v>
      </c>
      <c r="DX118" s="52" cm="1">
        <f t="array" ref="DX118">A127875218A_Latest</f>
        <v>36.581000000000003</v>
      </c>
      <c r="DY118" s="52" cm="1">
        <f t="array" ref="DY118">A127861726L_Latest</f>
        <v>14.762</v>
      </c>
      <c r="DZ118" s="52" cm="1">
        <f t="array" ref="DZ118">A127930202V_Latest</f>
        <v>4.0129999999999999</v>
      </c>
      <c r="EA118" s="52" cm="1">
        <f t="array" ref="EA118">A127943930J_Latest</f>
        <v>8.9960000000000004</v>
      </c>
      <c r="EB118" s="52" cm="1">
        <f t="array" ref="EB118">A127861550V_Latest</f>
        <v>98.561999999999998</v>
      </c>
      <c r="EC118" s="52" cm="1">
        <f t="array" ref="EC118">A127888850W_Latest</f>
        <v>31.158000000000001</v>
      </c>
      <c r="ED118" s="52" cm="1">
        <f t="array" ref="ED118">A127875122J_Latest</f>
        <v>21.087</v>
      </c>
      <c r="EE118" s="52" cm="1">
        <f t="array" ref="EE118">A127930082L_Latest</f>
        <v>36.533000000000001</v>
      </c>
      <c r="EF118" s="52" cm="1">
        <f t="array" ref="EF118">A127847878K_Latest</f>
        <v>22.07</v>
      </c>
      <c r="EG118" s="52" cm="1">
        <f t="array" ref="EG118">A127930226L_Latest</f>
        <v>7.8280000000000003</v>
      </c>
      <c r="EH118" s="52" cm="1">
        <f t="array" ref="EH118">A127847734X_Latest</f>
        <v>217.46700000000001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8686</v>
      </c>
      <c r="C119" s="62">
        <v>2</v>
      </c>
      <c r="D119" s="52" cm="1">
        <f t="array" ref="D119">A127849366T_Latest</f>
        <v>96.881</v>
      </c>
      <c r="E119" s="52" cm="1">
        <f t="array" ref="E119">A127931658K_Latest</f>
        <v>296.98700000000002</v>
      </c>
      <c r="F119" s="52" cm="1">
        <f t="array" ref="F119">A127917954R_Latest</f>
        <v>185.54400000000001</v>
      </c>
      <c r="G119" s="52" cm="1">
        <f t="array" ref="G119">A127835742A_Latest</f>
        <v>234.864</v>
      </c>
      <c r="H119" s="52" cm="1">
        <f t="array" ref="H119">A127863090C_Latest</f>
        <v>173.03899999999999</v>
      </c>
      <c r="I119" s="52" cm="1">
        <f t="array" ref="I119">A127931770K_Latest</f>
        <v>230.70699999999999</v>
      </c>
      <c r="J119" s="52" cm="1">
        <f t="array" ref="J119">A127918010X_Latest</f>
        <v>116.91200000000001</v>
      </c>
      <c r="K119" s="52" cm="1">
        <f t="array" ref="K119">A127863138C_Latest</f>
        <v>236.673</v>
      </c>
      <c r="L119" s="52" cm="1">
        <f t="array" ref="L119">A127917834W_Latest</f>
        <v>353.714</v>
      </c>
      <c r="M119" s="52" cm="1">
        <f t="array" ref="M119">A127890310X_Latest</f>
        <v>139.541</v>
      </c>
      <c r="N119" s="52" cm="1">
        <f t="array" ref="N119">A127904226A_Latest</f>
        <v>196.28700000000001</v>
      </c>
      <c r="O119" s="52" cm="1">
        <f t="array" ref="O119">A127835662A_Latest</f>
        <v>412.839</v>
      </c>
      <c r="P119" s="52" cm="1">
        <f t="array" ref="P119">A127904286C_Latest</f>
        <v>452.39</v>
      </c>
      <c r="Q119" s="52" cm="1">
        <f t="array" ref="Q119">A127835818K_Latest</f>
        <v>226.57900000000001</v>
      </c>
      <c r="R119" s="52" cm="1">
        <f t="array" ref="R119">A127835594K_Latest</f>
        <v>1798.1849999999999</v>
      </c>
      <c r="S119" s="52" cm="1">
        <f t="array" ref="S119">A127905638R_Latest</f>
        <v>32.911999999999999</v>
      </c>
      <c r="T119" s="52" cm="1">
        <f t="array" ref="T119">A127851006C_Latest</f>
        <v>88.391000000000005</v>
      </c>
      <c r="U119" s="52" cm="1">
        <f t="array" ref="U119">A127919450W_Latest</f>
        <v>51.427999999999997</v>
      </c>
      <c r="V119" s="52" cm="1">
        <f t="array" ref="V119">A127864614X_Latest</f>
        <v>72.962999999999994</v>
      </c>
      <c r="W119" s="52" cm="1">
        <f t="array" ref="W119">A127878418X_Latest</f>
        <v>51.085999999999999</v>
      </c>
      <c r="X119" s="52" cm="1">
        <f t="array" ref="X119">A127891974J_Latest</f>
        <v>76.825000000000003</v>
      </c>
      <c r="Y119" s="52" cm="1">
        <f t="array" ref="Y119">A127837334A_Latest</f>
        <v>37.296999999999997</v>
      </c>
      <c r="Z119" s="52" cm="1">
        <f t="array" ref="Z119">A127905854J_Latest</f>
        <v>56.927999999999997</v>
      </c>
      <c r="AA119" s="52" cm="1">
        <f t="array" ref="AA119">A127933122X_Latest</f>
        <v>110.206</v>
      </c>
      <c r="AB119" s="52" cm="1">
        <f t="array" ref="AB119">A127905674X_Latest</f>
        <v>45.112000000000002</v>
      </c>
      <c r="AC119" s="52" cm="1">
        <f t="array" ref="AC119">A127837162T_Latest</f>
        <v>52.350999999999999</v>
      </c>
      <c r="AD119" s="52" cm="1">
        <f t="array" ref="AD119">A127878318R_Latest</f>
        <v>124.336</v>
      </c>
      <c r="AE119" s="52" cm="1">
        <f t="array" ref="AE119">A127837206J_Latest</f>
        <v>132.04400000000001</v>
      </c>
      <c r="AF119" s="52" cm="1">
        <f t="array" ref="AF119">A127892026A_Latest</f>
        <v>66.328999999999994</v>
      </c>
      <c r="AG119" s="52" cm="1">
        <f t="array" ref="AG119">A127850870A_Latest</f>
        <v>534.15899999999999</v>
      </c>
      <c r="AH119" s="52" cm="1">
        <f t="array" ref="AH119">A127893386X_Latest</f>
        <v>28.47</v>
      </c>
      <c r="AI119" s="52" cm="1">
        <f t="array" ref="AI119">A127866098A_Latest</f>
        <v>100.398</v>
      </c>
      <c r="AJ119" s="52" cm="1">
        <f t="array" ref="AJ119">A127907318R_Latest</f>
        <v>43.783999999999999</v>
      </c>
      <c r="AK119" s="52" cm="1">
        <f t="array" ref="AK119">A127893550R_Latest</f>
        <v>60.59</v>
      </c>
      <c r="AL119" s="52" cm="1">
        <f t="array" ref="AL119">A127934854X_Latest</f>
        <v>49.088000000000001</v>
      </c>
      <c r="AM119" s="52" cm="1">
        <f t="array" ref="AM119">A127907366J_Latest</f>
        <v>60.317</v>
      </c>
      <c r="AN119" s="52" cm="1">
        <f t="array" ref="AN119">A127920890X_Latest</f>
        <v>27.827000000000002</v>
      </c>
      <c r="AO119" s="52" cm="1">
        <f t="array" ref="AO119">A127934910F_Latest</f>
        <v>61.95</v>
      </c>
      <c r="AP119" s="52" cm="1">
        <f t="array" ref="AP119">A127866018R_Latest</f>
        <v>116.892</v>
      </c>
      <c r="AQ119" s="52" cm="1">
        <f t="array" ref="AQ119">A127920758R_Latest</f>
        <v>30.541</v>
      </c>
      <c r="AR119" s="52" cm="1">
        <f t="array" ref="AR119">A127879922C_Latest</f>
        <v>48.613</v>
      </c>
      <c r="AS119" s="52" cm="1">
        <f t="array" ref="AS119">A127907266X_Latest</f>
        <v>113.282</v>
      </c>
      <c r="AT119" s="52" cm="1">
        <f t="array" ref="AT119">A127852426T_Latest</f>
        <v>116.57</v>
      </c>
      <c r="AU119" s="52" cm="1">
        <f t="array" ref="AU119">A127907442X_Latest</f>
        <v>59.301000000000002</v>
      </c>
      <c r="AV119" s="52" cm="1">
        <f t="array" ref="AV119">A127838638F_Latest</f>
        <v>491.72399999999999</v>
      </c>
      <c r="AW119" s="52" cm="1">
        <f t="array" ref="AW119">A127881314R_Latest</f>
        <v>15.923</v>
      </c>
      <c r="AX119" s="52" cm="1">
        <f t="array" ref="AX119">A127922386X_Latest</f>
        <v>51.045000000000002</v>
      </c>
      <c r="AY119" s="52" cm="1">
        <f t="array" ref="AY119">A127908858W_Latest</f>
        <v>50.191000000000003</v>
      </c>
      <c r="AZ119" s="52" cm="1">
        <f t="array" ref="AZ119">A127894998F_Latest</f>
        <v>55.253</v>
      </c>
      <c r="BA119" s="52" cm="1">
        <f t="array" ref="BA119">A127908906C_Latest</f>
        <v>31.864000000000001</v>
      </c>
      <c r="BB119" s="52" cm="1">
        <f t="array" ref="BB119">A127840262K_Latest</f>
        <v>52.406999999999996</v>
      </c>
      <c r="BC119" s="52" cm="1">
        <f t="array" ref="BC119">A127867738F_Latest</f>
        <v>28.391999999999999</v>
      </c>
      <c r="BD119" s="52" cm="1">
        <f t="array" ref="BD119">A127854254V_Latest</f>
        <v>56.475999999999999</v>
      </c>
      <c r="BE119" s="52" cm="1">
        <f t="array" ref="BE119">A127867550C_Latest</f>
        <v>61.67</v>
      </c>
      <c r="BF119" s="52" cm="1">
        <f t="array" ref="BF119">A127867562L_Latest</f>
        <v>30.872</v>
      </c>
      <c r="BG119" s="52" cm="1">
        <f t="array" ref="BG119">A127840134T_Latest</f>
        <v>52.752000000000002</v>
      </c>
      <c r="BH119" s="52" cm="1">
        <f t="array" ref="BH119">A127867602V_Latest</f>
        <v>88.459000000000003</v>
      </c>
      <c r="BI119" s="52" cm="1">
        <f t="array" ref="BI119">A127854118A_Latest</f>
        <v>104.511</v>
      </c>
      <c r="BJ119" s="52" cm="1">
        <f t="array" ref="BJ119">A127936418R_Latest</f>
        <v>40.893999999999998</v>
      </c>
      <c r="BK119" s="52" cm="1">
        <f t="array" ref="BK119">A127840078K_Latest</f>
        <v>382.44400000000002</v>
      </c>
      <c r="BL119" s="52" cm="1">
        <f t="array" ref="BL119">A127855586J_Latest</f>
        <v>4.0250000000000004</v>
      </c>
      <c r="BM119" s="52" cm="1">
        <f t="array" ref="BM119">A127910326X_Latest</f>
        <v>16.367999999999999</v>
      </c>
      <c r="BN119" s="52" cm="1">
        <f t="array" ref="BN119">A127923926V_Latest</f>
        <v>12.667</v>
      </c>
      <c r="BO119" s="52" cm="1">
        <f t="array" ref="BO119">A127883010R_Latest</f>
        <v>14.548</v>
      </c>
      <c r="BP119" s="52" cm="1">
        <f t="array" ref="BP119">A127896554C_Latest</f>
        <v>12.291</v>
      </c>
      <c r="BQ119" s="52" cm="1">
        <f t="array" ref="BQ119">A127910382T_Latest</f>
        <v>15.523</v>
      </c>
      <c r="BR119" s="52" cm="1">
        <f t="array" ref="BR119">A127841854J_Latest</f>
        <v>8.5519999999999996</v>
      </c>
      <c r="BS119" s="52" cm="1">
        <f t="array" ref="BS119">A127923986W_Latest</f>
        <v>16.381</v>
      </c>
      <c r="BT119" s="52" cm="1">
        <f t="array" ref="BT119">A127937694C_Latest</f>
        <v>17.242000000000001</v>
      </c>
      <c r="BU119" s="52" cm="1">
        <f t="array" ref="BU119">A127882894R_Latest</f>
        <v>11.42</v>
      </c>
      <c r="BV119" s="52" cm="1">
        <f t="array" ref="BV119">A127841710W_Latest</f>
        <v>10.904</v>
      </c>
      <c r="BW119" s="52" cm="1">
        <f t="array" ref="BW119">A127855654X_Latest</f>
        <v>29.731999999999999</v>
      </c>
      <c r="BX119" s="52" cm="1">
        <f t="array" ref="BX119">A127869102K_Latest</f>
        <v>29.285</v>
      </c>
      <c r="BY119" s="52" cm="1">
        <f t="array" ref="BY119">A127883118T_Latest</f>
        <v>16.033999999999999</v>
      </c>
      <c r="BZ119" s="52" cm="1">
        <f t="array" ref="BZ119">A127868986K_Latest</f>
        <v>116.389</v>
      </c>
      <c r="CA119" s="52" cm="1">
        <f t="array" ref="CA119">A127939166K_Latest</f>
        <v>8.6579999999999995</v>
      </c>
      <c r="CB119" s="52" cm="1">
        <f t="array" ref="CB119">A127870626W_Latest</f>
        <v>28.173999999999999</v>
      </c>
      <c r="CC119" s="52" cm="1">
        <f t="array" ref="CC119">A127925538C_Latest</f>
        <v>20.457999999999998</v>
      </c>
      <c r="CD119" s="52" cm="1">
        <f t="array" ref="CD119">A127857214F_Latest</f>
        <v>20.463999999999999</v>
      </c>
      <c r="CE119" s="52" cm="1">
        <f t="array" ref="CE119">A127870682R_Latest</f>
        <v>18.960999999999999</v>
      </c>
      <c r="CF119" s="52" cm="1">
        <f t="array" ref="CF119">A127925602K_Latest</f>
        <v>17.369</v>
      </c>
      <c r="CG119" s="52" cm="1">
        <f t="array" ref="CG119">A127939338V_Latest</f>
        <v>12.042</v>
      </c>
      <c r="CH119" s="52" cm="1">
        <f t="array" ref="CH119">A127884538F_Latest</f>
        <v>35.747</v>
      </c>
      <c r="CI119" s="52" cm="1">
        <f t="array" ref="CI119">A127925414A_Latest</f>
        <v>31.792000000000002</v>
      </c>
      <c r="CJ119" s="52" cm="1">
        <f t="array" ref="CJ119">A127857094X_Latest</f>
        <v>13.624000000000001</v>
      </c>
      <c r="CK119" s="52" cm="1">
        <f t="array" ref="CK119">A127884418L_Latest</f>
        <v>22.911999999999999</v>
      </c>
      <c r="CL119" s="52" cm="1">
        <f t="array" ref="CL119">A127857130W_Latest</f>
        <v>40.040999999999997</v>
      </c>
      <c r="CM119" s="52" cm="1">
        <f t="array" ref="CM119">A127843274X_Latest</f>
        <v>52.031999999999996</v>
      </c>
      <c r="CN119" s="52" cm="1">
        <f t="array" ref="CN119">A127939374C_Latest</f>
        <v>32.548999999999999</v>
      </c>
      <c r="CO119" s="52" cm="1">
        <f t="array" ref="CO119">A127857026W_Latest</f>
        <v>194.422</v>
      </c>
      <c r="CP119" s="52" cm="1">
        <f t="array" ref="CP119">A127899478T_Latest</f>
        <v>2.5219999999999998</v>
      </c>
      <c r="CQ119" s="52" cm="1">
        <f t="array" ref="CQ119">A127913490F_Latest</f>
        <v>3.38</v>
      </c>
      <c r="CR119" s="52" cm="1">
        <f t="array" ref="CR119">A127940838L_Latest</f>
        <v>3.867</v>
      </c>
      <c r="CS119" s="52" cm="1">
        <f t="array" ref="CS119">A127913526W_Latest</f>
        <v>3.8370000000000002</v>
      </c>
      <c r="CT119" s="52" cm="1">
        <f t="array" ref="CT119">A127872218W_Latest</f>
        <v>2.5009999999999999</v>
      </c>
      <c r="CU119" s="52" cm="1">
        <f t="array" ref="CU119">A127844866W_Latest</f>
        <v>4.7140000000000004</v>
      </c>
      <c r="CV119" s="52" cm="1">
        <f t="array" ref="CV119">A127844890W_Latest</f>
        <v>1.903</v>
      </c>
      <c r="CW119" s="52" cm="1">
        <f t="array" ref="CW119">A127899694K_Latest</f>
        <v>6.3369999999999997</v>
      </c>
      <c r="CX119" s="52" cm="1">
        <f t="array" ref="CX119">A127940754C_Latest</f>
        <v>4.5659999999999998</v>
      </c>
      <c r="CY119" s="52" cm="1">
        <f t="array" ref="CY119">A127844734V_Latest</f>
        <v>3.298</v>
      </c>
      <c r="CZ119" s="52" cm="1">
        <f t="array" ref="CZ119">A127844754C_Latest</f>
        <v>3.782</v>
      </c>
      <c r="DA119" s="52" cm="1">
        <f t="array" ref="DA119">A127885802X_Latest</f>
        <v>7.0739999999999998</v>
      </c>
      <c r="DB119" s="52" cm="1">
        <f t="array" ref="DB119">A127885818T_Latest</f>
        <v>10.342000000000001</v>
      </c>
      <c r="DC119" s="52" cm="1">
        <f t="array" ref="DC119">A127872314W_Latest</f>
        <v>5.1550000000000002</v>
      </c>
      <c r="DD119" s="52" cm="1">
        <f t="array" ref="DD119">A127885722X_Latest</f>
        <v>34.216999999999999</v>
      </c>
      <c r="DE119" s="52" cm="1">
        <f t="array" ref="DE119">A127846262V_Latest</f>
        <v>2.149</v>
      </c>
      <c r="DF119" s="52" cm="1">
        <f t="array" ref="DF119">A127887414J_Latest</f>
        <v>2.5489999999999999</v>
      </c>
      <c r="DG119" s="52" cm="1">
        <f t="array" ref="DG119">A127873702T_Latest</f>
        <v>1.3120000000000001</v>
      </c>
      <c r="DH119" s="52" cm="1">
        <f t="array" ref="DH119">A127887438A_Latest</f>
        <v>2.016</v>
      </c>
      <c r="DI119" s="52" cm="1">
        <f t="array" ref="DI119">A127942310A_Latest</f>
        <v>2.6040000000000001</v>
      </c>
      <c r="DJ119" s="52" cm="1">
        <f t="array" ref="DJ119">A127846398F_Latest</f>
        <v>1.488</v>
      </c>
      <c r="DK119" s="52" cm="1">
        <f t="array" ref="DK119">A127860202F_Latest</f>
        <v>0.73099999999999998</v>
      </c>
      <c r="DL119" s="52" cm="1">
        <f t="array" ref="DL119">A127873794L_Latest</f>
        <v>1.0409999999999999</v>
      </c>
      <c r="DM119" s="52" cm="1">
        <f t="array" ref="DM119">A127859982J_Latest</f>
        <v>3.2570000000000001</v>
      </c>
      <c r="DN119" s="52" cm="1">
        <f t="array" ref="DN119">A127901090W_Latest</f>
        <v>2.4020000000000001</v>
      </c>
      <c r="DO119" s="52" cm="1">
        <f t="array" ref="DO119">A127942186C_Latest</f>
        <v>1.3859999999999999</v>
      </c>
      <c r="DP119" s="52" cm="1">
        <f t="array" ref="DP119">A127915010V_Latest</f>
        <v>3.88</v>
      </c>
      <c r="DQ119" s="52" cm="1">
        <f t="array" ref="DQ119">A127901142L_Latest</f>
        <v>2.9660000000000002</v>
      </c>
      <c r="DR119" s="52" cm="1">
        <f t="array" ref="DR119">A127887522T_Latest</f>
        <v>2.395</v>
      </c>
      <c r="DS119" s="52" cm="1">
        <f t="array" ref="DS119">A127942086V_Latest</f>
        <v>16.285</v>
      </c>
      <c r="DT119" s="52" cm="1">
        <f t="array" ref="DT119">A127847754J_Latest</f>
        <v>2.2200000000000002</v>
      </c>
      <c r="DU119" s="52" cm="1">
        <f t="array" ref="DU119">A127875162A_Latest</f>
        <v>6.6820000000000004</v>
      </c>
      <c r="DV119" s="52" cm="1">
        <f t="array" ref="DV119">A127888946R_Latest</f>
        <v>1.837</v>
      </c>
      <c r="DW119" s="52" cm="1">
        <f t="array" ref="DW119">A127875206T_Latest</f>
        <v>5.1929999999999996</v>
      </c>
      <c r="DX119" s="52" cm="1">
        <f t="array" ref="DX119">A127861710V_Latest</f>
        <v>4.6449999999999996</v>
      </c>
      <c r="DY119" s="52" cm="1">
        <f t="array" ref="DY119">A127902794L_Latest</f>
        <v>2.0640000000000001</v>
      </c>
      <c r="DZ119" s="52" cm="1">
        <f t="array" ref="DZ119">A127847986V_Latest</f>
        <v>0.16800000000000001</v>
      </c>
      <c r="EA119" s="52" cm="1">
        <f t="array" ref="EA119">A127916534A_Latest</f>
        <v>1.8129999999999999</v>
      </c>
      <c r="EB119" s="52" cm="1">
        <f t="array" ref="EB119">A127943742X_Latest</f>
        <v>8.09</v>
      </c>
      <c r="EC119" s="52" cm="1">
        <f t="array" ref="EC119">A127861566L_Latest</f>
        <v>2.2709999999999999</v>
      </c>
      <c r="ED119" s="52" cm="1">
        <f t="array" ref="ED119">A127902658V_Latest</f>
        <v>3.5859999999999999</v>
      </c>
      <c r="EE119" s="52" cm="1">
        <f t="array" ref="EE119">A127888894X_Latest</f>
        <v>6.0350000000000001</v>
      </c>
      <c r="EF119" s="52" cm="1">
        <f t="array" ref="EF119">A127902710T_Latest</f>
        <v>4.641</v>
      </c>
      <c r="EG119" s="52" cm="1">
        <f t="array" ref="EG119">A127902850V_Latest</f>
        <v>3.9220000000000002</v>
      </c>
      <c r="EH119" s="52" cm="1">
        <f t="array" ref="EH119">A127930014K_Latest</f>
        <v>28.545000000000002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8687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8688</v>
      </c>
      <c r="C121" s="62">
        <v>4</v>
      </c>
      <c r="D121" s="52" cm="1">
        <f t="array" ref="D121">A127917790F_Latest</f>
        <v>1768.42</v>
      </c>
      <c r="E121" s="52" cm="1">
        <f t="array" ref="E121">A127890354A_Latest</f>
        <v>3545.4639999999999</v>
      </c>
      <c r="F121" s="52" cm="1">
        <f t="array" ref="F121">A127931670A_Latest</f>
        <v>1802.5640000000001</v>
      </c>
      <c r="G121" s="52" cm="1">
        <f t="array" ref="G121">A127876838J_Latest</f>
        <v>1408.7270000000001</v>
      </c>
      <c r="H121" s="52" cm="1">
        <f t="array" ref="H121">A127904334K_Latest</f>
        <v>1748.2719999999999</v>
      </c>
      <c r="I121" s="52" cm="1">
        <f t="array" ref="I121">A127904354V_Latest</f>
        <v>1108.944</v>
      </c>
      <c r="J121" s="52" cm="1">
        <f t="array" ref="J121">A127917990X_Latest</f>
        <v>820.86199999999997</v>
      </c>
      <c r="K121" s="52" cm="1">
        <f t="array" ref="K121">A127863126V_Latest</f>
        <v>1160.1669999999999</v>
      </c>
      <c r="L121" s="52" cm="1">
        <f t="array" ref="L121">A127917814L_Latest</f>
        <v>4727.8500000000004</v>
      </c>
      <c r="M121" s="52" cm="1">
        <f t="array" ref="M121">A127835622J_Latest</f>
        <v>1634.3009999999999</v>
      </c>
      <c r="N121" s="52" cm="1">
        <f t="array" ref="N121">A127835638A_Latest</f>
        <v>1923.7929999999999</v>
      </c>
      <c r="O121" s="52" cm="1">
        <f t="array" ref="O121">A127917882R_Latest</f>
        <v>3020.76</v>
      </c>
      <c r="P121" s="52" cm="1">
        <f t="array" ref="P121">A127890338A_Latest</f>
        <v>1982.624</v>
      </c>
      <c r="Q121" s="52" t="e" cm="1">
        <f t="array" ref="Q121">A127918034T_Latest</f>
        <v>#NAME?</v>
      </c>
      <c r="R121" s="52" cm="1">
        <f t="array" ref="R121">A127917774F_Latest</f>
        <v>13363.421</v>
      </c>
      <c r="S121" s="52" cm="1">
        <f t="array" ref="S121">A127905610L_Latest</f>
        <v>606.43399999999997</v>
      </c>
      <c r="T121" s="52" cm="1">
        <f t="array" ref="T121">A127837210X_Latest</f>
        <v>1170.2529999999999</v>
      </c>
      <c r="U121" s="52" cm="1">
        <f t="array" ref="U121">A127851014C_Latest</f>
        <v>525.13</v>
      </c>
      <c r="V121" s="52" cm="1">
        <f t="array" ref="V121">A127933246A_Latest</f>
        <v>418.73099999999999</v>
      </c>
      <c r="W121" s="52" cm="1">
        <f t="array" ref="W121">A127864622X_Latest</f>
        <v>571.74800000000005</v>
      </c>
      <c r="X121" s="52" cm="1">
        <f t="array" ref="X121">A127851070W_Latest</f>
        <v>356.99299999999999</v>
      </c>
      <c r="Y121" s="52" cm="1">
        <f t="array" ref="Y121">A127837326A_Latest</f>
        <v>250.142</v>
      </c>
      <c r="Z121" s="52" cm="1">
        <f t="array" ref="Z121">A127933330T_Latest</f>
        <v>315.82</v>
      </c>
      <c r="AA121" s="52" cm="1">
        <f t="array" ref="AA121">A127878266X_Latest</f>
        <v>1586.6569999999999</v>
      </c>
      <c r="AB121" s="52" cm="1">
        <f t="array" ref="AB121">A127919366F_Latest</f>
        <v>514.51900000000001</v>
      </c>
      <c r="AC121" s="52" cm="1">
        <f t="array" ref="AC121">A127905678J_Latest</f>
        <v>570.43299999999999</v>
      </c>
      <c r="AD121" s="52" cm="1">
        <f t="array" ref="AD121">A127864542X_Latest</f>
        <v>929.298</v>
      </c>
      <c r="AE121" s="52" cm="1">
        <f t="array" ref="AE121">A127891862R_Latest</f>
        <v>593.40599999999995</v>
      </c>
      <c r="AF121" s="52" t="e" cm="1">
        <f t="array" ref="AF121">A127837358V_Latest</f>
        <v>#NAME?</v>
      </c>
      <c r="AG121" s="52" cm="1">
        <f t="array" ref="AG121">A127864462X_Latest</f>
        <v>4215.2510000000002</v>
      </c>
      <c r="AH121" s="52" cm="1">
        <f t="array" ref="AH121">A127907170F_Latest</f>
        <v>465.41</v>
      </c>
      <c r="AI121" s="52" cm="1">
        <f t="array" ref="AI121">A127838738R_Latest</f>
        <v>1029.6510000000001</v>
      </c>
      <c r="AJ121" s="52" cm="1">
        <f t="array" ref="AJ121">A127893506F_Latest</f>
        <v>444.66399999999999</v>
      </c>
      <c r="AK121" s="52" cm="1">
        <f t="array" ref="AK121">A127866118X_Latest</f>
        <v>346.40300000000002</v>
      </c>
      <c r="AL121" s="52" cm="1">
        <f t="array" ref="AL121">A127934822F_Latest</f>
        <v>436.96300000000002</v>
      </c>
      <c r="AM121" s="52" cm="1">
        <f t="array" ref="AM121">A127893578T_Latest</f>
        <v>278.01799999999997</v>
      </c>
      <c r="AN121" s="52" cm="1">
        <f t="array" ref="AN121">A127852518A_Latest</f>
        <v>195.56200000000001</v>
      </c>
      <c r="AO121" s="52" cm="1">
        <f t="array" ref="AO121">A127893614R_Latest</f>
        <v>287.29199999999997</v>
      </c>
      <c r="AP121" s="52" cm="1">
        <f t="array" ref="AP121">A127865998R_Latest</f>
        <v>1353.2080000000001</v>
      </c>
      <c r="AQ121" s="52" cm="1">
        <f t="array" ref="AQ121">A127907206W_Latest</f>
        <v>377.29199999999997</v>
      </c>
      <c r="AR121" s="52" cm="1">
        <f t="array" ref="AR121">A127893434F_Latest</f>
        <v>486.62099999999998</v>
      </c>
      <c r="AS121" s="52" cm="1">
        <f t="array" ref="AS121">A127838698J_Latest</f>
        <v>758.7</v>
      </c>
      <c r="AT121" s="52" cm="1">
        <f t="array" ref="AT121">A127838714W_Latest</f>
        <v>494.005</v>
      </c>
      <c r="AU121" s="52" t="e" cm="1">
        <f t="array" ref="AU121">A127893630R_Latest</f>
        <v>#NAME?</v>
      </c>
      <c r="AV121" s="52" cm="1">
        <f t="array" ref="AV121">A127865978F_Latest</f>
        <v>3483.9639999999999</v>
      </c>
      <c r="AW121" s="52" cm="1">
        <f t="array" ref="AW121">A127922270W_Latest</f>
        <v>324.517</v>
      </c>
      <c r="AX121" s="52" cm="1">
        <f t="array" ref="AX121">A127922378X_Latest</f>
        <v>636.93200000000002</v>
      </c>
      <c r="AY121" s="52" cm="1">
        <f t="array" ref="AY121">A127894950V_Latest</f>
        <v>388.97800000000001</v>
      </c>
      <c r="AZ121" s="52" cm="1">
        <f t="array" ref="AZ121">A127922410L_Latest</f>
        <v>318.13799999999998</v>
      </c>
      <c r="BA121" s="52" cm="1">
        <f t="array" ref="BA121">A127867662W_Latest</f>
        <v>352.72300000000001</v>
      </c>
      <c r="BB121" s="52" cm="1">
        <f t="array" ref="BB121">A127854190V_Latest</f>
        <v>239.19</v>
      </c>
      <c r="BC121" s="52" cm="1">
        <f t="array" ref="BC121">A127922462R_Latest</f>
        <v>182.553</v>
      </c>
      <c r="BD121" s="52" cm="1">
        <f t="array" ref="BD121">A127867742W_Latest</f>
        <v>263.32499999999999</v>
      </c>
      <c r="BE121" s="52" cm="1">
        <f t="array" ref="BE121">A127922302C_Latest</f>
        <v>842.13800000000003</v>
      </c>
      <c r="BF121" s="52" cm="1">
        <f t="array" ref="BF121">A127936198X_Latest</f>
        <v>341.34899999999999</v>
      </c>
      <c r="BG121" s="52" cm="1">
        <f t="array" ref="BG121">A127867570L_Latest</f>
        <v>425.88400000000001</v>
      </c>
      <c r="BH121" s="52" cm="1">
        <f t="array" ref="BH121">A127881366T_Latest</f>
        <v>648.48900000000003</v>
      </c>
      <c r="BI121" s="52" cm="1">
        <f t="array" ref="BI121">A127922358R_Latest</f>
        <v>429.27100000000002</v>
      </c>
      <c r="BJ121" s="52" t="e" cm="1">
        <f t="array" ref="BJ121">A127922490X_Latest</f>
        <v>#NAME?</v>
      </c>
      <c r="BK121" s="52" cm="1">
        <f t="array" ref="BK121">A127894814A_Latest</f>
        <v>2706.3560000000002</v>
      </c>
      <c r="BL121" s="52" cm="1">
        <f t="array" ref="BL121">A127855566X_Latest</f>
        <v>105.75700000000001</v>
      </c>
      <c r="BM121" s="52" cm="1">
        <f t="array" ref="BM121">A127841742R_Latest</f>
        <v>206.727</v>
      </c>
      <c r="BN121" s="52" cm="1">
        <f t="array" ref="BN121">A127910334X_Latest</f>
        <v>124.29</v>
      </c>
      <c r="BO121" s="52" cm="1">
        <f t="array" ref="BO121">A127937778L_Latest</f>
        <v>108.55</v>
      </c>
      <c r="BP121" s="52" cm="1">
        <f t="array" ref="BP121">A127937802A_Latest</f>
        <v>106.06100000000001</v>
      </c>
      <c r="BQ121" s="52" cm="1">
        <f t="array" ref="BQ121">A127896558L_Latest</f>
        <v>75.83</v>
      </c>
      <c r="BR121" s="52" cm="1">
        <f t="array" ref="BR121">A127937850V_Latest</f>
        <v>57.515000000000001</v>
      </c>
      <c r="BS121" s="52" cm="1">
        <f t="array" ref="BS121">A127869226L_Latest</f>
        <v>95.518000000000001</v>
      </c>
      <c r="BT121" s="52" cm="1">
        <f t="array" ref="BT121">A127855590X_Latest</f>
        <v>270.69400000000002</v>
      </c>
      <c r="BU121" s="52" cm="1">
        <f t="array" ref="BU121">A127910218R_Latest</f>
        <v>119.039</v>
      </c>
      <c r="BV121" s="52" cm="1">
        <f t="array" ref="BV121">A127896434K_Latest</f>
        <v>125</v>
      </c>
      <c r="BW121" s="52" cm="1">
        <f t="array" ref="BW121">A127910250R_Latest</f>
        <v>210.709</v>
      </c>
      <c r="BX121" s="52" cm="1">
        <f t="array" ref="BX121">A127910282J_Latest</f>
        <v>146.136</v>
      </c>
      <c r="BY121" s="52" t="e" cm="1">
        <f t="array" ref="BY121">A127883090A_Latest</f>
        <v>#NAME?</v>
      </c>
      <c r="BZ121" s="52" cm="1">
        <f t="array" ref="BZ121">A127896370K_Latest</f>
        <v>880.24900000000002</v>
      </c>
      <c r="CA121" s="52" cm="1">
        <f t="array" ref="CA121">A127884330V_Latest</f>
        <v>175.37700000000001</v>
      </c>
      <c r="CB121" s="52" cm="1">
        <f t="array" ref="CB121">A127870614L_Latest</f>
        <v>339.46899999999999</v>
      </c>
      <c r="CC121" s="52" cm="1">
        <f t="array" ref="CC121">A127884470W_Latest</f>
        <v>236.38200000000001</v>
      </c>
      <c r="CD121" s="52" cm="1">
        <f t="array" ref="CD121">A127843310W_Latest</f>
        <v>144.28</v>
      </c>
      <c r="CE121" s="52" cm="1">
        <f t="array" ref="CE121">A127857222F_Latest</f>
        <v>190.98400000000001</v>
      </c>
      <c r="CF121" s="52" cm="1">
        <f t="array" ref="CF121">A127911882F_Latest</f>
        <v>112.991</v>
      </c>
      <c r="CG121" s="52" cm="1">
        <f t="array" ref="CG121">A127939322A_Latest</f>
        <v>106.595</v>
      </c>
      <c r="CH121" s="52" cm="1">
        <f t="array" ref="CH121">A127857286T_Latest</f>
        <v>150.40199999999999</v>
      </c>
      <c r="CI121" s="52" cm="1">
        <f t="array" ref="CI121">A127857054F_Latest</f>
        <v>450.541</v>
      </c>
      <c r="CJ121" s="52" cm="1">
        <f t="array" ref="CJ121">A127897982T_Latest</f>
        <v>192.58199999999999</v>
      </c>
      <c r="CK121" s="52" cm="1">
        <f t="array" ref="CK121">A127857102L_Latest</f>
        <v>230.59399999999999</v>
      </c>
      <c r="CL121" s="52" cm="1">
        <f t="array" ref="CL121">A127939226A_Latest</f>
        <v>340.49700000000001</v>
      </c>
      <c r="CM121" s="52" cm="1">
        <f t="array" ref="CM121">A127898022A_Latest</f>
        <v>232.976</v>
      </c>
      <c r="CN121" s="52" t="e" cm="1">
        <f t="array" ref="CN121">A127911934W_Latest</f>
        <v>#NAME?</v>
      </c>
      <c r="CO121" s="52" cm="1">
        <f t="array" ref="CO121">A127870466W_Latest</f>
        <v>1456.479</v>
      </c>
      <c r="CP121" s="52" cm="1">
        <f t="array" ref="CP121">A127926858J_Latest</f>
        <v>36.728000000000002</v>
      </c>
      <c r="CQ121" s="52" cm="1">
        <f t="array" ref="CQ121">A127858666L_Latest</f>
        <v>56.423000000000002</v>
      </c>
      <c r="CR121" s="52" cm="1">
        <f t="array" ref="CR121">A127899594A_Latest</f>
        <v>42.435000000000002</v>
      </c>
      <c r="CS121" s="52" cm="1">
        <f t="array" ref="CS121">A127872190F_Latest</f>
        <v>31.850999999999999</v>
      </c>
      <c r="CT121" s="52" cm="1">
        <f t="array" ref="CT121">A127927006A_Latest</f>
        <v>29.411000000000001</v>
      </c>
      <c r="CU121" s="52" cm="1">
        <f t="array" ref="CU121">A127885886V_Latest</f>
        <v>22.041</v>
      </c>
      <c r="CV121" s="52" cm="1">
        <f t="array" ref="CV121">A127940906C_Latest</f>
        <v>16.917999999999999</v>
      </c>
      <c r="CW121" s="52" cm="1">
        <f t="array" ref="CW121">A127844898R_Latest</f>
        <v>29.798999999999999</v>
      </c>
      <c r="CX121" s="52" cm="1">
        <f t="array" ref="CX121">A127858578L_Latest</f>
        <v>79.385999999999996</v>
      </c>
      <c r="CY121" s="52" cm="1">
        <f t="array" ref="CY121">A127872098R_Latest</f>
        <v>36.177</v>
      </c>
      <c r="CZ121" s="52" cm="1">
        <f t="array" ref="CZ121">A127858614K_Latest</f>
        <v>40.817</v>
      </c>
      <c r="DA121" s="52" cm="1">
        <f t="array" ref="DA121">A127872118L_Latest</f>
        <v>61.978999999999999</v>
      </c>
      <c r="DB121" s="52" cm="1">
        <f t="array" ref="DB121">A127844766L_Latest</f>
        <v>46.536000000000001</v>
      </c>
      <c r="DC121" s="52" t="e" cm="1">
        <f t="array" ref="DC121">A127858798R_Latest</f>
        <v>#NAME?</v>
      </c>
      <c r="DD121" s="52" cm="1">
        <f t="array" ref="DD121">A127940682C_Latest</f>
        <v>265.60599999999999</v>
      </c>
      <c r="DE121" s="52" cm="1">
        <f t="array" ref="DE121">A127928498A_Latest</f>
        <v>16.491</v>
      </c>
      <c r="DF121" s="52" cm="1">
        <f t="array" ref="DF121">A127928598K_Latest</f>
        <v>28.641999999999999</v>
      </c>
      <c r="DG121" s="52" cm="1">
        <f t="array" ref="DG121">A127860094J_Latest</f>
        <v>19.542000000000002</v>
      </c>
      <c r="DH121" s="52" cm="1">
        <f t="array" ref="DH121">A127846346C_Latest</f>
        <v>15.769</v>
      </c>
      <c r="DI121" s="52" cm="1">
        <f t="array" ref="DI121">A127928646T_Latest</f>
        <v>19.155000000000001</v>
      </c>
      <c r="DJ121" s="52" cm="1">
        <f t="array" ref="DJ121">A127887454A_Latest</f>
        <v>7.056</v>
      </c>
      <c r="DK121" s="52" cm="1">
        <f t="array" ref="DK121">A127942334V_Latest</f>
        <v>7.3959999999999999</v>
      </c>
      <c r="DL121" s="52" cm="1">
        <f t="array" ref="DL121">A127901218W_Latest</f>
        <v>7.2030000000000003</v>
      </c>
      <c r="DM121" s="52" cm="1">
        <f t="array" ref="DM121">A127942126A_Latest</f>
        <v>38.572000000000003</v>
      </c>
      <c r="DN121" s="52" cm="1">
        <f t="array" ref="DN121">A127873578V_Latest</f>
        <v>19.914999999999999</v>
      </c>
      <c r="DO121" s="52" cm="1">
        <f t="array" ref="DO121">A127846290C_Latest</f>
        <v>19.77</v>
      </c>
      <c r="DP121" s="52" cm="1">
        <f t="array" ref="DP121">A127928554J_Latest</f>
        <v>28.52</v>
      </c>
      <c r="DQ121" s="52" cm="1">
        <f t="array" ref="DQ121">A127873638K_Latest</f>
        <v>13.583</v>
      </c>
      <c r="DR121" s="52" t="e" cm="1">
        <f t="array" ref="DR121">A127928714J_Latest</f>
        <v>#NAME?</v>
      </c>
      <c r="DS121" s="52" cm="1">
        <f t="array" ref="DS121">A127942070A_Latest</f>
        <v>121.254</v>
      </c>
      <c r="DT121" s="52" cm="1">
        <f t="array" ref="DT121">A127902610J_Latest</f>
        <v>37.706000000000003</v>
      </c>
      <c r="DU121" s="52" cm="1">
        <f t="array" ref="DU121">A127902718K_Latest</f>
        <v>77.367000000000004</v>
      </c>
      <c r="DV121" s="52" cm="1">
        <f t="array" ref="DV121">A127943838T_Latest</f>
        <v>21.143000000000001</v>
      </c>
      <c r="DW121" s="52" cm="1">
        <f t="array" ref="DW121">A127847902X_Latest</f>
        <v>25.004000000000001</v>
      </c>
      <c r="DX121" s="52" cm="1">
        <f t="array" ref="DX121">A127930138L_Latest</f>
        <v>41.225999999999999</v>
      </c>
      <c r="DY121" s="52" cm="1">
        <f t="array" ref="DY121">A127888990X_Latest</f>
        <v>16.826000000000001</v>
      </c>
      <c r="DZ121" s="52" cm="1">
        <f t="array" ref="DZ121">A127943902X_Latest</f>
        <v>4.181</v>
      </c>
      <c r="EA121" s="52" cm="1">
        <f t="array" ref="EA121">A127875242A_Latest</f>
        <v>10.808999999999999</v>
      </c>
      <c r="EB121" s="52" cm="1">
        <f t="array" ref="EB121">A127916358A_Latest</f>
        <v>106.652</v>
      </c>
      <c r="EC121" s="52" cm="1">
        <f t="array" ref="EC121">A127847794A_Latest</f>
        <v>33.429000000000002</v>
      </c>
      <c r="ED121" s="52" cm="1">
        <f t="array" ref="ED121">A127888858R_Latest</f>
        <v>24.673999999999999</v>
      </c>
      <c r="EE121" s="52" cm="1">
        <f t="array" ref="EE121">A127847842J_Latest</f>
        <v>42.567999999999998</v>
      </c>
      <c r="EF121" s="52" cm="1">
        <f t="array" ref="EF121">A127943794A_Latest</f>
        <v>26.710999999999999</v>
      </c>
      <c r="EG121" s="52" t="e" cm="1">
        <f t="array" ref="EG121">A127943934T_Latest</f>
        <v>#NAME?</v>
      </c>
      <c r="EH121" s="52" cm="1">
        <f t="array" ref="EH121">A127930006K_Latest</f>
        <v>234.262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8680</v>
      </c>
      <c r="C122" s="62">
        <v>5</v>
      </c>
      <c r="D122" s="52" t="e" cm="1">
        <f t="array" ref="D122">A127849362J_Latest</f>
        <v>#NAME?</v>
      </c>
      <c r="E122" s="52" t="e" cm="1">
        <f t="array" ref="E122">A127835694V_Latest</f>
        <v>#NAME?</v>
      </c>
      <c r="F122" s="52" t="e" cm="1">
        <f t="array" ref="F122">A127890382K_Latest</f>
        <v>#NAME?</v>
      </c>
      <c r="G122" s="52" t="e" cm="1">
        <f t="array" ref="G122">A127890398C_Latest</f>
        <v>#NAME?</v>
      </c>
      <c r="H122" s="52" t="e" cm="1">
        <f t="array" ref="H122">A127931754K_Latest</f>
        <v>#NAME?</v>
      </c>
      <c r="I122" s="52" t="e" cm="1">
        <f t="array" ref="I122">A127917978J_Latest</f>
        <v>#NAME?</v>
      </c>
      <c r="J122" s="52" t="e" cm="1">
        <f t="array" ref="J122">A127918006J_Latest</f>
        <v>#NAME?</v>
      </c>
      <c r="K122" s="52" t="e" cm="1">
        <f t="array" ref="K122">A127890454K_Latest</f>
        <v>#NAME?</v>
      </c>
      <c r="L122" s="52" t="e" cm="1">
        <f t="array" ref="L122">A127904186V_Latest</f>
        <v>#NAME?</v>
      </c>
      <c r="M122" s="52" t="e" cm="1">
        <f t="array" ref="M122">A127849402R_Latest</f>
        <v>#NAME?</v>
      </c>
      <c r="N122" s="52" t="e" cm="1">
        <f t="array" ref="N122">A127917874R_Latest</f>
        <v>#NAME?</v>
      </c>
      <c r="O122" s="52" t="e" cm="1">
        <f t="array" ref="O122">A127863014A_Latest</f>
        <v>#NAME?</v>
      </c>
      <c r="P122" s="52" t="e" cm="1">
        <f t="array" ref="P122">A127876798A_Latest</f>
        <v>#NAME?</v>
      </c>
      <c r="Q122" s="52" t="e" cm="1">
        <f t="array" ref="Q122">A127849606T_Latest</f>
        <v>#NAME?</v>
      </c>
      <c r="R122" s="52" cm="1">
        <f t="array" ref="R122">A127862938J_Latest</f>
        <v>840.57600000000002</v>
      </c>
      <c r="S122" s="52" t="e" cm="1">
        <f t="array" ref="S122">A127905630W_Latest</f>
        <v>#NAME?</v>
      </c>
      <c r="T122" s="52" t="e" cm="1">
        <f t="array" ref="T122">A127837226T_Latest</f>
        <v>#NAME?</v>
      </c>
      <c r="U122" s="52" t="e" cm="1">
        <f t="array" ref="U122">A127837258K_Latest</f>
        <v>#NAME?</v>
      </c>
      <c r="V122" s="52" t="e" cm="1">
        <f t="array" ref="V122">A127851038W_Latest</f>
        <v>#NAME?</v>
      </c>
      <c r="W122" s="52" t="e" cm="1">
        <f t="array" ref="W122">A127919470F_Latest</f>
        <v>#NAME?</v>
      </c>
      <c r="X122" s="52" t="e" cm="1">
        <f t="array" ref="X122">A127837310J_Latest</f>
        <v>#NAME?</v>
      </c>
      <c r="Y122" s="52" t="e" cm="1">
        <f t="array" ref="Y122">A127919506W_Latest</f>
        <v>#NAME?</v>
      </c>
      <c r="Z122" s="52" t="e" cm="1">
        <f t="array" ref="Z122">A127905850X_Latest</f>
        <v>#NAME?</v>
      </c>
      <c r="AA122" s="52" t="e" cm="1">
        <f t="array" ref="AA122">A127905658X_Latest</f>
        <v>#NAME?</v>
      </c>
      <c r="AB122" s="52" t="e" cm="1">
        <f t="array" ref="AB122">A127837134J_Latest</f>
        <v>#NAME?</v>
      </c>
      <c r="AC122" s="52" t="e" cm="1">
        <f t="array" ref="AC122">A127905690X_Latest</f>
        <v>#NAME?</v>
      </c>
      <c r="AD122" s="52" t="e" cm="1">
        <f t="array" ref="AD122">A127864558T_Latest</f>
        <v>#NAME?</v>
      </c>
      <c r="AE122" s="52" t="e" cm="1">
        <f t="array" ref="AE122">A127919418W_Latest</f>
        <v>#NAME?</v>
      </c>
      <c r="AF122" s="52" t="e" cm="1">
        <f t="array" ref="AF122">A127864698V_Latest</f>
        <v>#NAME?</v>
      </c>
      <c r="AG122" s="52" cm="1">
        <f t="array" ref="AG122">A127933086A_Latest</f>
        <v>257.79000000000002</v>
      </c>
      <c r="AH122" s="52" t="e" cm="1">
        <f t="array" ref="AH122">A127838658R_Latest</f>
        <v>#NAME?</v>
      </c>
      <c r="AI122" s="52" t="e" cm="1">
        <f t="array" ref="AI122">A127879970W_Latest</f>
        <v>#NAME?</v>
      </c>
      <c r="AJ122" s="52" t="e" cm="1">
        <f t="array" ref="AJ122">A127920834F_Latest</f>
        <v>#NAME?</v>
      </c>
      <c r="AK122" s="52" t="e" cm="1">
        <f t="array" ref="AK122">A127879990F_Latest</f>
        <v>#NAME?</v>
      </c>
      <c r="AL122" s="52" t="e" cm="1">
        <f t="array" ref="AL122">A127934842R_Latest</f>
        <v>#NAME?</v>
      </c>
      <c r="AM122" s="52" t="e" cm="1">
        <f t="array" ref="AM122">A127838794J_Latest</f>
        <v>#NAME?</v>
      </c>
      <c r="AN122" s="52" t="e" cm="1">
        <f t="array" ref="AN122">A127893610F_Latest</f>
        <v>#NAME?</v>
      </c>
      <c r="AO122" s="52" t="e" cm="1">
        <f t="array" ref="AO122">A127934906R_Latest</f>
        <v>#NAME?</v>
      </c>
      <c r="AP122" s="52" t="e" cm="1">
        <f t="array" ref="AP122">A127934706W_Latest</f>
        <v>#NAME?</v>
      </c>
      <c r="AQ122" s="52" t="e" cm="1">
        <f t="array" ref="AQ122">A127879894F_Latest</f>
        <v>#NAME?</v>
      </c>
      <c r="AR122" s="52" t="e" cm="1">
        <f t="array" ref="AR122">A127852378K_Latest</f>
        <v>#NAME?</v>
      </c>
      <c r="AS122" s="52" t="e" cm="1">
        <f t="array" ref="AS122">A127907262R_Latest</f>
        <v>#NAME?</v>
      </c>
      <c r="AT122" s="52" t="e" cm="1">
        <f t="array" ref="AT122">A127838734F_Latest</f>
        <v>#NAME?</v>
      </c>
      <c r="AU122" s="52" t="e" cm="1">
        <f t="array" ref="AU122">A127880058W_Latest</f>
        <v>#NAME?</v>
      </c>
      <c r="AV122" s="52" cm="1">
        <f t="array" ref="AV122">A127907162F_Latest</f>
        <v>223.83099999999999</v>
      </c>
      <c r="AW122" s="52" t="e" cm="1">
        <f t="array" ref="AW122">A127881306R_Latest</f>
        <v>#NAME?</v>
      </c>
      <c r="AX122" s="52" t="e" cm="1">
        <f t="array" ref="AX122">A127881394A_Latest</f>
        <v>#NAME?</v>
      </c>
      <c r="AY122" s="52" t="e" cm="1">
        <f t="array" ref="AY122">A127867654W_Latest</f>
        <v>#NAME?</v>
      </c>
      <c r="AZ122" s="52" t="e" cm="1">
        <f t="array" ref="AZ122">A127840238K_Latest</f>
        <v>#NAME?</v>
      </c>
      <c r="BA122" s="52" t="e" cm="1">
        <f t="array" ref="BA122">A127840250A_Latest</f>
        <v>#NAME?</v>
      </c>
      <c r="BB122" s="52" t="e" cm="1">
        <f t="array" ref="BB122">A127867706L_Latest</f>
        <v>#NAME?</v>
      </c>
      <c r="BC122" s="52" t="e" cm="1">
        <f t="array" ref="BC122">A127867730L_Latest</f>
        <v>#NAME?</v>
      </c>
      <c r="BD122" s="52" t="e" cm="1">
        <f t="array" ref="BD122">A127936386J_Latest</f>
        <v>#NAME?</v>
      </c>
      <c r="BE122" s="52" t="e" cm="1">
        <f t="array" ref="BE122">A127936186R_Latest</f>
        <v>#NAME?</v>
      </c>
      <c r="BF122" s="52" t="e" cm="1">
        <f t="array" ref="BF122">A127908774L_Latest</f>
        <v>#NAME?</v>
      </c>
      <c r="BG122" s="52" t="e" cm="1">
        <f t="array" ref="BG122">A127840130J_Latest</f>
        <v>#NAME?</v>
      </c>
      <c r="BH122" s="52" t="e" cm="1">
        <f t="array" ref="BH122">A127908802K_Latest</f>
        <v>#NAME?</v>
      </c>
      <c r="BI122" s="52" t="e" cm="1">
        <f t="array" ref="BI122">A127867622C_Latest</f>
        <v>#NAME?</v>
      </c>
      <c r="BJ122" s="52" t="e" cm="1">
        <f t="array" ref="BJ122">A127908966F_Latest</f>
        <v>#NAME?</v>
      </c>
      <c r="BK122" s="52" cm="1">
        <f t="array" ref="BK122">A127867526C_Latest</f>
        <v>148.68600000000001</v>
      </c>
      <c r="BL122" s="52" t="e" cm="1">
        <f t="array" ref="BL122">A127896398L_Latest</f>
        <v>#NAME?</v>
      </c>
      <c r="BM122" s="52" t="e" cm="1">
        <f t="array" ref="BM122">A127869118C_Latest</f>
        <v>#NAME?</v>
      </c>
      <c r="BN122" s="52" t="e" cm="1">
        <f t="array" ref="BN122">A127937774C_Latest</f>
        <v>#NAME?</v>
      </c>
      <c r="BO122" s="52" t="e" cm="1">
        <f t="array" ref="BO122">A127923934V_Latest</f>
        <v>#NAME?</v>
      </c>
      <c r="BP122" s="52" t="e" cm="1">
        <f t="array" ref="BP122">A127869162L_Latest</f>
        <v>#NAME?</v>
      </c>
      <c r="BQ122" s="52" t="e" cm="1">
        <f t="array" ref="BQ122">A127869198R_Latest</f>
        <v>#NAME?</v>
      </c>
      <c r="BR122" s="52" t="e" cm="1">
        <f t="array" ref="BR122">A127883070T_Latest</f>
        <v>#NAME?</v>
      </c>
      <c r="BS122" s="52" t="e" cm="1">
        <f t="array" ref="BS122">A127937898F_Latest</f>
        <v>#NAME?</v>
      </c>
      <c r="BT122" s="52" t="e" cm="1">
        <f t="array" ref="BT122">A127923818K_Latest</f>
        <v>#NAME?</v>
      </c>
      <c r="BU122" s="52" t="e" cm="1">
        <f t="array" ref="BU122">A127869030K_Latest</f>
        <v>#NAME?</v>
      </c>
      <c r="BV122" s="52" t="e" cm="1">
        <f t="array" ref="BV122">A127896442K_Latest</f>
        <v>#NAME?</v>
      </c>
      <c r="BW122" s="52" t="e" cm="1">
        <f t="array" ref="BW122">A127855646X_Latest</f>
        <v>#NAME?</v>
      </c>
      <c r="BX122" s="52" t="e" cm="1">
        <f t="array" ref="BX122">A127882958R_Latest</f>
        <v>#NAME?</v>
      </c>
      <c r="BY122" s="52" t="e" cm="1">
        <f t="array" ref="BY122">A127910426J_Latest</f>
        <v>#NAME?</v>
      </c>
      <c r="BZ122" s="52" cm="1">
        <f t="array" ref="BZ122">A127910162R_Latest</f>
        <v>63.387</v>
      </c>
      <c r="CA122" s="52" t="e" cm="1">
        <f t="array" ref="CA122">A127939162A_Latest</f>
        <v>#NAME?</v>
      </c>
      <c r="CB122" s="52" t="e" cm="1">
        <f t="array" ref="CB122">A127925502A_Latest</f>
        <v>#NAME?</v>
      </c>
      <c r="CC122" s="52" t="e" cm="1">
        <f t="array" ref="CC122">A127939282V_Latest</f>
        <v>#NAME?</v>
      </c>
      <c r="CD122" s="52" t="e" cm="1">
        <f t="array" ref="CD122">A127857210W_Latest</f>
        <v>#NAME?</v>
      </c>
      <c r="CE122" s="52" t="e" cm="1">
        <f t="array" ref="CE122">A127898106K_Latest</f>
        <v>#NAME?</v>
      </c>
      <c r="CF122" s="52" t="e" cm="1">
        <f t="array" ref="CF122">A127911890F_Latest</f>
        <v>#NAME?</v>
      </c>
      <c r="CG122" s="52" t="e" cm="1">
        <f t="array" ref="CG122">A127843358J_Latest</f>
        <v>#NAME?</v>
      </c>
      <c r="CH122" s="52" t="e" cm="1">
        <f t="array" ref="CH122">A127857298A_Latest</f>
        <v>#NAME?</v>
      </c>
      <c r="CI122" s="52" t="e" cm="1">
        <f t="array" ref="CI122">A127870514C_Latest</f>
        <v>#NAME?</v>
      </c>
      <c r="CJ122" s="52" t="e" cm="1">
        <f t="array" ref="CJ122">A127939198C_Latest</f>
        <v>#NAME?</v>
      </c>
      <c r="CK122" s="52" t="e" cm="1">
        <f t="array" ref="CK122">A127911766W_Latest</f>
        <v>#NAME?</v>
      </c>
      <c r="CL122" s="52" t="e" cm="1">
        <f t="array" ref="CL122">A127911782W_Latest</f>
        <v>#NAME?</v>
      </c>
      <c r="CM122" s="52" t="e" cm="1">
        <f t="array" ref="CM122">A127939250A_Latest</f>
        <v>#NAME?</v>
      </c>
      <c r="CN122" s="52" t="e" cm="1">
        <f t="array" ref="CN122">A127939370V_Latest</f>
        <v>#NAME?</v>
      </c>
      <c r="CO122" s="52" cm="1">
        <f t="array" ref="CO122">A127857018W_Latest</f>
        <v>108.803</v>
      </c>
      <c r="CP122" s="52" t="e" cm="1">
        <f t="array" ref="CP122">A127926866J_Latest</f>
        <v>#NAME?</v>
      </c>
      <c r="CQ122" s="52" t="e" cm="1">
        <f t="array" ref="CQ122">A127899590T_Latest</f>
        <v>#NAME?</v>
      </c>
      <c r="CR122" s="52" t="e" cm="1">
        <f t="array" ref="CR122">A127844822V_Latest</f>
        <v>#NAME?</v>
      </c>
      <c r="CS122" s="52" t="e" cm="1">
        <f t="array" ref="CS122">A127858734C_Latest</f>
        <v>#NAME?</v>
      </c>
      <c r="CT122" s="52" t="e" cm="1">
        <f t="array" ref="CT122">A127940890W_Latest</f>
        <v>#NAME?</v>
      </c>
      <c r="CU122" s="52" t="e" cm="1">
        <f t="array" ref="CU122">A127927038V_Latest</f>
        <v>#NAME?</v>
      </c>
      <c r="CV122" s="52" t="e" cm="1">
        <f t="array" ref="CV122">A127899666A_Latest</f>
        <v>#NAME?</v>
      </c>
      <c r="CW122" s="52" t="e" cm="1">
        <f t="array" ref="CW122">A127927082C_Latest</f>
        <v>#NAME?</v>
      </c>
      <c r="CX122" s="52" t="e" cm="1">
        <f t="array" ref="CX122">A127899494T_Latest</f>
        <v>#NAME?</v>
      </c>
      <c r="CY122" s="52" t="e" cm="1">
        <f t="array" ref="CY122">A127858598W_Latest</f>
        <v>#NAME?</v>
      </c>
      <c r="CZ122" s="52" t="e" cm="1">
        <f t="array" ref="CZ122">A127899538J_Latest</f>
        <v>#NAME?</v>
      </c>
      <c r="DA122" s="52" t="e" cm="1">
        <f t="array" ref="DA122">A127926950X_Latest</f>
        <v>#NAME?</v>
      </c>
      <c r="DB122" s="52" t="e" cm="1">
        <f t="array" ref="DB122">A127899566T_Latest</f>
        <v>#NAME?</v>
      </c>
      <c r="DC122" s="52" t="e" cm="1">
        <f t="array" ref="DC122">A127872310L_Latest</f>
        <v>#NAME?</v>
      </c>
      <c r="DD122" s="52" cm="1">
        <f t="array" ref="DD122">A127872054L_Latest</f>
        <v>19.21</v>
      </c>
      <c r="DE122" s="52" t="e" cm="1">
        <f t="array" ref="DE122">A127887294A_Latest</f>
        <v>#NAME?</v>
      </c>
      <c r="DF122" s="52" t="e" cm="1">
        <f t="array" ref="DF122">A127901154W_Latest</f>
        <v>#NAME?</v>
      </c>
      <c r="DG122" s="52" t="e" cm="1">
        <f t="array" ref="DG122">A127846338C_Latest</f>
        <v>#NAME?</v>
      </c>
      <c r="DH122" s="52" t="e" cm="1">
        <f t="array" ref="DH122">A127887430J_Latest</f>
        <v>#NAME?</v>
      </c>
      <c r="DI122" s="52" t="e" cm="1">
        <f t="array" ref="DI122">A127942306K_Latest</f>
        <v>#NAME?</v>
      </c>
      <c r="DJ122" s="52" t="e" cm="1">
        <f t="array" ref="DJ122">A127846386W_Latest</f>
        <v>#NAME?</v>
      </c>
      <c r="DK122" s="52" t="e" cm="1">
        <f t="array" ref="DK122">A127873762V_Latest</f>
        <v>#NAME?</v>
      </c>
      <c r="DL122" s="52" t="e" cm="1">
        <f t="array" ref="DL122">A127887498C_Latest</f>
        <v>#NAME?</v>
      </c>
      <c r="DM122" s="52" t="e" cm="1">
        <f t="array" ref="DM122">A127942130T_Latest</f>
        <v>#NAME?</v>
      </c>
      <c r="DN122" s="52" t="e" cm="1">
        <f t="array" ref="DN122">A127859994T_Latest</f>
        <v>#NAME?</v>
      </c>
      <c r="DO122" s="52" t="e" cm="1">
        <f t="array" ref="DO122">A127846298W_Latest</f>
        <v>#NAME?</v>
      </c>
      <c r="DP122" s="52" t="e" cm="1">
        <f t="array" ref="DP122">A127860058X_Latest</f>
        <v>#NAME?</v>
      </c>
      <c r="DQ122" s="52" t="e" cm="1">
        <f t="array" ref="DQ122">A127928590T_Latest</f>
        <v>#NAME?</v>
      </c>
      <c r="DR122" s="52" t="e" cm="1">
        <f t="array" ref="DR122">A127915150W_Latest</f>
        <v>#NAME?</v>
      </c>
      <c r="DS122" s="52" cm="1">
        <f t="array" ref="DS122">A127873542T_Latest</f>
        <v>7.12</v>
      </c>
      <c r="DT122" s="52" t="e" cm="1">
        <f t="array" ref="DT122">A127875070T_Latest</f>
        <v>#NAME?</v>
      </c>
      <c r="DU122" s="52" t="e" cm="1">
        <f t="array" ref="DU122">A127888926F_Latest</f>
        <v>#NAME?</v>
      </c>
      <c r="DV122" s="52" t="e" cm="1">
        <f t="array" ref="DV122">A127902758C_Latest</f>
        <v>#NAME?</v>
      </c>
      <c r="DW122" s="52" t="e" cm="1">
        <f t="array" ref="DW122">A127888958X_Latest</f>
        <v>#NAME?</v>
      </c>
      <c r="DX122" s="52" t="e" cm="1">
        <f t="array" ref="DX122">A127943886K_Latest</f>
        <v>#NAME?</v>
      </c>
      <c r="DY122" s="52" t="e" cm="1">
        <f t="array" ref="DY122">A127847946A_Latest</f>
        <v>#NAME?</v>
      </c>
      <c r="DZ122" s="52" t="e" cm="1">
        <f t="array" ref="DZ122">A127930198R_Latest</f>
        <v>#NAME?</v>
      </c>
      <c r="EA122" s="52" t="e" cm="1">
        <f t="array" ref="EA122">A127902810A_Latest</f>
        <v>#NAME?</v>
      </c>
      <c r="EB122" s="52" t="e" cm="1">
        <f t="array" ref="EB122">A127861546C_Latest</f>
        <v>#NAME?</v>
      </c>
      <c r="EC122" s="52" t="e" cm="1">
        <f t="array" ref="EC122">A127902638K_Latest</f>
        <v>#NAME?</v>
      </c>
      <c r="ED122" s="52" t="e" cm="1">
        <f t="array" ref="ED122">A127943774T_Latest</f>
        <v>#NAME?</v>
      </c>
      <c r="EE122" s="52" t="e" cm="1">
        <f t="array" ref="EE122">A127861598F_Latest</f>
        <v>#NAME?</v>
      </c>
      <c r="EF122" s="52" t="e" cm="1">
        <f t="array" ref="EF122">A127875146A_Latest</f>
        <v>#NAME?</v>
      </c>
      <c r="EG122" s="52" t="e" cm="1">
        <f t="array" ref="EG122">A127902846C_Latest</f>
        <v>#NAME?</v>
      </c>
      <c r="EH122" s="52" cm="1">
        <f t="array" ref="EH122">A127943694T_Latest</f>
        <v>11.749000000000001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8681</v>
      </c>
      <c r="B123" s="49"/>
      <c r="C123" s="62">
        <v>6</v>
      </c>
      <c r="D123" s="52" cm="1">
        <f t="array" ref="D123">A127904162A_Latest</f>
        <v>1768.42</v>
      </c>
      <c r="E123" s="52" cm="1">
        <f t="array" ref="E123">A127890366K_Latest</f>
        <v>3545.4639999999999</v>
      </c>
      <c r="F123" s="52" cm="1">
        <f t="array" ref="F123">A127890386V_Latest</f>
        <v>1802.5640000000001</v>
      </c>
      <c r="G123" s="52" cm="1">
        <f t="array" ref="G123">A127931726A_Latest</f>
        <v>1408.7270000000001</v>
      </c>
      <c r="H123" s="52" cm="1">
        <f t="array" ref="H123">A127849534T_Latest</f>
        <v>1748.2719999999999</v>
      </c>
      <c r="I123" s="52" cm="1">
        <f t="array" ref="I123">A127917982X_Latest</f>
        <v>1108.944</v>
      </c>
      <c r="J123" s="52" cm="1">
        <f t="array" ref="J123">A127835782V_Latest</f>
        <v>820.86199999999997</v>
      </c>
      <c r="K123" s="52" cm="1">
        <f t="array" ref="K123">A127918022J_Latest</f>
        <v>1160.1669999999999</v>
      </c>
      <c r="L123" s="52" cm="1">
        <f t="array" ref="L123">A127890274A_Latest</f>
        <v>4727.8500000000004</v>
      </c>
      <c r="M123" s="52" cm="1">
        <f t="array" ref="M123">A127931606J_Latest</f>
        <v>1634.3009999999999</v>
      </c>
      <c r="N123" s="52" cm="1">
        <f t="array" ref="N123">A127931626T_Latest</f>
        <v>1923.7929999999999</v>
      </c>
      <c r="O123" s="52" cm="1">
        <f t="array" ref="O123">A127904246K_Latest</f>
        <v>3020.76</v>
      </c>
      <c r="P123" s="52" cm="1">
        <f t="array" ref="P123">A127849458A_Latest</f>
        <v>1982.624</v>
      </c>
      <c r="Q123" s="52" cm="1">
        <f t="array" ref="Q123">A127835810T_Latest</f>
        <v>840.57600000000002</v>
      </c>
      <c r="R123" s="52" cm="1">
        <f t="array" ref="R123">A127876714F_Latest</f>
        <v>14203.996999999999</v>
      </c>
      <c r="S123" s="52" cm="1">
        <f t="array" ref="S123">A127850878V_Latest</f>
        <v>606.43399999999997</v>
      </c>
      <c r="T123" s="52" cm="1">
        <f t="array" ref="T123">A127905754X_Latest</f>
        <v>1170.2529999999999</v>
      </c>
      <c r="U123" s="52" cm="1">
        <f t="array" ref="U123">A127891906F_Latest</f>
        <v>525.13</v>
      </c>
      <c r="V123" s="52" cm="1">
        <f t="array" ref="V123">A127837270A_Latest</f>
        <v>418.73099999999999</v>
      </c>
      <c r="W123" s="52" cm="1">
        <f t="array" ref="W123">A127891946X_Latest</f>
        <v>571.74800000000005</v>
      </c>
      <c r="X123" s="52" cm="1">
        <f t="array" ref="X123">A127891970X_Latest</f>
        <v>356.99299999999999</v>
      </c>
      <c r="Y123" s="52" cm="1">
        <f t="array" ref="Y123">A127864646T_Latest</f>
        <v>250.142</v>
      </c>
      <c r="Z123" s="52" cm="1">
        <f t="array" ref="Z123">A127933342A_Latest</f>
        <v>315.82</v>
      </c>
      <c r="AA123" s="52" cm="1">
        <f t="array" ref="AA123">A127878278J_Latest</f>
        <v>1586.6569999999999</v>
      </c>
      <c r="AB123" s="52" cm="1">
        <f t="array" ref="AB123">A127850922T_Latest</f>
        <v>514.51900000000001</v>
      </c>
      <c r="AC123" s="52" cm="1">
        <f t="array" ref="AC123">A127864538J_Latest</f>
        <v>570.43299999999999</v>
      </c>
      <c r="AD123" s="52" cm="1">
        <f t="array" ref="AD123">A127919402C_Latest</f>
        <v>929.298</v>
      </c>
      <c r="AE123" s="52" cm="1">
        <f t="array" ref="AE123">A127864570J_Latest</f>
        <v>593.40599999999995</v>
      </c>
      <c r="AF123" s="52" cm="1">
        <f t="array" ref="AF123">A127919538R_Latest</f>
        <v>257.79000000000002</v>
      </c>
      <c r="AG123" s="52" cm="1">
        <f t="array" ref="AG123">A127837066T_Latest</f>
        <v>4473.0410000000002</v>
      </c>
      <c r="AH123" s="52" cm="1">
        <f t="array" ref="AH123">A127865994F_Latest</f>
        <v>465.41</v>
      </c>
      <c r="AI123" s="52" cm="1">
        <f t="array" ref="AI123">A127934782X_Latest</f>
        <v>1029.6510000000001</v>
      </c>
      <c r="AJ123" s="52" cm="1">
        <f t="array" ref="AJ123">A127893518R_Latest</f>
        <v>444.66399999999999</v>
      </c>
      <c r="AK123" s="52" cm="1">
        <f t="array" ref="AK123">A127852478V_Latest</f>
        <v>346.40300000000002</v>
      </c>
      <c r="AL123" s="52" cm="1">
        <f t="array" ref="AL123">A127934846X_Latest</f>
        <v>436.96300000000002</v>
      </c>
      <c r="AM123" s="52" cm="1">
        <f t="array" ref="AM123">A127852506T_Latest</f>
        <v>278.01799999999997</v>
      </c>
      <c r="AN123" s="52" cm="1">
        <f t="array" ref="AN123">A127880018C_Latest</f>
        <v>195.56200000000001</v>
      </c>
      <c r="AO123" s="52" cm="1">
        <f t="array" ref="AO123">A127866226J_Latest</f>
        <v>287.29199999999997</v>
      </c>
      <c r="AP123" s="52" cm="1">
        <f t="array" ref="AP123">A127866014F_Latest</f>
        <v>1353.2080000000001</v>
      </c>
      <c r="AQ123" s="52" cm="1">
        <f t="array" ref="AQ123">A127934722W_Latest</f>
        <v>377.29199999999997</v>
      </c>
      <c r="AR123" s="52" cm="1">
        <f t="array" ref="AR123">A127907238R_Latest</f>
        <v>486.62099999999998</v>
      </c>
      <c r="AS123" s="52" cm="1">
        <f t="array" ref="AS123">A127893478J_Latest</f>
        <v>758.7</v>
      </c>
      <c r="AT123" s="52" cm="1">
        <f t="array" ref="AT123">A127920810L_Latest</f>
        <v>494.005</v>
      </c>
      <c r="AU123" s="52" cm="1">
        <f t="array" ref="AU123">A127866246T_Latest</f>
        <v>223.83099999999999</v>
      </c>
      <c r="AV123" s="52" cm="1">
        <f t="array" ref="AV123">A127934662F_Latest</f>
        <v>3707.7950000000001</v>
      </c>
      <c r="AW123" s="52" cm="1">
        <f t="array" ref="AW123">A127894854V_Latest</f>
        <v>324.517</v>
      </c>
      <c r="AX123" s="52" cm="1">
        <f t="array" ref="AX123">A127908838L_Latest</f>
        <v>636.93200000000002</v>
      </c>
      <c r="AY123" s="52" cm="1">
        <f t="array" ref="AY123">A127922402L_Latest</f>
        <v>388.97800000000001</v>
      </c>
      <c r="AZ123" s="52" cm="1">
        <f t="array" ref="AZ123">A127894990L_Latest</f>
        <v>318.13799999999998</v>
      </c>
      <c r="BA123" s="52" cm="1">
        <f t="array" ref="BA123">A127908902V_Latest</f>
        <v>352.72300000000001</v>
      </c>
      <c r="BB123" s="52" cm="1">
        <f t="array" ref="BB123">A127895018F_Latest</f>
        <v>239.19</v>
      </c>
      <c r="BC123" s="52" cm="1">
        <f t="array" ref="BC123">A127881490A_Latest</f>
        <v>182.553</v>
      </c>
      <c r="BD123" s="52" cm="1">
        <f t="array" ref="BD123">A127908938W_Latest</f>
        <v>263.32499999999999</v>
      </c>
      <c r="BE123" s="52" cm="1">
        <f t="array" ref="BE123">A127922306L_Latest</f>
        <v>842.13800000000003</v>
      </c>
      <c r="BF123" s="52" cm="1">
        <f t="array" ref="BF123">A127908778W_Latest</f>
        <v>341.34899999999999</v>
      </c>
      <c r="BG123" s="52" cm="1">
        <f t="array" ref="BG123">A127881350X_Latest</f>
        <v>425.88400000000001</v>
      </c>
      <c r="BH123" s="52" cm="1">
        <f t="array" ref="BH123">A127867598R_Latest</f>
        <v>648.48900000000003</v>
      </c>
      <c r="BI123" s="52" cm="1">
        <f t="array" ref="BI123">A127894922K_Latest</f>
        <v>429.27100000000002</v>
      </c>
      <c r="BJ123" s="52" cm="1">
        <f t="array" ref="BJ123">A127895082X_Latest</f>
        <v>148.68600000000001</v>
      </c>
      <c r="BK123" s="52" cm="1">
        <f t="array" ref="BK123">A127922262W_Latest</f>
        <v>2855.0410000000002</v>
      </c>
      <c r="BL123" s="52" cm="1">
        <f t="array" ref="BL123">A127868994K_Latest</f>
        <v>105.75700000000001</v>
      </c>
      <c r="BM123" s="52" cm="1">
        <f t="array" ref="BM123">A127910322R_Latest</f>
        <v>206.727</v>
      </c>
      <c r="BN123" s="52" cm="1">
        <f t="array" ref="BN123">A127869130V_Latest</f>
        <v>124.29</v>
      </c>
      <c r="BO123" s="52" cm="1">
        <f t="array" ref="BO123">A127841802F_Latest</f>
        <v>108.55</v>
      </c>
      <c r="BP123" s="52" cm="1">
        <f t="array" ref="BP123">A127869166W_Latest</f>
        <v>106.06100000000001</v>
      </c>
      <c r="BQ123" s="52" cm="1">
        <f t="array" ref="BQ123">A127869202V_Latest</f>
        <v>75.83</v>
      </c>
      <c r="BR123" s="52" cm="1">
        <f t="array" ref="BR123">A127910398K_Latest</f>
        <v>57.515000000000001</v>
      </c>
      <c r="BS123" s="52" cm="1">
        <f t="array" ref="BS123">A127937902K_Latest</f>
        <v>95.518000000000001</v>
      </c>
      <c r="BT123" s="52" cm="1">
        <f t="array" ref="BT123">A127910210W_Latest</f>
        <v>270.69400000000002</v>
      </c>
      <c r="BU123" s="52" cm="1">
        <f t="array" ref="BU123">A127910230F_Latest</f>
        <v>119.039</v>
      </c>
      <c r="BV123" s="52" cm="1">
        <f t="array" ref="BV123">A127841702W_Latest</f>
        <v>125</v>
      </c>
      <c r="BW123" s="52" cm="1">
        <f t="array" ref="BW123">A127855650R_Latest</f>
        <v>210.709</v>
      </c>
      <c r="BX123" s="52" cm="1">
        <f t="array" ref="BX123">A127882962F_Latest</f>
        <v>146.136</v>
      </c>
      <c r="BY123" s="52" cm="1">
        <f t="array" ref="BY123">A127937922V_Latest</f>
        <v>63.387</v>
      </c>
      <c r="BZ123" s="52" cm="1">
        <f t="array" ref="BZ123">A127868982A_Latest</f>
        <v>943.63599999999997</v>
      </c>
      <c r="CA123" s="52" cm="1">
        <f t="array" ref="CA123">A127857050W_Latest</f>
        <v>175.37700000000001</v>
      </c>
      <c r="CB123" s="52" cm="1">
        <f t="array" ref="CB123">A127843294J_Latest</f>
        <v>339.46899999999999</v>
      </c>
      <c r="CC123" s="52" cm="1">
        <f t="array" ref="CC123">A127843306F_Latest</f>
        <v>236.38200000000001</v>
      </c>
      <c r="CD123" s="52" cm="1">
        <f t="array" ref="CD123">A127898074C_Latest</f>
        <v>144.28</v>
      </c>
      <c r="CE123" s="52" cm="1">
        <f t="array" ref="CE123">A127898110A_Latest</f>
        <v>190.98400000000001</v>
      </c>
      <c r="CF123" s="52" cm="1">
        <f t="array" ref="CF123">A127857250R_Latest</f>
        <v>112.991</v>
      </c>
      <c r="CG123" s="52" cm="1">
        <f t="array" ref="CG123">A127939334K_Latest</f>
        <v>106.595</v>
      </c>
      <c r="CH123" s="52" cm="1">
        <f t="array" ref="CH123">A127911930L_Latest</f>
        <v>150.40199999999999</v>
      </c>
      <c r="CI123" s="52" cm="1">
        <f t="array" ref="CI123">A127857074R_Latest</f>
        <v>450.541</v>
      </c>
      <c r="CJ123" s="52" cm="1">
        <f t="array" ref="CJ123">A127939202J_Latest</f>
        <v>192.58199999999999</v>
      </c>
      <c r="CK123" s="52" cm="1">
        <f t="array" ref="CK123">A127911770L_Latest</f>
        <v>230.59399999999999</v>
      </c>
      <c r="CL123" s="52" cm="1">
        <f t="array" ref="CL123">A127911786F_Latest</f>
        <v>340.49700000000001</v>
      </c>
      <c r="CM123" s="52" cm="1">
        <f t="array" ref="CM123">A127857150F_Latest</f>
        <v>232.976</v>
      </c>
      <c r="CN123" s="52" cm="1">
        <f t="array" ref="CN123">A127911962F_Latest</f>
        <v>108.803</v>
      </c>
      <c r="CO123" s="52" cm="1">
        <f t="array" ref="CO123">A127897946J_Latest</f>
        <v>1565.2819999999999</v>
      </c>
      <c r="CP123" s="52" cm="1">
        <f t="array" ref="CP123">A127844714K_Latest</f>
        <v>36.728000000000002</v>
      </c>
      <c r="CQ123" s="52" cm="1">
        <f t="array" ref="CQ123">A127913482F_Latest</f>
        <v>56.423000000000002</v>
      </c>
      <c r="CR123" s="52" cm="1">
        <f t="array" ref="CR123">A127926986A_Latest</f>
        <v>42.435000000000002</v>
      </c>
      <c r="CS123" s="52" cm="1">
        <f t="array" ref="CS123">A127940862L_Latest</f>
        <v>31.850999999999999</v>
      </c>
      <c r="CT123" s="52" cm="1">
        <f t="array" ref="CT123">A127872214L_Latest</f>
        <v>29.411000000000001</v>
      </c>
      <c r="CU123" s="52" cm="1">
        <f t="array" ref="CU123">A127872234W_Latest</f>
        <v>22.041</v>
      </c>
      <c r="CV123" s="52" cm="1">
        <f t="array" ref="CV123">A127899670T_Latest</f>
        <v>16.917999999999999</v>
      </c>
      <c r="CW123" s="52" cm="1">
        <f t="array" ref="CW123">A127913590R_Latest</f>
        <v>29.798999999999999</v>
      </c>
      <c r="CX123" s="52" cm="1">
        <f t="array" ref="CX123">A127858590C_Latest</f>
        <v>79.385999999999996</v>
      </c>
      <c r="CY123" s="52" cm="1">
        <f t="array" ref="CY123">A127858602A_Latest</f>
        <v>36.177</v>
      </c>
      <c r="CZ123" s="52" cm="1">
        <f t="array" ref="CZ123">A127858630K_Latest</f>
        <v>40.817</v>
      </c>
      <c r="DA123" s="52" cm="1">
        <f t="array" ref="DA123">A127872126L_Latest</f>
        <v>61.978999999999999</v>
      </c>
      <c r="DB123" s="52" cm="1">
        <f t="array" ref="DB123">A127872154W_Latest</f>
        <v>46.536000000000001</v>
      </c>
      <c r="DC123" s="52" cm="1">
        <f t="array" ref="DC123">A127940942L_Latest</f>
        <v>19.21</v>
      </c>
      <c r="DD123" s="52" cm="1">
        <f t="array" ref="DD123">A127913338L_Latest</f>
        <v>284.815</v>
      </c>
      <c r="DE123" s="52" cm="1">
        <f t="array" ref="DE123">A127887298K_Latest</f>
        <v>16.491</v>
      </c>
      <c r="DF123" s="52" cm="1">
        <f t="array" ref="DF123">A127860090X_Latest</f>
        <v>28.641999999999999</v>
      </c>
      <c r="DG123" s="52" cm="1">
        <f t="array" ref="DG123">A127928630X_Latest</f>
        <v>19.542000000000002</v>
      </c>
      <c r="DH123" s="52" cm="1">
        <f t="array" ref="DH123">A127860142R_Latest</f>
        <v>15.769</v>
      </c>
      <c r="DI123" s="52" cm="1">
        <f t="array" ref="DI123">A127928654T_Latest</f>
        <v>19.155000000000001</v>
      </c>
      <c r="DJ123" s="52" cm="1">
        <f t="array" ref="DJ123">A127846390L_Latest</f>
        <v>7.056</v>
      </c>
      <c r="DK123" s="52" cm="1">
        <f t="array" ref="DK123">A127942346C_Latest</f>
        <v>7.3959999999999999</v>
      </c>
      <c r="DL123" s="52" cm="1">
        <f t="array" ref="DL123">A127873790C_Latest</f>
        <v>7.2030000000000003</v>
      </c>
      <c r="DM123" s="52" cm="1">
        <f t="array" ref="DM123">A127887314X_Latest</f>
        <v>38.572000000000003</v>
      </c>
      <c r="DN123" s="52" cm="1">
        <f t="array" ref="DN123">A127914978C_Latest</f>
        <v>19.914999999999999</v>
      </c>
      <c r="DO123" s="52" cm="1">
        <f t="array" ref="DO123">A127914998L_Latest</f>
        <v>19.77</v>
      </c>
      <c r="DP123" s="52" cm="1">
        <f t="array" ref="DP123">A127860062R_Latest</f>
        <v>28.52</v>
      </c>
      <c r="DQ123" s="52" cm="1">
        <f t="array" ref="DQ123">A127846326V_Latest</f>
        <v>13.583</v>
      </c>
      <c r="DR123" s="52" cm="1">
        <f t="array" ref="DR123">A127915154F_Latest</f>
        <v>7.12</v>
      </c>
      <c r="DS123" s="52" cm="1">
        <f t="array" ref="DS123">A127887262J_Latest</f>
        <v>128.375</v>
      </c>
      <c r="DT123" s="52" cm="1">
        <f t="array" ref="DT123">A127916350J_Latest</f>
        <v>37.706000000000003</v>
      </c>
      <c r="DU123" s="52" cm="1">
        <f t="array" ref="DU123">A127916442T_Latest</f>
        <v>77.367000000000004</v>
      </c>
      <c r="DV123" s="52" cm="1">
        <f t="array" ref="DV123">A127902762V_Latest</f>
        <v>21.143000000000001</v>
      </c>
      <c r="DW123" s="52" cm="1">
        <f t="array" ref="DW123">A127861670L_Latest</f>
        <v>25.004000000000001</v>
      </c>
      <c r="DX123" s="52" cm="1">
        <f t="array" ref="DX123">A127861706C_Latest</f>
        <v>41.225999999999999</v>
      </c>
      <c r="DY123" s="52" cm="1">
        <f t="array" ref="DY123">A127916502J_Latest</f>
        <v>16.826000000000001</v>
      </c>
      <c r="DZ123" s="52" cm="1">
        <f t="array" ref="DZ123">A127943918T_Latest</f>
        <v>4.181</v>
      </c>
      <c r="EA123" s="52" cm="1">
        <f t="array" ref="EA123">A127875270K_Latest</f>
        <v>10.808999999999999</v>
      </c>
      <c r="EB123" s="52" cm="1">
        <f t="array" ref="EB123">A127902634A_Latest</f>
        <v>106.652</v>
      </c>
      <c r="EC123" s="52" cm="1">
        <f t="array" ref="EC123">A127930054C_Latest</f>
        <v>33.429000000000002</v>
      </c>
      <c r="ED123" s="52" cm="1">
        <f t="array" ref="ED123">A127875114J_Latest</f>
        <v>24.673999999999999</v>
      </c>
      <c r="EE123" s="52" cm="1">
        <f t="array" ref="EE123">A127875138A_Latest</f>
        <v>42.567999999999998</v>
      </c>
      <c r="EF123" s="52" cm="1">
        <f t="array" ref="EF123">A127902706A_Latest</f>
        <v>26.710999999999999</v>
      </c>
      <c r="EG123" s="52" cm="1">
        <f t="array" ref="EG123">A127861754W_Latest</f>
        <v>11.749000000000001</v>
      </c>
      <c r="EH123" s="52" cm="1">
        <f t="array" ref="EH123">A127888798X_Latest</f>
        <v>246.012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8690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8691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8692</v>
      </c>
      <c r="C126" s="62">
        <v>9</v>
      </c>
      <c r="D126" s="52" cm="1">
        <f t="array" ref="D126">A127862950X_Latest</f>
        <v>228.73599999999999</v>
      </c>
      <c r="E126" s="52" cm="1">
        <f t="array" ref="E126">A127904298L_Latest</f>
        <v>641.23900000000003</v>
      </c>
      <c r="F126" s="52" cm="1">
        <f t="array" ref="F126">A127931682K_Latest</f>
        <v>336.35</v>
      </c>
      <c r="G126" s="52" cm="1">
        <f t="array" ref="G126">A127876842X_Latest</f>
        <v>389.89400000000001</v>
      </c>
      <c r="H126" s="52" cm="1">
        <f t="array" ref="H126">A127931738K_Latest</f>
        <v>361.50799999999998</v>
      </c>
      <c r="I126" s="52" cm="1">
        <f t="array" ref="I126">A127904362V_Latest</f>
        <v>329.56700000000001</v>
      </c>
      <c r="J126" s="52" cm="1">
        <f t="array" ref="J126">A127863122K_Latest</f>
        <v>203.35599999999999</v>
      </c>
      <c r="K126" s="52" cm="1">
        <f t="array" ref="K126">A127876906X_Latest</f>
        <v>339.99</v>
      </c>
      <c r="L126" s="52" cm="1">
        <f t="array" ref="L126">A127835610X_Latest</f>
        <v>792.48099999999999</v>
      </c>
      <c r="M126" s="52" cm="1">
        <f t="array" ref="M126">A127876738X_Latest</f>
        <v>281.76499999999999</v>
      </c>
      <c r="N126" s="52" cm="1">
        <f t="array" ref="N126">A127862990T_Latest</f>
        <v>352.077</v>
      </c>
      <c r="O126" s="52" cm="1">
        <f t="array" ref="O126">A127890326T_Latest</f>
        <v>756.75900000000001</v>
      </c>
      <c r="P126" s="52" cm="1">
        <f t="array" ref="P126">A127849446T_Latest</f>
        <v>625.20100000000002</v>
      </c>
      <c r="Q126" s="52" t="e" cm="1">
        <f t="array" ref="Q126">A127904414K_Latest</f>
        <v>#NAME?</v>
      </c>
      <c r="R126" s="52" cm="1">
        <f t="array" ref="R126">A127890222X_Latest</f>
        <v>2830.6390000000001</v>
      </c>
      <c r="S126" s="52" cm="1">
        <f t="array" ref="S126">A127878258X_Latest</f>
        <v>80.62</v>
      </c>
      <c r="T126" s="52" cm="1">
        <f t="array" ref="T126">A127864582T_Latest</f>
        <v>200.69300000000001</v>
      </c>
      <c r="U126" s="52" cm="1">
        <f t="array" ref="U126">A127864594A_Latest</f>
        <v>86.748999999999995</v>
      </c>
      <c r="V126" s="52" cm="1">
        <f t="array" ref="V126">A127919462F_Latest</f>
        <v>118.869</v>
      </c>
      <c r="W126" s="52" cm="1">
        <f t="array" ref="W126">A127891930F_Latest</f>
        <v>98.933000000000007</v>
      </c>
      <c r="X126" s="52" cm="1">
        <f t="array" ref="X126">A127933294V_Latest</f>
        <v>98.938999999999993</v>
      </c>
      <c r="Y126" s="52" cm="1">
        <f t="array" ref="Y126">A127905826X_Latest</f>
        <v>55.899000000000001</v>
      </c>
      <c r="Z126" s="52" cm="1">
        <f t="array" ref="Z126">A127864658A_Latest</f>
        <v>79.376000000000005</v>
      </c>
      <c r="AA126" s="52" cm="1">
        <f t="array" ref="AA126">A127837102R_Latest</f>
        <v>260.77699999999999</v>
      </c>
      <c r="AB126" s="52" cm="1">
        <f t="array" ref="AB126">A127850906T_Latest</f>
        <v>81.088999999999999</v>
      </c>
      <c r="AC126" s="52" cm="1">
        <f t="array" ref="AC126">A127878298T_Latest</f>
        <v>94.927000000000007</v>
      </c>
      <c r="AD126" s="52" cm="1">
        <f t="array" ref="AD126">A127864546J_Latest</f>
        <v>205.506</v>
      </c>
      <c r="AE126" s="52" cm="1">
        <f t="array" ref="AE126">A127864562J_Latest</f>
        <v>171.96600000000001</v>
      </c>
      <c r="AF126" s="52" t="e" cm="1">
        <f t="array" ref="AF126">A127919534F_Latest</f>
        <v>#NAME?</v>
      </c>
      <c r="AG126" s="52" cm="1">
        <f t="array" ref="AG126">A127837058T_Latest</f>
        <v>820.07600000000002</v>
      </c>
      <c r="AH126" s="52" cm="1">
        <f t="array" ref="AH126">A127920714L_Latest</f>
        <v>67.790999999999997</v>
      </c>
      <c r="AI126" s="52" cm="1">
        <f t="array" ref="AI126">A127838746R_Latest</f>
        <v>216.91300000000001</v>
      </c>
      <c r="AJ126" s="52" cm="1">
        <f t="array" ref="AJ126">A127852446A_Latest</f>
        <v>77.710999999999999</v>
      </c>
      <c r="AK126" s="52" cm="1">
        <f t="array" ref="AK126">A127907334R_Latest</f>
        <v>94.953000000000003</v>
      </c>
      <c r="AL126" s="52" cm="1">
        <f t="array" ref="AL126">A127907354X_Latest</f>
        <v>99.061000000000007</v>
      </c>
      <c r="AM126" s="52" cm="1">
        <f t="array" ref="AM126">A127920886J_Latest</f>
        <v>89.372</v>
      </c>
      <c r="AN126" s="52" cm="1">
        <f t="array" ref="AN126">A127934890J_Latest</f>
        <v>43.878</v>
      </c>
      <c r="AO126" s="52" cm="1">
        <f t="array" ref="AO126">A127866210R_Latest</f>
        <v>91.031000000000006</v>
      </c>
      <c r="AP126" s="52" cm="1">
        <f t="array" ref="AP126">A127852334J_Latest</f>
        <v>258.77199999999999</v>
      </c>
      <c r="AQ126" s="52" cm="1">
        <f t="array" ref="AQ126">A127920750W_Latest</f>
        <v>64.971000000000004</v>
      </c>
      <c r="AR126" s="52" cm="1">
        <f t="array" ref="AR126">A127893442F_Latest</f>
        <v>88.963999999999999</v>
      </c>
      <c r="AS126" s="52" cm="1">
        <f t="array" ref="AS126">A127893462R_Latest</f>
        <v>194.899</v>
      </c>
      <c r="AT126" s="52" cm="1">
        <f t="array" ref="AT126">A127852422J_Latest</f>
        <v>166.06</v>
      </c>
      <c r="AU126" s="52" t="e" cm="1">
        <f t="array" ref="AU126">A127866238T_Latest</f>
        <v>#NAME?</v>
      </c>
      <c r="AV126" s="52" cm="1">
        <f t="array" ref="AV126">A127852306X_Latest</f>
        <v>780.70899999999995</v>
      </c>
      <c r="AW126" s="52" cm="1">
        <f t="array" ref="AW126">A127894850K_Latest</f>
        <v>35.674999999999997</v>
      </c>
      <c r="AX126" s="52" cm="1">
        <f t="array" ref="AX126">A127894934V_Latest</f>
        <v>99.284999999999997</v>
      </c>
      <c r="AY126" s="52" cm="1">
        <f t="array" ref="AY126">A127867646W_Latest</f>
        <v>88.525000000000006</v>
      </c>
      <c r="AZ126" s="52" cm="1">
        <f t="array" ref="AZ126">A127881418J_Latest</f>
        <v>90.328999999999994</v>
      </c>
      <c r="BA126" s="52" cm="1">
        <f t="array" ref="BA126">A127922438R_Latest</f>
        <v>74.259</v>
      </c>
      <c r="BB126" s="52" cm="1">
        <f t="array" ref="BB126">A127936342F_Latest</f>
        <v>76.864999999999995</v>
      </c>
      <c r="BC126" s="52" cm="1">
        <f t="array" ref="BC126">A127867722L_Latest</f>
        <v>53.884999999999998</v>
      </c>
      <c r="BD126" s="52" cm="1">
        <f t="array" ref="BD126">A127854238V_Latest</f>
        <v>80.638999999999996</v>
      </c>
      <c r="BE126" s="52" cm="1">
        <f t="array" ref="BE126">A127908734V_Latest</f>
        <v>123.217</v>
      </c>
      <c r="BF126" s="52" cm="1">
        <f t="array" ref="BF126">A127840106J_Latest</f>
        <v>59.125999999999998</v>
      </c>
      <c r="BG126" s="52" cm="1">
        <f t="array" ref="BG126">A127936230L_Latest</f>
        <v>89.92</v>
      </c>
      <c r="BH126" s="52" cm="1">
        <f t="array" ref="BH126">A127922338F_Latest</f>
        <v>178.43899999999999</v>
      </c>
      <c r="BI126" s="52" cm="1">
        <f t="array" ref="BI126">A127840162A_Latest</f>
        <v>143.48099999999999</v>
      </c>
      <c r="BJ126" s="52" t="e" cm="1">
        <f t="array" ref="BJ126">A127840294C_Latest</f>
        <v>#NAME?</v>
      </c>
      <c r="BK126" s="52" cm="1">
        <f t="array" ref="BK126">A127894830A_Latest</f>
        <v>599.46199999999999</v>
      </c>
      <c r="BL126" s="52" cm="1">
        <f t="array" ref="BL126">A127841630W_Latest</f>
        <v>12.348000000000001</v>
      </c>
      <c r="BM126" s="52" cm="1">
        <f t="array" ref="BM126">A127869106V_Latest</f>
        <v>34.075000000000003</v>
      </c>
      <c r="BN126" s="52" cm="1">
        <f t="array" ref="BN126">A127882970F_Latest</f>
        <v>22.209</v>
      </c>
      <c r="BO126" s="52" cm="1">
        <f t="array" ref="BO126">A127841794T_Latest</f>
        <v>27.259</v>
      </c>
      <c r="BP126" s="52" cm="1">
        <f t="array" ref="BP126">A127841822R_Latest</f>
        <v>22.506</v>
      </c>
      <c r="BQ126" s="52" cm="1">
        <f t="array" ref="BQ126">A127896562C_Latest</f>
        <v>21.596</v>
      </c>
      <c r="BR126" s="52" cm="1">
        <f t="array" ref="BR126">A127841842X_Latest</f>
        <v>13.994</v>
      </c>
      <c r="BS126" s="52" cm="1">
        <f t="array" ref="BS126">A127869234L_Latest</f>
        <v>24.530999999999999</v>
      </c>
      <c r="BT126" s="52" cm="1">
        <f t="array" ref="BT126">A127841658X_Latest</f>
        <v>40.703000000000003</v>
      </c>
      <c r="BU126" s="52" cm="1">
        <f t="array" ref="BU126">A127923830A_Latest</f>
        <v>20.998999999999999</v>
      </c>
      <c r="BV126" s="52" cm="1">
        <f t="array" ref="BV126">A127937714A_Latest</f>
        <v>18.591999999999999</v>
      </c>
      <c r="BW126" s="52" cm="1">
        <f t="array" ref="BW126">A127869062C_Latest</f>
        <v>53.457999999999998</v>
      </c>
      <c r="BX126" s="52" cm="1">
        <f t="array" ref="BX126">A127882946F_Latest</f>
        <v>42.646999999999998</v>
      </c>
      <c r="BY126" s="52" t="e" cm="1">
        <f t="array" ref="BY126">A127910418J_Latest</f>
        <v>#NAME?</v>
      </c>
      <c r="BZ126" s="52" cm="1">
        <f t="array" ref="BZ126">A127923778C_Latest</f>
        <v>178.518</v>
      </c>
      <c r="CA126" s="52" cm="1">
        <f t="array" ref="CA126">A127939158K_Latest</f>
        <v>16.927</v>
      </c>
      <c r="CB126" s="52" cm="1">
        <f t="array" ref="CB126">A127857166X_Latest</f>
        <v>59.69</v>
      </c>
      <c r="CC126" s="52" cm="1">
        <f t="array" ref="CC126">A127870638F_Latest</f>
        <v>44.689</v>
      </c>
      <c r="CD126" s="52" cm="1">
        <f t="array" ref="CD126">A127843318R_Latest</f>
        <v>39.985999999999997</v>
      </c>
      <c r="CE126" s="52" cm="1">
        <f t="array" ref="CE126">A127925562C_Latest</f>
        <v>45.32</v>
      </c>
      <c r="CF126" s="52" cm="1">
        <f t="array" ref="CF126">A127843338X_Latest</f>
        <v>30.187000000000001</v>
      </c>
      <c r="CG126" s="52" cm="1">
        <f t="array" ref="CG126">A127870722W_Latest</f>
        <v>29.265000000000001</v>
      </c>
      <c r="CH126" s="52" cm="1">
        <f t="array" ref="CH126">A127925630V_Latest</f>
        <v>51.433</v>
      </c>
      <c r="CI126" s="52" cm="1">
        <f t="array" ref="CI126">A127870506C_Latest</f>
        <v>68.412000000000006</v>
      </c>
      <c r="CJ126" s="52" cm="1">
        <f t="array" ref="CJ126">A127857090R_Latest</f>
        <v>38.387</v>
      </c>
      <c r="CK126" s="52" cm="1">
        <f t="array" ref="CK126">A127925442K_Latest</f>
        <v>43.012</v>
      </c>
      <c r="CL126" s="52" cm="1">
        <f t="array" ref="CL126">A127870574F_Latest</f>
        <v>90.494</v>
      </c>
      <c r="CM126" s="52" cm="1">
        <f t="array" ref="CM126">A127843258X_Latest</f>
        <v>75.317999999999998</v>
      </c>
      <c r="CN126" s="52" t="e" cm="1">
        <f t="array" ref="CN126">A127939362V_Latest</f>
        <v>#NAME?</v>
      </c>
      <c r="CO126" s="52" cm="1">
        <f t="array" ref="CO126">A127884322V_Latest</f>
        <v>317.49700000000001</v>
      </c>
      <c r="CP126" s="52" cm="1">
        <f t="array" ref="CP126">A127913354L_Latest</f>
        <v>5.3710000000000004</v>
      </c>
      <c r="CQ126" s="52" cm="1">
        <f t="array" ref="CQ126">A127913470W_Latest</f>
        <v>7.7530000000000001</v>
      </c>
      <c r="CR126" s="52" cm="1">
        <f t="array" ref="CR126">A127940822V_Latest</f>
        <v>7.7320000000000002</v>
      </c>
      <c r="CS126" s="52" cm="1">
        <f t="array" ref="CS126">A127913518W_Latest</f>
        <v>7.0679999999999996</v>
      </c>
      <c r="CT126" s="52" cm="1">
        <f t="array" ref="CT126">A127940878F_Latest</f>
        <v>6.0940000000000003</v>
      </c>
      <c r="CU126" s="52" cm="1">
        <f t="array" ref="CU126">A127885894V_Latest</f>
        <v>6.3220000000000001</v>
      </c>
      <c r="CV126" s="52" cm="1">
        <f t="array" ref="CV126">A127844882W_Latest</f>
        <v>3.5760000000000001</v>
      </c>
      <c r="CW126" s="52" cm="1">
        <f t="array" ref="CW126">A127927074C_Latest</f>
        <v>8.2530000000000001</v>
      </c>
      <c r="CX126" s="52" cm="1">
        <f t="array" ref="CX126">A127872086F_Latest</f>
        <v>10.968999999999999</v>
      </c>
      <c r="CY126" s="52" cm="1">
        <f t="array" ref="CY126">A127940762C_Latest</f>
        <v>6.593</v>
      </c>
      <c r="CZ126" s="52" cm="1">
        <f t="array" ref="CZ126">A127858622K_Latest</f>
        <v>6.6509999999999998</v>
      </c>
      <c r="DA126" s="52" cm="1">
        <f t="array" ref="DA126">A127872122C_Latest</f>
        <v>14.173999999999999</v>
      </c>
      <c r="DB126" s="52" cm="1">
        <f t="array" ref="DB126">A127913450L_Latest</f>
        <v>13.781000000000001</v>
      </c>
      <c r="DC126" s="52" t="e" cm="1">
        <f t="array" ref="DC126">A127872294X_Latest</f>
        <v>#NAME?</v>
      </c>
      <c r="DD126" s="52" cm="1">
        <f t="array" ref="DD126">A127899454X_Latest</f>
        <v>52.168999999999997</v>
      </c>
      <c r="DE126" s="52" cm="1">
        <f t="array" ref="DE126">A127914942A_Latest</f>
        <v>3.2810000000000001</v>
      </c>
      <c r="DF126" s="52" cm="1">
        <f t="array" ref="DF126">A127873662K_Latest</f>
        <v>5.0890000000000004</v>
      </c>
      <c r="DG126" s="52" cm="1">
        <f t="array" ref="DG126">A127928622X_Latest</f>
        <v>3.5939999999999999</v>
      </c>
      <c r="DH126" s="52" cm="1">
        <f t="array" ref="DH126">A127942258C_Latest</f>
        <v>3.641</v>
      </c>
      <c r="DI126" s="52" cm="1">
        <f t="array" ref="DI126">A127915090F_Latest</f>
        <v>4.45</v>
      </c>
      <c r="DJ126" s="52" cm="1">
        <f t="array" ref="DJ126">A127873746V_Latest</f>
        <v>2.331</v>
      </c>
      <c r="DK126" s="52" cm="1">
        <f t="array" ref="DK126">A127928682A_Latest</f>
        <v>1.8089999999999999</v>
      </c>
      <c r="DL126" s="52" cm="1">
        <f t="array" ref="DL126">A127860210F_Latest</f>
        <v>2.2360000000000002</v>
      </c>
      <c r="DM126" s="52" cm="1">
        <f t="array" ref="DM126">A127873566K_Latest</f>
        <v>6.5060000000000002</v>
      </c>
      <c r="DN126" s="52" cm="1">
        <f t="array" ref="DN126">A127942154K_Latest</f>
        <v>4.3780000000000001</v>
      </c>
      <c r="DO126" s="52" cm="1">
        <f t="array" ref="DO126">A127887346T_Latest</f>
        <v>3.5750000000000002</v>
      </c>
      <c r="DP126" s="52" cm="1">
        <f t="array" ref="DP126">A127860042F_Latest</f>
        <v>7.1840000000000002</v>
      </c>
      <c r="DQ126" s="52" cm="1">
        <f t="array" ref="DQ126">A127846322K_Latest</f>
        <v>4.7869999999999999</v>
      </c>
      <c r="DR126" s="52" t="e" cm="1">
        <f t="array" ref="DR126">A127860218X_Latest</f>
        <v>#NAME?</v>
      </c>
      <c r="DS126" s="52" cm="1">
        <f t="array" ref="DS126">A127928490J_Latest</f>
        <v>26.43</v>
      </c>
      <c r="DT126" s="52" cm="1">
        <f t="array" ref="DT126">A127943710F_Latest</f>
        <v>6.7229999999999999</v>
      </c>
      <c r="DU126" s="52" cm="1">
        <f t="array" ref="DU126">A127861618C_Latest</f>
        <v>17.741</v>
      </c>
      <c r="DV126" s="52" cm="1">
        <f t="array" ref="DV126">A127875174K_Latest</f>
        <v>5.1420000000000003</v>
      </c>
      <c r="DW126" s="52" cm="1">
        <f t="array" ref="DW126">A127930130V_Latest</f>
        <v>7.7889999999999997</v>
      </c>
      <c r="DX126" s="52" cm="1">
        <f t="array" ref="DX126">A127943878K_Latest</f>
        <v>10.885999999999999</v>
      </c>
      <c r="DY126" s="52" cm="1">
        <f t="array" ref="DY126">A127889014J_Latest</f>
        <v>3.9569999999999999</v>
      </c>
      <c r="DZ126" s="52" cm="1">
        <f t="array" ref="DZ126">A127916514T_Latest</f>
        <v>1.0489999999999999</v>
      </c>
      <c r="EA126" s="52" cm="1">
        <f t="array" ref="EA126">A127889046A_Latest</f>
        <v>2.4910000000000001</v>
      </c>
      <c r="EB126" s="52" cm="1">
        <f t="array" ref="EB126">A127847774T_Latest</f>
        <v>23.126000000000001</v>
      </c>
      <c r="EC126" s="52" cm="1">
        <f t="array" ref="EC126">A127888834W_Latest</f>
        <v>6.2229999999999999</v>
      </c>
      <c r="ED126" s="52" cm="1">
        <f t="array" ref="ED126">A127888874R_Latest</f>
        <v>6.4370000000000003</v>
      </c>
      <c r="EE126" s="52" cm="1">
        <f t="array" ref="EE126">A127902670K_Latest</f>
        <v>12.605</v>
      </c>
      <c r="EF126" s="52" cm="1">
        <f t="array" ref="EF126">A127902686C_Latest</f>
        <v>7.16</v>
      </c>
      <c r="EG126" s="52" t="e" cm="1">
        <f t="array" ref="EG126">A127902822K_Latest</f>
        <v>#NAME?</v>
      </c>
      <c r="EH126" s="52" cm="1">
        <f t="array" ref="EH126">A127943682J_Latest</f>
        <v>55.777999999999999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8693</v>
      </c>
      <c r="C127" s="62">
        <v>10</v>
      </c>
      <c r="D127" s="52" cm="1">
        <f t="array" ref="D127">A127835602X_Latest</f>
        <v>1539.6849999999999</v>
      </c>
      <c r="E127" s="52" cm="1">
        <f t="array" ref="E127">A127904294C_Latest</f>
        <v>2904.2249999999999</v>
      </c>
      <c r="F127" s="52" cm="1">
        <f t="array" ref="F127">A127917942F_Latest</f>
        <v>1466.2139999999999</v>
      </c>
      <c r="G127" s="52" cm="1">
        <f t="array" ref="G127">A127835722T_Latest</f>
        <v>1018.833</v>
      </c>
      <c r="H127" s="52" cm="1">
        <f t="array" ref="H127">A127849510X_Latest</f>
        <v>1386.7639999999999</v>
      </c>
      <c r="I127" s="52" cm="1">
        <f t="array" ref="I127">A127863098W_Latest</f>
        <v>779.37800000000004</v>
      </c>
      <c r="J127" s="52" cm="1">
        <f t="array" ref="J127">A127876890T_Latest</f>
        <v>617.50699999999995</v>
      </c>
      <c r="K127" s="52" cm="1">
        <f t="array" ref="K127">A127876902R_Latest</f>
        <v>820.17700000000002</v>
      </c>
      <c r="L127" s="52" cm="1">
        <f t="array" ref="L127">A127931586K_Latest</f>
        <v>3935.3690000000001</v>
      </c>
      <c r="M127" s="52" cm="1">
        <f t="array" ref="M127">A127835630J_Latest</f>
        <v>1352.5360000000001</v>
      </c>
      <c r="N127" s="52" cm="1">
        <f t="array" ref="N127">A127904214T_Latest</f>
        <v>1571.7159999999999</v>
      </c>
      <c r="O127" s="52" cm="1">
        <f t="array" ref="O127">A127835654A_Latest</f>
        <v>2264.0010000000002</v>
      </c>
      <c r="P127" s="52" cm="1">
        <f t="array" ref="P127">A127849442J_Latest</f>
        <v>1357.422</v>
      </c>
      <c r="Q127" s="52" t="e" cm="1">
        <f t="array" ref="Q127">A127904410A_Latest</f>
        <v>#NAME?</v>
      </c>
      <c r="R127" s="52" cm="1">
        <f t="array" ref="R127">A127862922R_Latest</f>
        <v>10532.781999999999</v>
      </c>
      <c r="S127" s="52" cm="1">
        <f t="array" ref="S127">A127905614W_Latest</f>
        <v>525.81399999999996</v>
      </c>
      <c r="T127" s="52" cm="1">
        <f t="array" ref="T127">A127837214J_Latest</f>
        <v>969.56</v>
      </c>
      <c r="U127" s="52" cm="1">
        <f t="array" ref="U127">A127933218T_Latest</f>
        <v>438.38099999999997</v>
      </c>
      <c r="V127" s="52" cm="1">
        <f t="array" ref="V127">A127933254A_Latest</f>
        <v>299.86200000000002</v>
      </c>
      <c r="W127" s="52" cm="1">
        <f t="array" ref="W127">A127891926R_Latest</f>
        <v>472.81599999999997</v>
      </c>
      <c r="X127" s="52" cm="1">
        <f t="array" ref="X127">A127933290K_Latest</f>
        <v>258.05399999999997</v>
      </c>
      <c r="Y127" s="52" cm="1">
        <f t="array" ref="Y127">A127919482R_Latest</f>
        <v>194.24299999999999</v>
      </c>
      <c r="Z127" s="52" cm="1">
        <f t="array" ref="Z127">A127891998A_Latest</f>
        <v>236.44399999999999</v>
      </c>
      <c r="AA127" s="52" cm="1">
        <f t="array" ref="AA127">A127919350L_Latest</f>
        <v>1325.8810000000001</v>
      </c>
      <c r="AB127" s="52" cm="1">
        <f t="array" ref="AB127">A127864518X_Latest</f>
        <v>433.43</v>
      </c>
      <c r="AC127" s="52" cm="1">
        <f t="array" ref="AC127">A127919386R_Latest</f>
        <v>475.50599999999997</v>
      </c>
      <c r="AD127" s="52" cm="1">
        <f t="array" ref="AD127">A127850966V_Latest</f>
        <v>723.79200000000003</v>
      </c>
      <c r="AE127" s="52" cm="1">
        <f t="array" ref="AE127">A127905726R_Latest</f>
        <v>421.44</v>
      </c>
      <c r="AF127" s="52" t="e" cm="1">
        <f t="array" ref="AF127">A127919526F_Latest</f>
        <v>#NAME?</v>
      </c>
      <c r="AG127" s="52" cm="1">
        <f t="array" ref="AG127">A127905598J_Latest</f>
        <v>3395.1750000000002</v>
      </c>
      <c r="AH127" s="52" cm="1">
        <f t="array" ref="AH127">A127893370F_Latest</f>
        <v>397.61900000000003</v>
      </c>
      <c r="AI127" s="52" cm="1">
        <f t="array" ref="AI127">A127866082J_Latest</f>
        <v>812.73800000000006</v>
      </c>
      <c r="AJ127" s="52" cm="1">
        <f t="array" ref="AJ127">A127866110F_Latest</f>
        <v>366.95400000000001</v>
      </c>
      <c r="AK127" s="52" cm="1">
        <f t="array" ref="AK127">A127920854R_Latest</f>
        <v>251.45099999999999</v>
      </c>
      <c r="AL127" s="52" cm="1">
        <f t="array" ref="AL127">A127907350R_Latest</f>
        <v>337.90199999999999</v>
      </c>
      <c r="AM127" s="52" cm="1">
        <f t="array" ref="AM127">A127893590J_Latest</f>
        <v>188.64699999999999</v>
      </c>
      <c r="AN127" s="52" cm="1">
        <f t="array" ref="AN127">A127934886T_Latest</f>
        <v>151.684</v>
      </c>
      <c r="AO127" s="52" cm="1">
        <f t="array" ref="AO127">A127907394T_Latest</f>
        <v>196.26</v>
      </c>
      <c r="AP127" s="52" cm="1">
        <f t="array" ref="AP127">A127866002W_Latest</f>
        <v>1094.4359999999999</v>
      </c>
      <c r="AQ127" s="52" cm="1">
        <f t="array" ref="AQ127">A127866026R_Latest</f>
        <v>312.32100000000003</v>
      </c>
      <c r="AR127" s="52" cm="1">
        <f t="array" ref="AR127">A127866034R_Latest</f>
        <v>397.65699999999998</v>
      </c>
      <c r="AS127" s="52" cm="1">
        <f t="array" ref="AS127">A127920774R_Latest</f>
        <v>563.80100000000004</v>
      </c>
      <c r="AT127" s="52" cm="1">
        <f t="array" ref="AT127">A127934746R_Latest</f>
        <v>327.94600000000003</v>
      </c>
      <c r="AU127" s="52" t="e" cm="1">
        <f t="array" ref="AU127">A127852550A_Latest</f>
        <v>#NAME?</v>
      </c>
      <c r="AV127" s="52" cm="1">
        <f t="array" ref="AV127">A127852302R_Latest</f>
        <v>2703.2550000000001</v>
      </c>
      <c r="AW127" s="52" cm="1">
        <f t="array" ref="AW127">A127908706K_Latest</f>
        <v>288.84300000000002</v>
      </c>
      <c r="AX127" s="52" cm="1">
        <f t="array" ref="AX127">A127922382R_Latest</f>
        <v>537.64700000000005</v>
      </c>
      <c r="AY127" s="52" cm="1">
        <f t="array" ref="AY127">A127908850C_Latest</f>
        <v>300.45299999999997</v>
      </c>
      <c r="AZ127" s="52" cm="1">
        <f t="array" ref="AZ127">A127922414W_Latest</f>
        <v>227.809</v>
      </c>
      <c r="BA127" s="52" cm="1">
        <f t="array" ref="BA127">A127908890W_Latest</f>
        <v>278.46499999999997</v>
      </c>
      <c r="BB127" s="52" cm="1">
        <f t="array" ref="BB127">A127854198L_Latest</f>
        <v>162.32499999999999</v>
      </c>
      <c r="BC127" s="52" cm="1">
        <f t="array" ref="BC127">A127840266V_Latest</f>
        <v>128.667</v>
      </c>
      <c r="BD127" s="52" cm="1">
        <f t="array" ref="BD127">A127854234K_Latest</f>
        <v>182.68600000000001</v>
      </c>
      <c r="BE127" s="52" cm="1">
        <f t="array" ref="BE127">A127840094K_Latest</f>
        <v>718.92200000000003</v>
      </c>
      <c r="BF127" s="52" cm="1">
        <f t="array" ref="BF127">A127908754C_Latest</f>
        <v>282.22300000000001</v>
      </c>
      <c r="BG127" s="52" cm="1">
        <f t="array" ref="BG127">A127854066K_Latest</f>
        <v>335.964</v>
      </c>
      <c r="BH127" s="52" cm="1">
        <f t="array" ref="BH127">A127881370J_Latest</f>
        <v>470.05</v>
      </c>
      <c r="BI127" s="52" cm="1">
        <f t="array" ref="BI127">A127894910A_Latest</f>
        <v>285.79000000000002</v>
      </c>
      <c r="BJ127" s="52" t="e" cm="1">
        <f t="array" ref="BJ127">A127867770F_Latest</f>
        <v>#NAME?</v>
      </c>
      <c r="BK127" s="52" cm="1">
        <f t="array" ref="BK127">A127936142L_Latest</f>
        <v>2106.8939999999998</v>
      </c>
      <c r="BL127" s="52" cm="1">
        <f t="array" ref="BL127">A127937678C_Latest</f>
        <v>93.409000000000006</v>
      </c>
      <c r="BM127" s="52" cm="1">
        <f t="array" ref="BM127">A127896490C_Latest</f>
        <v>172.65199999999999</v>
      </c>
      <c r="BN127" s="52" cm="1">
        <f t="array" ref="BN127">A127896510A_Latest</f>
        <v>102.08199999999999</v>
      </c>
      <c r="BO127" s="52" cm="1">
        <f t="array" ref="BO127">A127896526V_Latest</f>
        <v>81.290999999999997</v>
      </c>
      <c r="BP127" s="52" cm="1">
        <f t="array" ref="BP127">A127910366T_Latest</f>
        <v>83.555000000000007</v>
      </c>
      <c r="BQ127" s="52" cm="1">
        <f t="array" ref="BQ127">A127937838C_Latest</f>
        <v>54.234000000000002</v>
      </c>
      <c r="BR127" s="52" cm="1">
        <f t="array" ref="BR127">A127910386A_Latest</f>
        <v>43.521000000000001</v>
      </c>
      <c r="BS127" s="52" cm="1">
        <f t="array" ref="BS127">A127855754J_Latest</f>
        <v>70.986999999999995</v>
      </c>
      <c r="BT127" s="52" cm="1">
        <f t="array" ref="BT127">A127896410T_Latest</f>
        <v>229.99199999999999</v>
      </c>
      <c r="BU127" s="52" cm="1">
        <f t="array" ref="BU127">A127855610W_Latest</f>
        <v>98.04</v>
      </c>
      <c r="BV127" s="52" cm="1">
        <f t="array" ref="BV127">A127882906L_Latest</f>
        <v>106.408</v>
      </c>
      <c r="BW127" s="52" cm="1">
        <f t="array" ref="BW127">A127896454V_Latest</f>
        <v>157.251</v>
      </c>
      <c r="BX127" s="52" cm="1">
        <f t="array" ref="BX127">A127882942W_Latest</f>
        <v>103.489</v>
      </c>
      <c r="BY127" s="52" t="e" cm="1">
        <f t="array" ref="BY127">A127937910K_Latest</f>
        <v>#NAME?</v>
      </c>
      <c r="BZ127" s="52" cm="1">
        <f t="array" ref="BZ127">A127882858F_Latest</f>
        <v>701.73099999999999</v>
      </c>
      <c r="CA127" s="52" cm="1">
        <f t="array" ref="CA127">A127939154A_Latest</f>
        <v>158.44999999999999</v>
      </c>
      <c r="CB127" s="52" cm="1">
        <f t="array" ref="CB127">A127911810V_Latest</f>
        <v>279.779</v>
      </c>
      <c r="CC127" s="52" cm="1">
        <f t="array" ref="CC127">A127857178J_Latest</f>
        <v>191.69300000000001</v>
      </c>
      <c r="CD127" s="52" cm="1">
        <f t="array" ref="CD127">A127857198T_Latest</f>
        <v>104.294</v>
      </c>
      <c r="CE127" s="52" cm="1">
        <f t="array" ref="CE127">A127870674R_Latest</f>
        <v>145.66399999999999</v>
      </c>
      <c r="CF127" s="52" cm="1">
        <f t="array" ref="CF127">A127870698J_Latest</f>
        <v>82.804000000000002</v>
      </c>
      <c r="CG127" s="52" cm="1">
        <f t="array" ref="CG127">A127939326K_Latest</f>
        <v>77.33</v>
      </c>
      <c r="CH127" s="52" cm="1">
        <f t="array" ref="CH127">A127939350K_Latest</f>
        <v>98.968999999999994</v>
      </c>
      <c r="CI127" s="52" cm="1">
        <f t="array" ref="CI127">A127884370L_Latest</f>
        <v>382.12900000000002</v>
      </c>
      <c r="CJ127" s="52" cm="1">
        <f t="array" ref="CJ127">A127925422A_Latest</f>
        <v>154.19499999999999</v>
      </c>
      <c r="CK127" s="52" cm="1">
        <f t="array" ref="CK127">A127939210J_Latest</f>
        <v>187.58199999999999</v>
      </c>
      <c r="CL127" s="52" cm="1">
        <f t="array" ref="CL127">A127925450K_Latest</f>
        <v>250.00200000000001</v>
      </c>
      <c r="CM127" s="52" cm="1">
        <f t="array" ref="CM127">A127870594R_Latest</f>
        <v>157.65799999999999</v>
      </c>
      <c r="CN127" s="52" t="e" cm="1">
        <f t="array" ref="CN127">A127884546F_Latest</f>
        <v>#NAME?</v>
      </c>
      <c r="CO127" s="52" cm="1">
        <f t="array" ref="CO127">A127870474W_Latest</f>
        <v>1138.982</v>
      </c>
      <c r="CP127" s="52" cm="1">
        <f t="array" ref="CP127">A127885734J_Latest</f>
        <v>31.356999999999999</v>
      </c>
      <c r="CQ127" s="52" cm="1">
        <f t="array" ref="CQ127">A127844786W_Latest</f>
        <v>48.67</v>
      </c>
      <c r="CR127" s="52" cm="1">
        <f t="array" ref="CR127">A127858702K_Latest</f>
        <v>34.703000000000003</v>
      </c>
      <c r="CS127" s="52" cm="1">
        <f t="array" ref="CS127">A127858714V_Latest</f>
        <v>24.783000000000001</v>
      </c>
      <c r="CT127" s="52" cm="1">
        <f t="array" ref="CT127">A127872206L_Latest</f>
        <v>23.317</v>
      </c>
      <c r="CU127" s="52" cm="1">
        <f t="array" ref="CU127">A127858766W_Latest</f>
        <v>15.718999999999999</v>
      </c>
      <c r="CV127" s="52" cm="1">
        <f t="array" ref="CV127">A127940910V_Latest</f>
        <v>13.342000000000001</v>
      </c>
      <c r="CW127" s="52" cm="1">
        <f t="array" ref="CW127">A127885926A_Latest</f>
        <v>21.545999999999999</v>
      </c>
      <c r="CX127" s="52" cm="1">
        <f t="array" ref="CX127">A127872082W_Latest</f>
        <v>68.417000000000002</v>
      </c>
      <c r="CY127" s="52" cm="1">
        <f t="array" ref="CY127">A127926898A_Latest</f>
        <v>29.584</v>
      </c>
      <c r="CZ127" s="52" cm="1">
        <f t="array" ref="CZ127">A127858618V_Latest</f>
        <v>34.167000000000002</v>
      </c>
      <c r="DA127" s="52" cm="1">
        <f t="array" ref="DA127">A127885794K_Latest</f>
        <v>47.805999999999997</v>
      </c>
      <c r="DB127" s="52" cm="1">
        <f t="array" ref="DB127">A127926962J_Latest</f>
        <v>32.753999999999998</v>
      </c>
      <c r="DC127" s="52" t="e" cm="1">
        <f t="array" ref="DC127">A127913594X_Latest</f>
        <v>#NAME?</v>
      </c>
      <c r="DD127" s="52" cm="1">
        <f t="array" ref="DD127">A127926842R_Latest</f>
        <v>213.43700000000001</v>
      </c>
      <c r="DE127" s="52" cm="1">
        <f t="array" ref="DE127">A127887286A_Latest</f>
        <v>13.21</v>
      </c>
      <c r="DF127" s="52" cm="1">
        <f t="array" ref="DF127">A127942214A_Latest</f>
        <v>23.553000000000001</v>
      </c>
      <c r="DG127" s="52" cm="1">
        <f t="array" ref="DG127">A127860098T_Latest</f>
        <v>15.948</v>
      </c>
      <c r="DH127" s="52" cm="1">
        <f t="array" ref="DH127">A127942254V_Latest</f>
        <v>12.129</v>
      </c>
      <c r="DI127" s="52" cm="1">
        <f t="array" ref="DI127">A127846366L_Latest</f>
        <v>14.705</v>
      </c>
      <c r="DJ127" s="52" cm="1">
        <f t="array" ref="DJ127">A127915110C_Latest</f>
        <v>4.7249999999999996</v>
      </c>
      <c r="DK127" s="52" cm="1">
        <f t="array" ref="DK127">A127915130L_Latest</f>
        <v>5.5869999999999997</v>
      </c>
      <c r="DL127" s="52" cm="1">
        <f t="array" ref="DL127">A127928694K_Latest</f>
        <v>4.968</v>
      </c>
      <c r="DM127" s="52" cm="1">
        <f t="array" ref="DM127">A127846274C_Latest</f>
        <v>32.066000000000003</v>
      </c>
      <c r="DN127" s="52" cm="1">
        <f t="array" ref="DN127">A127928538J_Latest</f>
        <v>15.538</v>
      </c>
      <c r="DO127" s="52" cm="1">
        <f t="array" ref="DO127">A127860014W_Latest</f>
        <v>16.195</v>
      </c>
      <c r="DP127" s="52" cm="1">
        <f t="array" ref="DP127">A127901114C_Latest</f>
        <v>21.335999999999999</v>
      </c>
      <c r="DQ127" s="52" cm="1">
        <f t="array" ref="DQ127">A127846318V_Latest</f>
        <v>8.7959999999999994</v>
      </c>
      <c r="DR127" s="52" t="e" cm="1">
        <f t="array" ref="DR127">A127901234W_Latest</f>
        <v>#NAME?</v>
      </c>
      <c r="DS127" s="52" cm="1">
        <f t="array" ref="DS127">A127942082K_Latest</f>
        <v>94.823999999999998</v>
      </c>
      <c r="DT127" s="52" cm="1">
        <f t="array" ref="DT127">A127943706R_Latest</f>
        <v>30.983000000000001</v>
      </c>
      <c r="DU127" s="52" cm="1">
        <f t="array" ref="DU127">A127875150T_Latest</f>
        <v>59.625999999999998</v>
      </c>
      <c r="DV127" s="52" cm="1">
        <f t="array" ref="DV127">A127902742K_Latest</f>
        <v>16.001000000000001</v>
      </c>
      <c r="DW127" s="52" cm="1">
        <f t="array" ref="DW127">A127861654L_Latest</f>
        <v>17.215</v>
      </c>
      <c r="DX127" s="52" cm="1">
        <f t="array" ref="DX127">A127861686F_Latest</f>
        <v>30.34</v>
      </c>
      <c r="DY127" s="52" cm="1">
        <f t="array" ref="DY127">A127861714C_Latest</f>
        <v>12.869</v>
      </c>
      <c r="DZ127" s="52" cm="1">
        <f t="array" ref="DZ127">A127847970A_Latest</f>
        <v>3.1320000000000001</v>
      </c>
      <c r="EA127" s="52" cm="1">
        <f t="array" ref="EA127">A127861746W_Latest</f>
        <v>8.3179999999999996</v>
      </c>
      <c r="EB127" s="52" cm="1">
        <f t="array" ref="EB127">A127847770J_Latest</f>
        <v>83.527000000000001</v>
      </c>
      <c r="EC127" s="52" cm="1">
        <f t="array" ref="EC127">A127943754J_Latest</f>
        <v>27.206</v>
      </c>
      <c r="ED127" s="52" cm="1">
        <f t="array" ref="ED127">A127902650A_Latest</f>
        <v>18.236999999999998</v>
      </c>
      <c r="EE127" s="52" cm="1">
        <f t="array" ref="EE127">A127847846T_Latest</f>
        <v>29.963000000000001</v>
      </c>
      <c r="EF127" s="52" cm="1">
        <f t="array" ref="EF127">A127888910L_Latest</f>
        <v>19.550999999999998</v>
      </c>
      <c r="EG127" s="52" t="e" cm="1">
        <f t="array" ref="EG127">A127875278C_Latest</f>
        <v>#NAME?</v>
      </c>
      <c r="EH127" s="52" cm="1">
        <f t="array" ref="EH127">A127943678T_Latest</f>
        <v>178.48400000000001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8681</v>
      </c>
      <c r="B128" s="49"/>
      <c r="C128" s="62">
        <v>11</v>
      </c>
      <c r="D128" s="52" cm="1">
        <f t="array" ref="D128">A127917790F_Latest</f>
        <v>1768.42</v>
      </c>
      <c r="E128" s="52" cm="1">
        <f t="array" ref="E128">A127890354A_Latest</f>
        <v>3545.4639999999999</v>
      </c>
      <c r="F128" s="52" cm="1">
        <f t="array" ref="F128">A127931670A_Latest</f>
        <v>1802.5640000000001</v>
      </c>
      <c r="G128" s="52" cm="1">
        <f t="array" ref="G128">A127876838J_Latest</f>
        <v>1408.7270000000001</v>
      </c>
      <c r="H128" s="52" cm="1">
        <f t="array" ref="H128">A127904334K_Latest</f>
        <v>1748.2719999999999</v>
      </c>
      <c r="I128" s="52" cm="1">
        <f t="array" ref="I128">A127904354V_Latest</f>
        <v>1108.944</v>
      </c>
      <c r="J128" s="52" cm="1">
        <f t="array" ref="J128">A127917990X_Latest</f>
        <v>820.86199999999997</v>
      </c>
      <c r="K128" s="52" cm="1">
        <f t="array" ref="K128">A127863126V_Latest</f>
        <v>1160.1669999999999</v>
      </c>
      <c r="L128" s="52" cm="1">
        <f t="array" ref="L128">A127917814L_Latest</f>
        <v>4727.8500000000004</v>
      </c>
      <c r="M128" s="52" cm="1">
        <f t="array" ref="M128">A127835622J_Latest</f>
        <v>1634.3009999999999</v>
      </c>
      <c r="N128" s="52" cm="1">
        <f t="array" ref="N128">A127835638A_Latest</f>
        <v>1923.7929999999999</v>
      </c>
      <c r="O128" s="52" cm="1">
        <f t="array" ref="O128">A127917882R_Latest</f>
        <v>3020.76</v>
      </c>
      <c r="P128" s="52" cm="1">
        <f t="array" ref="P128">A127890338A_Latest</f>
        <v>1982.624</v>
      </c>
      <c r="Q128" s="52" t="e" cm="1">
        <f t="array" ref="Q128">A127918034T_Latest</f>
        <v>#NAME?</v>
      </c>
      <c r="R128" s="52" cm="1">
        <f t="array" ref="R128">A127917774F_Latest</f>
        <v>13363.421</v>
      </c>
      <c r="S128" s="52" cm="1">
        <f t="array" ref="S128">A127905610L_Latest</f>
        <v>606.43399999999997</v>
      </c>
      <c r="T128" s="52" cm="1">
        <f t="array" ref="T128">A127837210X_Latest</f>
        <v>1170.2529999999999</v>
      </c>
      <c r="U128" s="52" cm="1">
        <f t="array" ref="U128">A127851014C_Latest</f>
        <v>525.13</v>
      </c>
      <c r="V128" s="52" cm="1">
        <f t="array" ref="V128">A127933246A_Latest</f>
        <v>418.73099999999999</v>
      </c>
      <c r="W128" s="52" cm="1">
        <f t="array" ref="W128">A127864622X_Latest</f>
        <v>571.74800000000005</v>
      </c>
      <c r="X128" s="52" cm="1">
        <f t="array" ref="X128">A127851070W_Latest</f>
        <v>356.99299999999999</v>
      </c>
      <c r="Y128" s="52" cm="1">
        <f t="array" ref="Y128">A127837326A_Latest</f>
        <v>250.142</v>
      </c>
      <c r="Z128" s="52" cm="1">
        <f t="array" ref="Z128">A127933330T_Latest</f>
        <v>315.82</v>
      </c>
      <c r="AA128" s="52" cm="1">
        <f t="array" ref="AA128">A127878266X_Latest</f>
        <v>1586.6569999999999</v>
      </c>
      <c r="AB128" s="52" cm="1">
        <f t="array" ref="AB128">A127919366F_Latest</f>
        <v>514.51900000000001</v>
      </c>
      <c r="AC128" s="52" cm="1">
        <f t="array" ref="AC128">A127905678J_Latest</f>
        <v>570.43299999999999</v>
      </c>
      <c r="AD128" s="52" cm="1">
        <f t="array" ref="AD128">A127864542X_Latest</f>
        <v>929.298</v>
      </c>
      <c r="AE128" s="52" cm="1">
        <f t="array" ref="AE128">A127891862R_Latest</f>
        <v>593.40599999999995</v>
      </c>
      <c r="AF128" s="52" t="e" cm="1">
        <f t="array" ref="AF128">A127837358V_Latest</f>
        <v>#NAME?</v>
      </c>
      <c r="AG128" s="52" cm="1">
        <f t="array" ref="AG128">A127864462X_Latest</f>
        <v>4215.2510000000002</v>
      </c>
      <c r="AH128" s="52" cm="1">
        <f t="array" ref="AH128">A127907170F_Latest</f>
        <v>465.41</v>
      </c>
      <c r="AI128" s="52" cm="1">
        <f t="array" ref="AI128">A127838738R_Latest</f>
        <v>1029.6510000000001</v>
      </c>
      <c r="AJ128" s="52" cm="1">
        <f t="array" ref="AJ128">A127893506F_Latest</f>
        <v>444.66399999999999</v>
      </c>
      <c r="AK128" s="52" cm="1">
        <f t="array" ref="AK128">A127866118X_Latest</f>
        <v>346.40300000000002</v>
      </c>
      <c r="AL128" s="52" cm="1">
        <f t="array" ref="AL128">A127934822F_Latest</f>
        <v>436.96300000000002</v>
      </c>
      <c r="AM128" s="52" cm="1">
        <f t="array" ref="AM128">A127893578T_Latest</f>
        <v>278.01799999999997</v>
      </c>
      <c r="AN128" s="52" cm="1">
        <f t="array" ref="AN128">A127852518A_Latest</f>
        <v>195.56200000000001</v>
      </c>
      <c r="AO128" s="52" cm="1">
        <f t="array" ref="AO128">A127893614R_Latest</f>
        <v>287.29199999999997</v>
      </c>
      <c r="AP128" s="52" cm="1">
        <f t="array" ref="AP128">A127865998R_Latest</f>
        <v>1353.2080000000001</v>
      </c>
      <c r="AQ128" s="52" cm="1">
        <f t="array" ref="AQ128">A127907206W_Latest</f>
        <v>377.29199999999997</v>
      </c>
      <c r="AR128" s="52" cm="1">
        <f t="array" ref="AR128">A127893434F_Latest</f>
        <v>486.62099999999998</v>
      </c>
      <c r="AS128" s="52" cm="1">
        <f t="array" ref="AS128">A127838698J_Latest</f>
        <v>758.7</v>
      </c>
      <c r="AT128" s="52" cm="1">
        <f t="array" ref="AT128">A127838714W_Latest</f>
        <v>494.005</v>
      </c>
      <c r="AU128" s="52" t="e" cm="1">
        <f t="array" ref="AU128">A127893630R_Latest</f>
        <v>#NAME?</v>
      </c>
      <c r="AV128" s="52" cm="1">
        <f t="array" ref="AV128">A127865978F_Latest</f>
        <v>3483.9639999999999</v>
      </c>
      <c r="AW128" s="52" cm="1">
        <f t="array" ref="AW128">A127922270W_Latest</f>
        <v>324.517</v>
      </c>
      <c r="AX128" s="52" cm="1">
        <f t="array" ref="AX128">A127922378X_Latest</f>
        <v>636.93200000000002</v>
      </c>
      <c r="AY128" s="52" cm="1">
        <f t="array" ref="AY128">A127894950V_Latest</f>
        <v>388.97800000000001</v>
      </c>
      <c r="AZ128" s="52" cm="1">
        <f t="array" ref="AZ128">A127922410L_Latest</f>
        <v>318.13799999999998</v>
      </c>
      <c r="BA128" s="52" cm="1">
        <f t="array" ref="BA128">A127867662W_Latest</f>
        <v>352.72300000000001</v>
      </c>
      <c r="BB128" s="52" cm="1">
        <f t="array" ref="BB128">A127854190V_Latest</f>
        <v>239.19</v>
      </c>
      <c r="BC128" s="52" cm="1">
        <f t="array" ref="BC128">A127922462R_Latest</f>
        <v>182.553</v>
      </c>
      <c r="BD128" s="52" cm="1">
        <f t="array" ref="BD128">A127867742W_Latest</f>
        <v>263.32499999999999</v>
      </c>
      <c r="BE128" s="52" cm="1">
        <f t="array" ref="BE128">A127922302C_Latest</f>
        <v>842.13800000000003</v>
      </c>
      <c r="BF128" s="52" cm="1">
        <f t="array" ref="BF128">A127936198X_Latest</f>
        <v>341.34899999999999</v>
      </c>
      <c r="BG128" s="52" cm="1">
        <f t="array" ref="BG128">A127867570L_Latest</f>
        <v>425.88400000000001</v>
      </c>
      <c r="BH128" s="52" cm="1">
        <f t="array" ref="BH128">A127881366T_Latest</f>
        <v>648.48900000000003</v>
      </c>
      <c r="BI128" s="52" cm="1">
        <f t="array" ref="BI128">A127922358R_Latest</f>
        <v>429.27100000000002</v>
      </c>
      <c r="BJ128" s="52" t="e" cm="1">
        <f t="array" ref="BJ128">A127922490X_Latest</f>
        <v>#NAME?</v>
      </c>
      <c r="BK128" s="52" cm="1">
        <f t="array" ref="BK128">A127894814A_Latest</f>
        <v>2706.3560000000002</v>
      </c>
      <c r="BL128" s="52" cm="1">
        <f t="array" ref="BL128">A127855566X_Latest</f>
        <v>105.75700000000001</v>
      </c>
      <c r="BM128" s="52" cm="1">
        <f t="array" ref="BM128">A127841742R_Latest</f>
        <v>206.727</v>
      </c>
      <c r="BN128" s="52" cm="1">
        <f t="array" ref="BN128">A127910334X_Latest</f>
        <v>124.29</v>
      </c>
      <c r="BO128" s="52" cm="1">
        <f t="array" ref="BO128">A127937778L_Latest</f>
        <v>108.55</v>
      </c>
      <c r="BP128" s="52" cm="1">
        <f t="array" ref="BP128">A127937802A_Latest</f>
        <v>106.06100000000001</v>
      </c>
      <c r="BQ128" s="52" cm="1">
        <f t="array" ref="BQ128">A127896558L_Latest</f>
        <v>75.83</v>
      </c>
      <c r="BR128" s="52" cm="1">
        <f t="array" ref="BR128">A127937850V_Latest</f>
        <v>57.515000000000001</v>
      </c>
      <c r="BS128" s="52" cm="1">
        <f t="array" ref="BS128">A127869226L_Latest</f>
        <v>95.518000000000001</v>
      </c>
      <c r="BT128" s="52" cm="1">
        <f t="array" ref="BT128">A127855590X_Latest</f>
        <v>270.69400000000002</v>
      </c>
      <c r="BU128" s="52" cm="1">
        <f t="array" ref="BU128">A127910218R_Latest</f>
        <v>119.039</v>
      </c>
      <c r="BV128" s="52" cm="1">
        <f t="array" ref="BV128">A127896434K_Latest</f>
        <v>125</v>
      </c>
      <c r="BW128" s="52" cm="1">
        <f t="array" ref="BW128">A127910250R_Latest</f>
        <v>210.709</v>
      </c>
      <c r="BX128" s="52" cm="1">
        <f t="array" ref="BX128">A127910282J_Latest</f>
        <v>146.136</v>
      </c>
      <c r="BY128" s="52" t="e" cm="1">
        <f t="array" ref="BY128">A127883090A_Latest</f>
        <v>#NAME?</v>
      </c>
      <c r="BZ128" s="52" cm="1">
        <f t="array" ref="BZ128">A127896370K_Latest</f>
        <v>880.24900000000002</v>
      </c>
      <c r="CA128" s="52" cm="1">
        <f t="array" ref="CA128">A127884330V_Latest</f>
        <v>175.37700000000001</v>
      </c>
      <c r="CB128" s="52" cm="1">
        <f t="array" ref="CB128">A127870614L_Latest</f>
        <v>339.46899999999999</v>
      </c>
      <c r="CC128" s="52" cm="1">
        <f t="array" ref="CC128">A127884470W_Latest</f>
        <v>236.38200000000001</v>
      </c>
      <c r="CD128" s="52" cm="1">
        <f t="array" ref="CD128">A127843310W_Latest</f>
        <v>144.28</v>
      </c>
      <c r="CE128" s="52" cm="1">
        <f t="array" ref="CE128">A127857222F_Latest</f>
        <v>190.98400000000001</v>
      </c>
      <c r="CF128" s="52" cm="1">
        <f t="array" ref="CF128">A127911882F_Latest</f>
        <v>112.991</v>
      </c>
      <c r="CG128" s="52" cm="1">
        <f t="array" ref="CG128">A127939322A_Latest</f>
        <v>106.595</v>
      </c>
      <c r="CH128" s="52" cm="1">
        <f t="array" ref="CH128">A127857286T_Latest</f>
        <v>150.40199999999999</v>
      </c>
      <c r="CI128" s="52" cm="1">
        <f t="array" ref="CI128">A127857054F_Latest</f>
        <v>450.541</v>
      </c>
      <c r="CJ128" s="52" cm="1">
        <f t="array" ref="CJ128">A127897982T_Latest</f>
        <v>192.58199999999999</v>
      </c>
      <c r="CK128" s="52" cm="1">
        <f t="array" ref="CK128">A127857102L_Latest</f>
        <v>230.59399999999999</v>
      </c>
      <c r="CL128" s="52" cm="1">
        <f t="array" ref="CL128">A127939226A_Latest</f>
        <v>340.49700000000001</v>
      </c>
      <c r="CM128" s="52" cm="1">
        <f t="array" ref="CM128">A127898022A_Latest</f>
        <v>232.976</v>
      </c>
      <c r="CN128" s="52" t="e" cm="1">
        <f t="array" ref="CN128">A127911934W_Latest</f>
        <v>#NAME?</v>
      </c>
      <c r="CO128" s="52" cm="1">
        <f t="array" ref="CO128">A127870466W_Latest</f>
        <v>1456.479</v>
      </c>
      <c r="CP128" s="52" cm="1">
        <f t="array" ref="CP128">A127926858J_Latest</f>
        <v>36.728000000000002</v>
      </c>
      <c r="CQ128" s="52" cm="1">
        <f t="array" ref="CQ128">A127858666L_Latest</f>
        <v>56.423000000000002</v>
      </c>
      <c r="CR128" s="52" cm="1">
        <f t="array" ref="CR128">A127899594A_Latest</f>
        <v>42.435000000000002</v>
      </c>
      <c r="CS128" s="52" cm="1">
        <f t="array" ref="CS128">A127872190F_Latest</f>
        <v>31.850999999999999</v>
      </c>
      <c r="CT128" s="52" cm="1">
        <f t="array" ref="CT128">A127927006A_Latest</f>
        <v>29.411000000000001</v>
      </c>
      <c r="CU128" s="52" cm="1">
        <f t="array" ref="CU128">A127885886V_Latest</f>
        <v>22.041</v>
      </c>
      <c r="CV128" s="52" cm="1">
        <f t="array" ref="CV128">A127940906C_Latest</f>
        <v>16.917999999999999</v>
      </c>
      <c r="CW128" s="52" cm="1">
        <f t="array" ref="CW128">A127844898R_Latest</f>
        <v>29.798999999999999</v>
      </c>
      <c r="CX128" s="52" cm="1">
        <f t="array" ref="CX128">A127858578L_Latest</f>
        <v>79.385999999999996</v>
      </c>
      <c r="CY128" s="52" cm="1">
        <f t="array" ref="CY128">A127872098R_Latest</f>
        <v>36.177</v>
      </c>
      <c r="CZ128" s="52" cm="1">
        <f t="array" ref="CZ128">A127858614K_Latest</f>
        <v>40.817</v>
      </c>
      <c r="DA128" s="52" cm="1">
        <f t="array" ref="DA128">A127872118L_Latest</f>
        <v>61.978999999999999</v>
      </c>
      <c r="DB128" s="52" cm="1">
        <f t="array" ref="DB128">A127844766L_Latest</f>
        <v>46.536000000000001</v>
      </c>
      <c r="DC128" s="52" t="e" cm="1">
        <f t="array" ref="DC128">A127858798R_Latest</f>
        <v>#NAME?</v>
      </c>
      <c r="DD128" s="52" cm="1">
        <f t="array" ref="DD128">A127940682C_Latest</f>
        <v>265.60599999999999</v>
      </c>
      <c r="DE128" s="52" cm="1">
        <f t="array" ref="DE128">A127928498A_Latest</f>
        <v>16.491</v>
      </c>
      <c r="DF128" s="52" cm="1">
        <f t="array" ref="DF128">A127928598K_Latest</f>
        <v>28.641999999999999</v>
      </c>
      <c r="DG128" s="52" cm="1">
        <f t="array" ref="DG128">A127860094J_Latest</f>
        <v>19.542000000000002</v>
      </c>
      <c r="DH128" s="52" cm="1">
        <f t="array" ref="DH128">A127846346C_Latest</f>
        <v>15.769</v>
      </c>
      <c r="DI128" s="52" cm="1">
        <f t="array" ref="DI128">A127928646T_Latest</f>
        <v>19.155000000000001</v>
      </c>
      <c r="DJ128" s="52" cm="1">
        <f t="array" ref="DJ128">A127887454A_Latest</f>
        <v>7.056</v>
      </c>
      <c r="DK128" s="52" cm="1">
        <f t="array" ref="DK128">A127942334V_Latest</f>
        <v>7.3959999999999999</v>
      </c>
      <c r="DL128" s="52" cm="1">
        <f t="array" ref="DL128">A127901218W_Latest</f>
        <v>7.2030000000000003</v>
      </c>
      <c r="DM128" s="52" cm="1">
        <f t="array" ref="DM128">A127942126A_Latest</f>
        <v>38.572000000000003</v>
      </c>
      <c r="DN128" s="52" cm="1">
        <f t="array" ref="DN128">A127873578V_Latest</f>
        <v>19.914999999999999</v>
      </c>
      <c r="DO128" s="52" cm="1">
        <f t="array" ref="DO128">A127846290C_Latest</f>
        <v>19.77</v>
      </c>
      <c r="DP128" s="52" cm="1">
        <f t="array" ref="DP128">A127928554J_Latest</f>
        <v>28.52</v>
      </c>
      <c r="DQ128" s="52" cm="1">
        <f t="array" ref="DQ128">A127873638K_Latest</f>
        <v>13.583</v>
      </c>
      <c r="DR128" s="52" t="e" cm="1">
        <f t="array" ref="DR128">A127928714J_Latest</f>
        <v>#NAME?</v>
      </c>
      <c r="DS128" s="52" cm="1">
        <f t="array" ref="DS128">A127942070A_Latest</f>
        <v>121.254</v>
      </c>
      <c r="DT128" s="52" cm="1">
        <f t="array" ref="DT128">A127902610J_Latest</f>
        <v>37.706000000000003</v>
      </c>
      <c r="DU128" s="52" cm="1">
        <f t="array" ref="DU128">A127902718K_Latest</f>
        <v>77.367000000000004</v>
      </c>
      <c r="DV128" s="52" cm="1">
        <f t="array" ref="DV128">A127943838T_Latest</f>
        <v>21.143000000000001</v>
      </c>
      <c r="DW128" s="52" cm="1">
        <f t="array" ref="DW128">A127847902X_Latest</f>
        <v>25.004000000000001</v>
      </c>
      <c r="DX128" s="52" cm="1">
        <f t="array" ref="DX128">A127930138L_Latest</f>
        <v>41.225999999999999</v>
      </c>
      <c r="DY128" s="52" cm="1">
        <f t="array" ref="DY128">A127888990X_Latest</f>
        <v>16.826000000000001</v>
      </c>
      <c r="DZ128" s="52" cm="1">
        <f t="array" ref="DZ128">A127943902X_Latest</f>
        <v>4.181</v>
      </c>
      <c r="EA128" s="52" cm="1">
        <f t="array" ref="EA128">A127875242A_Latest</f>
        <v>10.808999999999999</v>
      </c>
      <c r="EB128" s="52" cm="1">
        <f t="array" ref="EB128">A127916358A_Latest</f>
        <v>106.652</v>
      </c>
      <c r="EC128" s="52" cm="1">
        <f t="array" ref="EC128">A127847794A_Latest</f>
        <v>33.429000000000002</v>
      </c>
      <c r="ED128" s="52" cm="1">
        <f t="array" ref="ED128">A127888858R_Latest</f>
        <v>24.673999999999999</v>
      </c>
      <c r="EE128" s="52" cm="1">
        <f t="array" ref="EE128">A127847842J_Latest</f>
        <v>42.567999999999998</v>
      </c>
      <c r="EF128" s="52" cm="1">
        <f t="array" ref="EF128">A127943794A_Latest</f>
        <v>26.710999999999999</v>
      </c>
      <c r="EG128" s="52" t="e" cm="1">
        <f t="array" ref="EG128">A127943934T_Latest</f>
        <v>#NAME?</v>
      </c>
      <c r="EH128" s="52" cm="1">
        <f t="array" ref="EH128">A127930006K_Latest</f>
        <v>234.262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8694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8695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9174</v>
      </c>
      <c r="C131" s="62">
        <v>14</v>
      </c>
      <c r="D131" s="52" cm="1">
        <f t="array" ref="D131">A127835598V_Latest</f>
        <v>102.806</v>
      </c>
      <c r="E131" s="52" cm="1">
        <f t="array" ref="E131">A127876814R_Latest</f>
        <v>314.99900000000002</v>
      </c>
      <c r="F131" s="52" cm="1">
        <f t="array" ref="F131">A127931674K_Latest</f>
        <v>176.19900000000001</v>
      </c>
      <c r="G131" s="52" cm="1">
        <f t="array" ref="G131">A127863066C_Latest</f>
        <v>239.71600000000001</v>
      </c>
      <c r="H131" s="52" cm="1">
        <f t="array" ref="H131">A127863078L_Latest</f>
        <v>167.52500000000001</v>
      </c>
      <c r="I131" s="52" cm="1">
        <f t="array" ref="I131">A127917974X_Latest</f>
        <v>221.37100000000001</v>
      </c>
      <c r="J131" s="52" cm="1">
        <f t="array" ref="J131">A127863114K_Latest</f>
        <v>108.76</v>
      </c>
      <c r="K131" s="52" cm="1">
        <f t="array" ref="K131">A127835790V_Latest</f>
        <v>227.15199999999999</v>
      </c>
      <c r="L131" s="52" cm="1">
        <f t="array" ref="L131">A127890262T_Latest</f>
        <v>373.161</v>
      </c>
      <c r="M131" s="52" cm="1">
        <f t="array" ref="M131">A127917838F_Latest</f>
        <v>141.11500000000001</v>
      </c>
      <c r="N131" s="52" cm="1">
        <f t="array" ref="N131">A127904210J_Latest</f>
        <v>186.554</v>
      </c>
      <c r="O131" s="52" cm="1">
        <f t="array" ref="O131">A127904234A_Latest</f>
        <v>405.827</v>
      </c>
      <c r="P131" s="52" cm="1">
        <f t="array" ref="P131">A127835666K_Latest</f>
        <v>435.33300000000003</v>
      </c>
      <c r="Q131" s="52" t="e" cm="1">
        <f t="array" ref="Q131">A127863142V_Latest</f>
        <v>#NAME?</v>
      </c>
      <c r="R131" s="52" cm="1">
        <f t="array" ref="R131">A127931554T_Latest</f>
        <v>1558.528</v>
      </c>
      <c r="S131" s="52" cm="1">
        <f t="array" ref="S131">A127878254R_Latest</f>
        <v>33.338000000000001</v>
      </c>
      <c r="T131" s="52" cm="1">
        <f t="array" ref="T131">A127878346X_Latest</f>
        <v>98.484999999999999</v>
      </c>
      <c r="U131" s="52" cm="1">
        <f t="array" ref="U131">A127891902W_Latest</f>
        <v>50.837000000000003</v>
      </c>
      <c r="V131" s="52" cm="1">
        <f t="array" ref="V131">A127919458R_Latest</f>
        <v>74.230999999999995</v>
      </c>
      <c r="W131" s="52" cm="1">
        <f t="array" ref="W131">A127851050L_Latest</f>
        <v>49.651000000000003</v>
      </c>
      <c r="X131" s="52" cm="1">
        <f t="array" ref="X131">A127837294V_Latest</f>
        <v>72.676000000000002</v>
      </c>
      <c r="Y131" s="52" cm="1">
        <f t="array" ref="Y131">A127919478X_Latest</f>
        <v>35.606999999999999</v>
      </c>
      <c r="Z131" s="52" cm="1">
        <f t="array" ref="Z131">A127837346K_Latest</f>
        <v>56.348999999999997</v>
      </c>
      <c r="AA131" s="52" cm="1">
        <f t="array" ref="AA131">A127919346W_Latest</f>
        <v>119.024</v>
      </c>
      <c r="AB131" s="52" cm="1">
        <f t="array" ref="AB131">A127891834F_Latest</f>
        <v>45.21</v>
      </c>
      <c r="AC131" s="52" cm="1">
        <f t="array" ref="AC131">A127933146T_Latest</f>
        <v>53.180999999999997</v>
      </c>
      <c r="AD131" s="52" cm="1">
        <f t="array" ref="AD131">A127878306F_Latest</f>
        <v>121.854</v>
      </c>
      <c r="AE131" s="52" cm="1">
        <f t="array" ref="AE131">A127850982V_Latest</f>
        <v>127.93899999999999</v>
      </c>
      <c r="AF131" s="52" t="e" cm="1">
        <f t="array" ref="AF131">A127864678K_Latest</f>
        <v>#NAME?</v>
      </c>
      <c r="AG131" s="52" cm="1">
        <f t="array" ref="AG131">A127878234F_Latest</f>
        <v>471.17399999999998</v>
      </c>
      <c r="AH131" s="52" cm="1">
        <f t="array" ref="AH131">A127934670F_Latest</f>
        <v>31.658999999999999</v>
      </c>
      <c r="AI131" s="52" cm="1">
        <f t="array" ref="AI131">A127838742F_Latest</f>
        <v>105.42100000000001</v>
      </c>
      <c r="AJ131" s="52" cm="1">
        <f t="array" ref="AJ131">A127893514F_Latest</f>
        <v>41.997999999999998</v>
      </c>
      <c r="AK131" s="52" cm="1">
        <f t="array" ref="AK131">A127934810W_Latest</f>
        <v>60.338999999999999</v>
      </c>
      <c r="AL131" s="52" cm="1">
        <f t="array" ref="AL131">A127934830F_Latest</f>
        <v>44.616</v>
      </c>
      <c r="AM131" s="52" cm="1">
        <f t="array" ref="AM131">A127852498C_Latest</f>
        <v>61.762999999999998</v>
      </c>
      <c r="AN131" s="52" cm="1">
        <f t="array" ref="AN131">A127934882J_Latest</f>
        <v>23.341000000000001</v>
      </c>
      <c r="AO131" s="52" cm="1">
        <f t="array" ref="AO131">A127838818R_Latest</f>
        <v>58.621000000000002</v>
      </c>
      <c r="AP131" s="52" cm="1">
        <f t="array" ref="AP131">A127920734W_Latest</f>
        <v>123.318</v>
      </c>
      <c r="AQ131" s="52" cm="1">
        <f t="array" ref="AQ131">A127866022F_Latest</f>
        <v>30.768000000000001</v>
      </c>
      <c r="AR131" s="52" cm="1">
        <f t="array" ref="AR131">A127879906C_Latest</f>
        <v>45.991999999999997</v>
      </c>
      <c r="AS131" s="52" cm="1">
        <f t="array" ref="AS131">A127866054X_Latest</f>
        <v>107.536</v>
      </c>
      <c r="AT131" s="52" cm="1">
        <f t="array" ref="AT131">A127920794X_Latest</f>
        <v>114.10299999999999</v>
      </c>
      <c r="AU131" s="52" t="e" cm="1">
        <f t="array" ref="AU131">A127838834R_Latest</f>
        <v>#NAME?</v>
      </c>
      <c r="AV131" s="52" cm="1">
        <f t="array" ref="AV131">A127838630L_Latest</f>
        <v>427.75900000000001</v>
      </c>
      <c r="AW131" s="52" cm="1">
        <f t="array" ref="AW131">A127867538L_Latest</f>
        <v>16.96</v>
      </c>
      <c r="AX131" s="52" cm="1">
        <f t="array" ref="AX131">A127867634L_Latest</f>
        <v>52.097999999999999</v>
      </c>
      <c r="AY131" s="52" cm="1">
        <f t="array" ref="AY131">A127854138K_Latest</f>
        <v>44.753999999999998</v>
      </c>
      <c r="AZ131" s="52" cm="1">
        <f t="array" ref="AZ131">A127894970C_Latest</f>
        <v>57.695</v>
      </c>
      <c r="BA131" s="52" cm="1">
        <f t="array" ref="BA131">A127840246K_Latest</f>
        <v>32.445999999999998</v>
      </c>
      <c r="BB131" s="52" cm="1">
        <f t="array" ref="BB131">A127840254K_Latest</f>
        <v>49.893000000000001</v>
      </c>
      <c r="BC131" s="52" cm="1">
        <f t="array" ref="BC131">A127867718W_Latest</f>
        <v>27.425999999999998</v>
      </c>
      <c r="BD131" s="52" cm="1">
        <f t="array" ref="BD131">A127936378J_Latest</f>
        <v>56.463000000000001</v>
      </c>
      <c r="BE131" s="52" cm="1">
        <f t="array" ref="BE131">A127908726V_Latest</f>
        <v>63.225000000000001</v>
      </c>
      <c r="BF131" s="52" cm="1">
        <f t="array" ref="BF131">A127936206L_Latest</f>
        <v>30.754999999999999</v>
      </c>
      <c r="BG131" s="52" cm="1">
        <f t="array" ref="BG131">A127867578F_Latest</f>
        <v>47.273000000000003</v>
      </c>
      <c r="BH131" s="52" cm="1">
        <f t="array" ref="BH131">A127840146A_Latest</f>
        <v>90.9</v>
      </c>
      <c r="BI131" s="52" cm="1">
        <f t="array" ref="BI131">A127936270F_Latest</f>
        <v>102.29600000000001</v>
      </c>
      <c r="BJ131" s="52" t="e" cm="1">
        <f t="array" ref="BJ131">A127895066X_Latest</f>
        <v>#NAME?</v>
      </c>
      <c r="BK131" s="52" cm="1">
        <f t="array" ref="BK131">A127894826K_Latest</f>
        <v>337.73500000000001</v>
      </c>
      <c r="BL131" s="52" cm="1">
        <f t="array" ref="BL131">A127910166X_Latest</f>
        <v>4.5839999999999996</v>
      </c>
      <c r="BM131" s="52" cm="1">
        <f t="array" ref="BM131">A127923910A_Latest</f>
        <v>18.844000000000001</v>
      </c>
      <c r="BN131" s="52" cm="1">
        <f t="array" ref="BN131">A127882966R_Latest</f>
        <v>11.712</v>
      </c>
      <c r="BO131" s="52" cm="1">
        <f t="array" ref="BO131">A127869150C_Latest</f>
        <v>14.135</v>
      </c>
      <c r="BP131" s="52" cm="1">
        <f t="array" ref="BP131">A127937814K_Latest</f>
        <v>13.202999999999999</v>
      </c>
      <c r="BQ131" s="52" cm="1">
        <f t="array" ref="BQ131">A127869178F_Latest</f>
        <v>15.605</v>
      </c>
      <c r="BR131" s="52" cm="1">
        <f t="array" ref="BR131">A127937858L_Latest</f>
        <v>8.1270000000000007</v>
      </c>
      <c r="BS131" s="52" cm="1">
        <f t="array" ref="BS131">A127910402R_Latest</f>
        <v>16.419</v>
      </c>
      <c r="BT131" s="52" cm="1">
        <f t="array" ref="BT131">A127910186J_Latest</f>
        <v>19.957000000000001</v>
      </c>
      <c r="BU131" s="52" cm="1">
        <f t="array" ref="BU131">A127855606F_Latest</f>
        <v>12.385999999999999</v>
      </c>
      <c r="BV131" s="52" cm="1">
        <f t="array" ref="BV131">A127910246X_Latest</f>
        <v>9.8849999999999998</v>
      </c>
      <c r="BW131" s="52" cm="1">
        <f t="array" ref="BW131">A127869054C_Latest</f>
        <v>28.945</v>
      </c>
      <c r="BX131" s="52" cm="1">
        <f t="array" ref="BX131">A127869082L_Latest</f>
        <v>29.684000000000001</v>
      </c>
      <c r="BY131" s="52" t="e" cm="1">
        <f t="array" ref="BY131">A127855774T_Latest</f>
        <v>#NAME?</v>
      </c>
      <c r="BZ131" s="52" cm="1">
        <f t="array" ref="BZ131">A127923774V_Latest</f>
        <v>102.628</v>
      </c>
      <c r="CA131" s="52" cm="1">
        <f t="array" ref="CA131">A127870494F_Latest</f>
        <v>9.1379999999999999</v>
      </c>
      <c r="CB131" s="52" cm="1">
        <f t="array" ref="CB131">A127911806C_Latest</f>
        <v>27.120999999999999</v>
      </c>
      <c r="CC131" s="52" cm="1">
        <f t="array" ref="CC131">A127870630L_Latest</f>
        <v>19.655000000000001</v>
      </c>
      <c r="CD131" s="52" cm="1">
        <f t="array" ref="CD131">A127870654F_Latest</f>
        <v>21.826000000000001</v>
      </c>
      <c r="CE131" s="52" cm="1">
        <f t="array" ref="CE131">A127898098W_Latest</f>
        <v>18.045000000000002</v>
      </c>
      <c r="CF131" s="52" cm="1">
        <f t="array" ref="CF131">A127857246X_Latest</f>
        <v>13.571999999999999</v>
      </c>
      <c r="CG131" s="52" cm="1">
        <f t="array" ref="CG131">A127925606V_Latest</f>
        <v>11.009</v>
      </c>
      <c r="CH131" s="52" cm="1">
        <f t="array" ref="CH131">A127939346V_Latest</f>
        <v>30.904</v>
      </c>
      <c r="CI131" s="52" cm="1">
        <f t="array" ref="CI131">A127925406A_Latest</f>
        <v>30.67</v>
      </c>
      <c r="CJ131" s="52" cm="1">
        <f t="array" ref="CJ131">A127870522C_Latest</f>
        <v>14.794</v>
      </c>
      <c r="CK131" s="52" cm="1">
        <f t="array" ref="CK131">A127857106W_Latest</f>
        <v>21.344000000000001</v>
      </c>
      <c r="CL131" s="52" cm="1">
        <f t="array" ref="CL131">A127939234A_Latest</f>
        <v>38.683999999999997</v>
      </c>
      <c r="CM131" s="52" cm="1">
        <f t="array" ref="CM131">A127870590F_Latest</f>
        <v>44.307000000000002</v>
      </c>
      <c r="CN131" s="52" t="e" cm="1">
        <f t="array" ref="CN131">A127870750F_Latest</f>
        <v>#NAME?</v>
      </c>
      <c r="CO131" s="52" cm="1">
        <f t="array" ref="CO131">A127870470L_Latest</f>
        <v>151.27099999999999</v>
      </c>
      <c r="CP131" s="52" cm="1">
        <f t="array" ref="CP131">A127844706K_Latest</f>
        <v>2.399</v>
      </c>
      <c r="CQ131" s="52" cm="1">
        <f t="array" ref="CQ131">A127858674L_Latest</f>
        <v>3.77</v>
      </c>
      <c r="CR131" s="52" cm="1">
        <f t="array" ref="CR131">A127858698F_Latest</f>
        <v>3.9950000000000001</v>
      </c>
      <c r="CS131" s="52" cm="1">
        <f t="array" ref="CS131">A127899622X_Latest</f>
        <v>3.6520000000000001</v>
      </c>
      <c r="CT131" s="52" cm="1">
        <f t="array" ref="CT131">A127940870L_Latest</f>
        <v>2.4769999999999999</v>
      </c>
      <c r="CU131" s="52" cm="1">
        <f t="array" ref="CU131">A127927030A_Latest</f>
        <v>4.5940000000000003</v>
      </c>
      <c r="CV131" s="52" cm="1">
        <f t="array" ref="CV131">A127927054V_Latest</f>
        <v>2.1709999999999998</v>
      </c>
      <c r="CW131" s="52" cm="1">
        <f t="array" ref="CW131">A127885922T_Latest</f>
        <v>5.92</v>
      </c>
      <c r="CX131" s="52" cm="1">
        <f t="array" ref="CX131">A127940746C_Latest</f>
        <v>4.8319999999999999</v>
      </c>
      <c r="CY131" s="52" cm="1">
        <f t="array" ref="CY131">A127885762T_Latest</f>
        <v>3.1589999999999998</v>
      </c>
      <c r="CZ131" s="52" cm="1">
        <f t="array" ref="CZ131">A127926906R_Latest</f>
        <v>3.879</v>
      </c>
      <c r="DA131" s="52" cm="1">
        <f t="array" ref="DA131">A127899542X_Latest</f>
        <v>7.0460000000000003</v>
      </c>
      <c r="DB131" s="52" cm="1">
        <f t="array" ref="DB131">A127858654C_Latest</f>
        <v>10.06</v>
      </c>
      <c r="DC131" s="52" t="e" cm="1">
        <f t="array" ref="DC131">A127858810V_Latest</f>
        <v>#NAME?</v>
      </c>
      <c r="DD131" s="52" cm="1">
        <f t="array" ref="DD131">A127858542K_Latest</f>
        <v>28.975999999999999</v>
      </c>
      <c r="DE131" s="52" cm="1">
        <f t="array" ref="DE131">A127942098C_Latest</f>
        <v>1.9379999999999999</v>
      </c>
      <c r="DF131" s="52" cm="1">
        <f t="array" ref="DF131">A127860082X_Latest</f>
        <v>2.27</v>
      </c>
      <c r="DG131" s="52" cm="1">
        <f t="array" ref="DG131">A127942234K_Latest</f>
        <v>1.177</v>
      </c>
      <c r="DH131" s="52" cm="1">
        <f t="array" ref="DH131">A127942250K_Latest</f>
        <v>2.2509999999999999</v>
      </c>
      <c r="DI131" s="52" cm="1">
        <f t="array" ref="DI131">A127860146X_Latest</f>
        <v>2.512</v>
      </c>
      <c r="DJ131" s="52" cm="1">
        <f t="array" ref="DJ131">A127860166J_Latest</f>
        <v>1.47</v>
      </c>
      <c r="DK131" s="52" cm="1">
        <f t="array" ref="DK131">A127915126W_Latest</f>
        <v>0.73099999999999998</v>
      </c>
      <c r="DL131" s="52" cm="1">
        <f t="array" ref="DL131">A127915142W_Latest</f>
        <v>0.83399999999999996</v>
      </c>
      <c r="DM131" s="52" cm="1">
        <f t="array" ref="DM131">A127928522R_Latest</f>
        <v>2.9780000000000002</v>
      </c>
      <c r="DN131" s="52" cm="1">
        <f t="array" ref="DN131">A127887330X_Latest</f>
        <v>1.962</v>
      </c>
      <c r="DO131" s="52" cm="1">
        <f t="array" ref="DO131">A127860010L_Latest</f>
        <v>1.179</v>
      </c>
      <c r="DP131" s="52" cm="1">
        <f t="array" ref="DP131">A127860038R_Latest</f>
        <v>4.3230000000000004</v>
      </c>
      <c r="DQ131" s="52" cm="1">
        <f t="array" ref="DQ131">A127887374A_Latest</f>
        <v>2.7389999999999999</v>
      </c>
      <c r="DR131" s="52" t="e" cm="1">
        <f t="array" ref="DR131">A127846454L_Latest</f>
        <v>#NAME?</v>
      </c>
      <c r="DS131" s="52" cm="1">
        <f t="array" ref="DS131">A127859938X_Latest</f>
        <v>13.182</v>
      </c>
      <c r="DT131" s="52" cm="1">
        <f t="array" ref="DT131">A127943702F_Latest</f>
        <v>2.7909999999999999</v>
      </c>
      <c r="DU131" s="52" cm="1">
        <f t="array" ref="DU131">A127930094W_Latest</f>
        <v>6.9889999999999999</v>
      </c>
      <c r="DV131" s="52" cm="1">
        <f t="array" ref="DV131">A127916454A_Latest</f>
        <v>2.0710000000000002</v>
      </c>
      <c r="DW131" s="52" cm="1">
        <f t="array" ref="DW131">A127861650C_Latest</f>
        <v>5.5869999999999997</v>
      </c>
      <c r="DX131" s="52" cm="1">
        <f t="array" ref="DX131">A127861682W_Latest</f>
        <v>4.5750000000000002</v>
      </c>
      <c r="DY131" s="52" cm="1">
        <f t="array" ref="DY131">A127889006J_Latest</f>
        <v>1.7989999999999999</v>
      </c>
      <c r="DZ131" s="52" cm="1">
        <f t="array" ref="DZ131">A127847966K_Latest</f>
        <v>0.34899999999999998</v>
      </c>
      <c r="EA131" s="52" cm="1">
        <f t="array" ref="EA131">A127875250A_Latest</f>
        <v>1.6419999999999999</v>
      </c>
      <c r="EB131" s="52" cm="1">
        <f t="array" ref="EB131">A127875078K_Latest</f>
        <v>9.157</v>
      </c>
      <c r="EC131" s="52" cm="1">
        <f t="array" ref="EC131">A127875098V_Latest</f>
        <v>2.0819999999999999</v>
      </c>
      <c r="ED131" s="52" cm="1">
        <f t="array" ref="ED131">A127916382A_Latest</f>
        <v>3.8210000000000002</v>
      </c>
      <c r="EE131" s="52" cm="1">
        <f t="array" ref="EE131">A127902666V_Latest</f>
        <v>6.5389999999999997</v>
      </c>
      <c r="EF131" s="52" cm="1">
        <f t="array" ref="EF131">A127888906W_Latest</f>
        <v>4.2050000000000001</v>
      </c>
      <c r="EG131" s="52" t="e" cm="1">
        <f t="array" ref="EG131">A127902818V_Latest</f>
        <v>#NAME?</v>
      </c>
      <c r="EH131" s="52" cm="1">
        <f t="array" ref="EH131">A127875046T_Latest</f>
        <v>25.803000000000001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8696</v>
      </c>
      <c r="C132" s="62">
        <v>15</v>
      </c>
      <c r="D132" s="52" cm="1">
        <f t="array" ref="D132">A127862958T_Latest</f>
        <v>125.93</v>
      </c>
      <c r="E132" s="52" cm="1">
        <f t="array" ref="E132">A127849470T_Latest</f>
        <v>326.24099999999999</v>
      </c>
      <c r="F132" s="52" cm="1">
        <f t="array" ref="F132">A127931694V_Latest</f>
        <v>160.15100000000001</v>
      </c>
      <c r="G132" s="52" cm="1">
        <f t="array" ref="G132">A127890394V_Latest</f>
        <v>150.178</v>
      </c>
      <c r="H132" s="52" cm="1">
        <f t="array" ref="H132">A127876854J_Latest</f>
        <v>193.982</v>
      </c>
      <c r="I132" s="52" cm="1">
        <f t="array" ref="I132">A127876870J_Latest</f>
        <v>108.196</v>
      </c>
      <c r="J132" s="52" cm="1">
        <f t="array" ref="J132">A127890442A_Latest</f>
        <v>94.596000000000004</v>
      </c>
      <c r="K132" s="52" cm="1">
        <f t="array" ref="K132">A127849578V_Latest</f>
        <v>112.83799999999999</v>
      </c>
      <c r="L132" s="52" cm="1">
        <f t="array" ref="L132">A127904178V_Latest</f>
        <v>419.32</v>
      </c>
      <c r="M132" s="52" cm="1">
        <f t="array" ref="M132">A127904202J_Latest</f>
        <v>140.65</v>
      </c>
      <c r="N132" s="52" cm="1">
        <f t="array" ref="N132">A127849414X_Latest</f>
        <v>165.523</v>
      </c>
      <c r="O132" s="52" cm="1">
        <f t="array" ref="O132">A127849430X_Latest</f>
        <v>350.93200000000002</v>
      </c>
      <c r="P132" s="52" cm="1">
        <f t="array" ref="P132">A127876794T_Latest</f>
        <v>189.86799999999999</v>
      </c>
      <c r="Q132" s="52" t="e" cm="1">
        <f t="array" ref="Q132">A127849602J_Latest</f>
        <v>#NAME?</v>
      </c>
      <c r="R132" s="52" cm="1">
        <f t="array" ref="R132">A127835590A_Latest</f>
        <v>1272.1110000000001</v>
      </c>
      <c r="S132" s="52" cm="1">
        <f t="array" ref="S132">A127837086A_Latest</f>
        <v>47.281999999999996</v>
      </c>
      <c r="T132" s="52" cm="1">
        <f t="array" ref="T132">A127837222J_Latest</f>
        <v>102.208</v>
      </c>
      <c r="U132" s="52" cm="1">
        <f t="array" ref="U132">A127878374J_Latest</f>
        <v>35.911000000000001</v>
      </c>
      <c r="V132" s="52" cm="1">
        <f t="array" ref="V132">A127864606X_Latest</f>
        <v>44.637999999999998</v>
      </c>
      <c r="W132" s="52" cm="1">
        <f t="array" ref="W132">A127878414R_Latest</f>
        <v>49.281999999999996</v>
      </c>
      <c r="X132" s="52" cm="1">
        <f t="array" ref="X132">A127891966J_Latest</f>
        <v>26.263000000000002</v>
      </c>
      <c r="Y132" s="52" cm="1">
        <f t="array" ref="Y132">A127851078R_Latest</f>
        <v>20.292000000000002</v>
      </c>
      <c r="Z132" s="52" cm="1">
        <f t="array" ref="Z132">A127905846J_Latest</f>
        <v>23.027000000000001</v>
      </c>
      <c r="AA132" s="52" cm="1">
        <f t="array" ref="AA132">A127905654R_Latest</f>
        <v>141.75200000000001</v>
      </c>
      <c r="AB132" s="52" cm="1">
        <f t="array" ref="AB132">A127878290X_Latest</f>
        <v>35.878999999999998</v>
      </c>
      <c r="AC132" s="52" cm="1">
        <f t="array" ref="AC132">A127864534X_Latest</f>
        <v>41.744999999999997</v>
      </c>
      <c r="AD132" s="52" cm="1">
        <f t="array" ref="AD132">A127864554J_Latest</f>
        <v>83.652000000000001</v>
      </c>
      <c r="AE132" s="52" cm="1">
        <f t="array" ref="AE132">A127837198V_Latest</f>
        <v>44.027000000000001</v>
      </c>
      <c r="AF132" s="52" t="e" cm="1">
        <f t="array" ref="AF132">A127851110C_Latest</f>
        <v>#NAME?</v>
      </c>
      <c r="AG132" s="52" cm="1">
        <f t="array" ref="AG132">A127837062J_Latest</f>
        <v>348.90199999999999</v>
      </c>
      <c r="AH132" s="52" cm="1">
        <f t="array" ref="AH132">A127838654F_Latest</f>
        <v>36.131999999999998</v>
      </c>
      <c r="AI132" s="52" cm="1">
        <f t="array" ref="AI132">A127907286J_Latest</f>
        <v>111.492</v>
      </c>
      <c r="AJ132" s="52" cm="1">
        <f t="array" ref="AJ132">A127934802W_Latest</f>
        <v>35.712000000000003</v>
      </c>
      <c r="AK132" s="52" cm="1">
        <f t="array" ref="AK132">A127838766X_Latest</f>
        <v>34.613999999999997</v>
      </c>
      <c r="AL132" s="52" cm="1">
        <f t="array" ref="AL132">A127893574J_Latest</f>
        <v>54.445</v>
      </c>
      <c r="AM132" s="52" cm="1">
        <f t="array" ref="AM132">A127852502J_Latest</f>
        <v>27.608000000000001</v>
      </c>
      <c r="AN132" s="52" cm="1">
        <f t="array" ref="AN132">A127866190T_Latest</f>
        <v>20.538</v>
      </c>
      <c r="AO132" s="52" cm="1">
        <f t="array" ref="AO132">A127880050C_Latest</f>
        <v>32.409999999999997</v>
      </c>
      <c r="AP132" s="52" cm="1">
        <f t="array" ref="AP132">A127852342J_Latest</f>
        <v>135.45500000000001</v>
      </c>
      <c r="AQ132" s="52" cm="1">
        <f t="array" ref="AQ132">A127838678X_Latest</f>
        <v>34.203000000000003</v>
      </c>
      <c r="AR132" s="52" cm="1">
        <f t="array" ref="AR132">A127852374A_Latest</f>
        <v>42.972000000000001</v>
      </c>
      <c r="AS132" s="52" cm="1">
        <f t="array" ref="AS132">A127879930C_Latest</f>
        <v>87.363</v>
      </c>
      <c r="AT132" s="52" cm="1">
        <f t="array" ref="AT132">A127907278J_Latest</f>
        <v>51.957000000000001</v>
      </c>
      <c r="AU132" s="52" t="e" cm="1">
        <f t="array" ref="AU132">A127920918R_Latest</f>
        <v>#NAME?</v>
      </c>
      <c r="AV132" s="52" cm="1">
        <f t="array" ref="AV132">A127907158R_Latest</f>
        <v>352.95</v>
      </c>
      <c r="AW132" s="52" cm="1">
        <f t="array" ref="AW132">A127881298A_Latest</f>
        <v>18.715</v>
      </c>
      <c r="AX132" s="52" cm="1">
        <f t="array" ref="AX132">A127840198C_Latest</f>
        <v>47.186999999999998</v>
      </c>
      <c r="AY132" s="52" cm="1">
        <f t="array" ref="AY132">A127894958L_Latest</f>
        <v>43.771000000000001</v>
      </c>
      <c r="AZ132" s="52" cm="1">
        <f t="array" ref="AZ132">A127894982L_Latest</f>
        <v>32.634999999999998</v>
      </c>
      <c r="BA132" s="52" cm="1">
        <f t="array" ref="BA132">A127922450F_Latest</f>
        <v>41.811999999999998</v>
      </c>
      <c r="BB132" s="52" cm="1">
        <f t="array" ref="BB132">A127867702C_Latest</f>
        <v>26.972000000000001</v>
      </c>
      <c r="BC132" s="52" cm="1">
        <f t="array" ref="BC132">A127881486K_Latest</f>
        <v>26.459</v>
      </c>
      <c r="BD132" s="52" cm="1">
        <f t="array" ref="BD132">A127867758R_Latest</f>
        <v>24.175999999999998</v>
      </c>
      <c r="BE132" s="52" cm="1">
        <f t="array" ref="BE132">A127881318X_Latest</f>
        <v>59.991</v>
      </c>
      <c r="BF132" s="52" cm="1">
        <f t="array" ref="BF132">A127908770C_Latest</f>
        <v>28.370999999999999</v>
      </c>
      <c r="BG132" s="52" cm="1">
        <f t="array" ref="BG132">A127840126T_Latest</f>
        <v>42.646999999999998</v>
      </c>
      <c r="BH132" s="52" cm="1">
        <f t="array" ref="BH132">A127908798F_Latest</f>
        <v>87.539000000000001</v>
      </c>
      <c r="BI132" s="52" cm="1">
        <f t="array" ref="BI132">A127894918V_Latest</f>
        <v>41.185000000000002</v>
      </c>
      <c r="BJ132" s="52" t="e" cm="1">
        <f t="array" ref="BJ132">A127881506J_Latest</f>
        <v>#NAME?</v>
      </c>
      <c r="BK132" s="52" cm="1">
        <f t="array" ref="BK132">A127854002X_Latest</f>
        <v>261.72699999999998</v>
      </c>
      <c r="BL132" s="52" cm="1">
        <f t="array" ref="BL132">A127841634F_Latest</f>
        <v>7.7640000000000002</v>
      </c>
      <c r="BM132" s="52" cm="1">
        <f t="array" ref="BM132">A127855670X_Latest</f>
        <v>15.231</v>
      </c>
      <c r="BN132" s="52" cm="1">
        <f t="array" ref="BN132">A127855690J_Latest</f>
        <v>10.497</v>
      </c>
      <c r="BO132" s="52" cm="1">
        <f t="array" ref="BO132">A127841798A_Latest</f>
        <v>13.124000000000001</v>
      </c>
      <c r="BP132" s="52" cm="1">
        <f t="array" ref="BP132">A127855710F_Latest</f>
        <v>9.3040000000000003</v>
      </c>
      <c r="BQ132" s="52" cm="1">
        <f t="array" ref="BQ132">A127910378A_Latest</f>
        <v>5.99</v>
      </c>
      <c r="BR132" s="52" cm="1">
        <f t="array" ref="BR132">A127937870C_Latest</f>
        <v>5.8680000000000003</v>
      </c>
      <c r="BS132" s="52" cm="1">
        <f t="array" ref="BS132">A127923982L_Latest</f>
        <v>8.1120000000000001</v>
      </c>
      <c r="BT132" s="52" cm="1">
        <f t="array" ref="BT132">A127937690V_Latest</f>
        <v>20.745999999999999</v>
      </c>
      <c r="BU132" s="52" cm="1">
        <f t="array" ref="BU132">A127896426K_Latest</f>
        <v>8.6129999999999995</v>
      </c>
      <c r="BV132" s="52" cm="1">
        <f t="array" ref="BV132">A127869046C_Latest</f>
        <v>8.7059999999999995</v>
      </c>
      <c r="BW132" s="52" cm="1">
        <f t="array" ref="BW132">A127910270X_Latest</f>
        <v>24.513000000000002</v>
      </c>
      <c r="BX132" s="52" cm="1">
        <f t="array" ref="BX132">A127841738X_Latest</f>
        <v>12.964</v>
      </c>
      <c r="BY132" s="52" t="e" cm="1">
        <f t="array" ref="BY132">A127896610K_Latest</f>
        <v>#NAME?</v>
      </c>
      <c r="BZ132" s="52" cm="1">
        <f t="array" ref="BZ132">A127937670K_Latest</f>
        <v>75.89</v>
      </c>
      <c r="CA132" s="52" cm="1">
        <f t="array" ref="CA132">A127884346L_Latest</f>
        <v>7.7889999999999997</v>
      </c>
      <c r="CB132" s="52" cm="1">
        <f t="array" ref="CB132">A127911822C_Latest</f>
        <v>32.567999999999998</v>
      </c>
      <c r="CC132" s="52" cm="1">
        <f t="array" ref="CC132">A127870642W_Latest</f>
        <v>25.033999999999999</v>
      </c>
      <c r="CD132" s="52" cm="1">
        <f t="array" ref="CD132">A127911858F_Latest</f>
        <v>18.16</v>
      </c>
      <c r="CE132" s="52" cm="1">
        <f t="array" ref="CE132">A127939302T_Latest</f>
        <v>27.274999999999999</v>
      </c>
      <c r="CF132" s="52" cm="1">
        <f t="array" ref="CF132">A127870702L_Latest</f>
        <v>16.614999999999998</v>
      </c>
      <c r="CG132" s="52" cm="1">
        <f t="array" ref="CG132">A127857270X_Latest</f>
        <v>18.256</v>
      </c>
      <c r="CH132" s="52" cm="1">
        <f t="array" ref="CH132">A127884534W_Latest</f>
        <v>20.529</v>
      </c>
      <c r="CI132" s="52" cm="1">
        <f t="array" ref="CI132">A127897970J_Latest</f>
        <v>37.741999999999997</v>
      </c>
      <c r="CJ132" s="52" cm="1">
        <f t="array" ref="CJ132">A127843218F_Latest</f>
        <v>23.593</v>
      </c>
      <c r="CK132" s="52" cm="1">
        <f t="array" ref="CK132">A127843234F_Latest</f>
        <v>21.667999999999999</v>
      </c>
      <c r="CL132" s="52" cm="1">
        <f t="array" ref="CL132">A127939242A_Latest</f>
        <v>51.81</v>
      </c>
      <c r="CM132" s="52" cm="1">
        <f t="array" ref="CM132">A127925486L_Latest</f>
        <v>31.010999999999999</v>
      </c>
      <c r="CN132" s="52" t="e" cm="1">
        <f t="array" ref="CN132">A127911958R_Latest</f>
        <v>#NAME?</v>
      </c>
      <c r="CO132" s="52" cm="1">
        <f t="array" ref="CO132">A127843178X_Latest</f>
        <v>166.226</v>
      </c>
      <c r="CP132" s="52" cm="1">
        <f t="array" ref="CP132">A127899474J_Latest</f>
        <v>2.9729999999999999</v>
      </c>
      <c r="CQ132" s="52" cm="1">
        <f t="array" ref="CQ132">A127872178R_Latest</f>
        <v>3.984</v>
      </c>
      <c r="CR132" s="52" cm="1">
        <f t="array" ref="CR132">A127926982T_Latest</f>
        <v>3.738</v>
      </c>
      <c r="CS132" s="52" cm="1">
        <f t="array" ref="CS132">A127872198X_Latest</f>
        <v>3.4159999999999999</v>
      </c>
      <c r="CT132" s="52" cm="1">
        <f t="array" ref="CT132">A127858746L_Latest</f>
        <v>3.617</v>
      </c>
      <c r="CU132" s="52" cm="1">
        <f t="array" ref="CU132">A127927034K_Latest</f>
        <v>1.728</v>
      </c>
      <c r="CV132" s="52" cm="1">
        <f t="array" ref="CV132">A127885914T_Latest</f>
        <v>1.405</v>
      </c>
      <c r="CW132" s="52" cm="1">
        <f t="array" ref="CW132">A127885934A_Latest</f>
        <v>2.3330000000000002</v>
      </c>
      <c r="CX132" s="52" cm="1">
        <f t="array" ref="CX132">A127872090W_Latest</f>
        <v>6.1379999999999999</v>
      </c>
      <c r="CY132" s="52" cm="1">
        <f t="array" ref="CY132">A127913394F_Latest</f>
        <v>3.4340000000000002</v>
      </c>
      <c r="CZ132" s="52" cm="1">
        <f t="array" ref="CZ132">A127844746C_Latest</f>
        <v>2.7719999999999998</v>
      </c>
      <c r="DA132" s="52" cm="1">
        <f t="array" ref="DA132">A127913438W_Latest</f>
        <v>7.1280000000000001</v>
      </c>
      <c r="DB132" s="52" cm="1">
        <f t="array" ref="DB132">A127913458F_Latest</f>
        <v>3.7210000000000001</v>
      </c>
      <c r="DC132" s="52" t="e" cm="1">
        <f t="array" ref="DC132">A127844910V_Latest</f>
        <v>#NAME?</v>
      </c>
      <c r="DD132" s="52" cm="1">
        <f t="array" ref="DD132">A127858554V_Latest</f>
        <v>23.193000000000001</v>
      </c>
      <c r="DE132" s="52" cm="1">
        <f t="array" ref="DE132">A127914946K_Latest</f>
        <v>1.343</v>
      </c>
      <c r="DF132" s="52" cm="1">
        <f t="array" ref="DF132">A127928610R_Latest</f>
        <v>2.819</v>
      </c>
      <c r="DG132" s="52" cm="1">
        <f t="array" ref="DG132">A127928626J_Latest</f>
        <v>2.4169999999999998</v>
      </c>
      <c r="DH132" s="52" cm="1">
        <f t="array" ref="DH132">A127915074F_Latest</f>
        <v>1.39</v>
      </c>
      <c r="DI132" s="52" cm="1">
        <f t="array" ref="DI132">A127860150R_Latest</f>
        <v>1.9370000000000001</v>
      </c>
      <c r="DJ132" s="52" cm="1">
        <f t="array" ref="DJ132">A127901198X_Latest</f>
        <v>0.86099999999999999</v>
      </c>
      <c r="DK132" s="52" cm="1">
        <f t="array" ref="DK132">A127846418C_Latest</f>
        <v>1.0780000000000001</v>
      </c>
      <c r="DL132" s="52" cm="1">
        <f t="array" ref="DL132">A127887490K_Latest</f>
        <v>1.4019999999999999</v>
      </c>
      <c r="DM132" s="52" cm="1">
        <f t="array" ref="DM132">A127859978T_Latest</f>
        <v>3.528</v>
      </c>
      <c r="DN132" s="52" cm="1">
        <f t="array" ref="DN132">A127942170K_Latest</f>
        <v>2.4159999999999999</v>
      </c>
      <c r="DO132" s="52" cm="1">
        <f t="array" ref="DO132">A127901102V_Latest</f>
        <v>2.3959999999999999</v>
      </c>
      <c r="DP132" s="52" cm="1">
        <f t="array" ref="DP132">A127873630T_Latest</f>
        <v>2.8610000000000002</v>
      </c>
      <c r="DQ132" s="52" cm="1">
        <f t="array" ref="DQ132">A127928586A_Latest</f>
        <v>2.0470000000000002</v>
      </c>
      <c r="DR132" s="52" t="e" cm="1">
        <f t="array" ref="DR132">A127887514T_Latest</f>
        <v>#NAME?</v>
      </c>
      <c r="DS132" s="52" cm="1">
        <f t="array" ref="DS132">A127887258T_Latest</f>
        <v>13.247999999999999</v>
      </c>
      <c r="DT132" s="52" cm="1">
        <f t="array" ref="DT132">A127847746J_Latest</f>
        <v>3.9319999999999999</v>
      </c>
      <c r="DU132" s="52" cm="1">
        <f t="array" ref="DU132">A127930098F_Latest</f>
        <v>10.752000000000001</v>
      </c>
      <c r="DV132" s="52" cm="1">
        <f t="array" ref="DV132">A127943854T_Latest</f>
        <v>3.0710000000000002</v>
      </c>
      <c r="DW132" s="52" cm="1">
        <f t="array" ref="DW132">A127847918T_Latest</f>
        <v>2.202</v>
      </c>
      <c r="DX132" s="52" cm="1">
        <f t="array" ref="DX132">A127888974X_Latest</f>
        <v>6.3109999999999999</v>
      </c>
      <c r="DY132" s="52" cm="1">
        <f t="array" ref="DY132">A127916498C_Latest</f>
        <v>2.1579999999999999</v>
      </c>
      <c r="DZ132" s="52" cm="1">
        <f t="array" ref="DZ132">A127861734L_Latest</f>
        <v>0.7</v>
      </c>
      <c r="EA132" s="52" cm="1">
        <f t="array" ref="EA132">A127902806K_Latest</f>
        <v>0.84899999999999998</v>
      </c>
      <c r="EB132" s="52" cm="1">
        <f t="array" ref="EB132">A127847782T_Latest</f>
        <v>13.968999999999999</v>
      </c>
      <c r="EC132" s="52" cm="1">
        <f t="array" ref="EC132">A127861562C_Latest</f>
        <v>4.141</v>
      </c>
      <c r="ED132" s="52" cm="1">
        <f t="array" ref="ED132">A127930066L_Latest</f>
        <v>2.617</v>
      </c>
      <c r="EE132" s="52" cm="1">
        <f t="array" ref="EE132">A127943790T_Latest</f>
        <v>6.0659999999999998</v>
      </c>
      <c r="EF132" s="52" cm="1">
        <f t="array" ref="EF132">A127943810R_Latest</f>
        <v>2.9550000000000001</v>
      </c>
      <c r="EG132" s="52" t="e" cm="1">
        <f t="array" ref="EG132">A127943946A_Latest</f>
        <v>#NAME?</v>
      </c>
      <c r="EH132" s="52" cm="1">
        <f t="array" ref="EH132">A127888794R_Latest</f>
        <v>29.975999999999999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8681</v>
      </c>
      <c r="B133" s="48"/>
      <c r="C133" s="62">
        <v>16</v>
      </c>
      <c r="D133" s="52" cm="1">
        <f t="array" ref="D133">A127862950X_Latest</f>
        <v>228.73599999999999</v>
      </c>
      <c r="E133" s="52" cm="1">
        <f t="array" ref="E133">A127904298L_Latest</f>
        <v>641.23900000000003</v>
      </c>
      <c r="F133" s="52" cm="1">
        <f t="array" ref="F133">A127931682K_Latest</f>
        <v>336.35</v>
      </c>
      <c r="G133" s="52" cm="1">
        <f t="array" ref="G133">A127876842X_Latest</f>
        <v>389.89400000000001</v>
      </c>
      <c r="H133" s="52" cm="1">
        <f t="array" ref="H133">A127931738K_Latest</f>
        <v>361.50799999999998</v>
      </c>
      <c r="I133" s="52" cm="1">
        <f t="array" ref="I133">A127904362V_Latest</f>
        <v>329.56700000000001</v>
      </c>
      <c r="J133" s="52" cm="1">
        <f t="array" ref="J133">A127863122K_Latest</f>
        <v>203.35599999999999</v>
      </c>
      <c r="K133" s="52" cm="1">
        <f t="array" ref="K133">A127876906X_Latest</f>
        <v>339.99</v>
      </c>
      <c r="L133" s="52" cm="1">
        <f t="array" ref="L133">A127835610X_Latest</f>
        <v>792.48099999999999</v>
      </c>
      <c r="M133" s="52" cm="1">
        <f t="array" ref="M133">A127876738X_Latest</f>
        <v>281.76499999999999</v>
      </c>
      <c r="N133" s="52" cm="1">
        <f t="array" ref="N133">A127862990T_Latest</f>
        <v>352.077</v>
      </c>
      <c r="O133" s="52" cm="1">
        <f t="array" ref="O133">A127890326T_Latest</f>
        <v>756.75900000000001</v>
      </c>
      <c r="P133" s="52" cm="1">
        <f t="array" ref="P133">A127849446T_Latest</f>
        <v>625.20100000000002</v>
      </c>
      <c r="Q133" s="52" t="e" cm="1">
        <f t="array" ref="Q133">A127904414K_Latest</f>
        <v>#NAME?</v>
      </c>
      <c r="R133" s="52" cm="1">
        <f t="array" ref="R133">A127890222X_Latest</f>
        <v>2830.6390000000001</v>
      </c>
      <c r="S133" s="52" cm="1">
        <f t="array" ref="S133">A127878258X_Latest</f>
        <v>80.62</v>
      </c>
      <c r="T133" s="52" cm="1">
        <f t="array" ref="T133">A127864582T_Latest</f>
        <v>200.69300000000001</v>
      </c>
      <c r="U133" s="52" cm="1">
        <f t="array" ref="U133">A127864594A_Latest</f>
        <v>86.748999999999995</v>
      </c>
      <c r="V133" s="52" cm="1">
        <f t="array" ref="V133">A127919462F_Latest</f>
        <v>118.869</v>
      </c>
      <c r="W133" s="52" cm="1">
        <f t="array" ref="W133">A127891930F_Latest</f>
        <v>98.933000000000007</v>
      </c>
      <c r="X133" s="52" cm="1">
        <f t="array" ref="X133">A127933294V_Latest</f>
        <v>98.938999999999993</v>
      </c>
      <c r="Y133" s="52" cm="1">
        <f t="array" ref="Y133">A127905826X_Latest</f>
        <v>55.899000000000001</v>
      </c>
      <c r="Z133" s="52" cm="1">
        <f t="array" ref="Z133">A127864658A_Latest</f>
        <v>79.376000000000005</v>
      </c>
      <c r="AA133" s="52" cm="1">
        <f t="array" ref="AA133">A127837102R_Latest</f>
        <v>260.77699999999999</v>
      </c>
      <c r="AB133" s="52" cm="1">
        <f t="array" ref="AB133">A127850906T_Latest</f>
        <v>81.088999999999999</v>
      </c>
      <c r="AC133" s="52" cm="1">
        <f t="array" ref="AC133">A127878298T_Latest</f>
        <v>94.927000000000007</v>
      </c>
      <c r="AD133" s="52" cm="1">
        <f t="array" ref="AD133">A127864546J_Latest</f>
        <v>205.506</v>
      </c>
      <c r="AE133" s="52" cm="1">
        <f t="array" ref="AE133">A127864562J_Latest</f>
        <v>171.96600000000001</v>
      </c>
      <c r="AF133" s="52" t="e" cm="1">
        <f t="array" ref="AF133">A127919534F_Latest</f>
        <v>#NAME?</v>
      </c>
      <c r="AG133" s="52" cm="1">
        <f t="array" ref="AG133">A127837058T_Latest</f>
        <v>820.07600000000002</v>
      </c>
      <c r="AH133" s="52" cm="1">
        <f t="array" ref="AH133">A127920714L_Latest</f>
        <v>67.790999999999997</v>
      </c>
      <c r="AI133" s="52" cm="1">
        <f t="array" ref="AI133">A127838746R_Latest</f>
        <v>216.91300000000001</v>
      </c>
      <c r="AJ133" s="52" cm="1">
        <f t="array" ref="AJ133">A127852446A_Latest</f>
        <v>77.710999999999999</v>
      </c>
      <c r="AK133" s="52" cm="1">
        <f t="array" ref="AK133">A127907334R_Latest</f>
        <v>94.953000000000003</v>
      </c>
      <c r="AL133" s="52" cm="1">
        <f t="array" ref="AL133">A127907354X_Latest</f>
        <v>99.061000000000007</v>
      </c>
      <c r="AM133" s="52" cm="1">
        <f t="array" ref="AM133">A127920886J_Latest</f>
        <v>89.372</v>
      </c>
      <c r="AN133" s="52" cm="1">
        <f t="array" ref="AN133">A127934890J_Latest</f>
        <v>43.878</v>
      </c>
      <c r="AO133" s="52" cm="1">
        <f t="array" ref="AO133">A127866210R_Latest</f>
        <v>91.031000000000006</v>
      </c>
      <c r="AP133" s="52" cm="1">
        <f t="array" ref="AP133">A127852334J_Latest</f>
        <v>258.77199999999999</v>
      </c>
      <c r="AQ133" s="52" cm="1">
        <f t="array" ref="AQ133">A127920750W_Latest</f>
        <v>64.971000000000004</v>
      </c>
      <c r="AR133" s="52" cm="1">
        <f t="array" ref="AR133">A127893442F_Latest</f>
        <v>88.963999999999999</v>
      </c>
      <c r="AS133" s="52" cm="1">
        <f t="array" ref="AS133">A127893462R_Latest</f>
        <v>194.899</v>
      </c>
      <c r="AT133" s="52" cm="1">
        <f t="array" ref="AT133">A127852422J_Latest</f>
        <v>166.06</v>
      </c>
      <c r="AU133" s="52" t="e" cm="1">
        <f t="array" ref="AU133">A127866238T_Latest</f>
        <v>#NAME?</v>
      </c>
      <c r="AV133" s="52" cm="1">
        <f t="array" ref="AV133">A127852306X_Latest</f>
        <v>780.70899999999995</v>
      </c>
      <c r="AW133" s="52" cm="1">
        <f t="array" ref="AW133">A127894850K_Latest</f>
        <v>35.674999999999997</v>
      </c>
      <c r="AX133" s="52" cm="1">
        <f t="array" ref="AX133">A127894934V_Latest</f>
        <v>99.284999999999997</v>
      </c>
      <c r="AY133" s="52" cm="1">
        <f t="array" ref="AY133">A127867646W_Latest</f>
        <v>88.525000000000006</v>
      </c>
      <c r="AZ133" s="52" cm="1">
        <f t="array" ref="AZ133">A127881418J_Latest</f>
        <v>90.328999999999994</v>
      </c>
      <c r="BA133" s="52" cm="1">
        <f t="array" ref="BA133">A127922438R_Latest</f>
        <v>74.259</v>
      </c>
      <c r="BB133" s="52" cm="1">
        <f t="array" ref="BB133">A127936342F_Latest</f>
        <v>76.864999999999995</v>
      </c>
      <c r="BC133" s="52" cm="1">
        <f t="array" ref="BC133">A127867722L_Latest</f>
        <v>53.884999999999998</v>
      </c>
      <c r="BD133" s="52" cm="1">
        <f t="array" ref="BD133">A127854238V_Latest</f>
        <v>80.638999999999996</v>
      </c>
      <c r="BE133" s="52" cm="1">
        <f t="array" ref="BE133">A127908734V_Latest</f>
        <v>123.217</v>
      </c>
      <c r="BF133" s="52" cm="1">
        <f t="array" ref="BF133">A127840106J_Latest</f>
        <v>59.125999999999998</v>
      </c>
      <c r="BG133" s="52" cm="1">
        <f t="array" ref="BG133">A127936230L_Latest</f>
        <v>89.92</v>
      </c>
      <c r="BH133" s="52" cm="1">
        <f t="array" ref="BH133">A127922338F_Latest</f>
        <v>178.43899999999999</v>
      </c>
      <c r="BI133" s="52" cm="1">
        <f t="array" ref="BI133">A127840162A_Latest</f>
        <v>143.48099999999999</v>
      </c>
      <c r="BJ133" s="52" t="e" cm="1">
        <f t="array" ref="BJ133">A127840294C_Latest</f>
        <v>#NAME?</v>
      </c>
      <c r="BK133" s="52" cm="1">
        <f t="array" ref="BK133">A127894830A_Latest</f>
        <v>599.46199999999999</v>
      </c>
      <c r="BL133" s="52" cm="1">
        <f t="array" ref="BL133">A127841630W_Latest</f>
        <v>12.348000000000001</v>
      </c>
      <c r="BM133" s="52" cm="1">
        <f t="array" ref="BM133">A127869106V_Latest</f>
        <v>34.075000000000003</v>
      </c>
      <c r="BN133" s="52" cm="1">
        <f t="array" ref="BN133">A127882970F_Latest</f>
        <v>22.209</v>
      </c>
      <c r="BO133" s="52" cm="1">
        <f t="array" ref="BO133">A127841794T_Latest</f>
        <v>27.259</v>
      </c>
      <c r="BP133" s="52" cm="1">
        <f t="array" ref="BP133">A127841822R_Latest</f>
        <v>22.506</v>
      </c>
      <c r="BQ133" s="52" cm="1">
        <f t="array" ref="BQ133">A127896562C_Latest</f>
        <v>21.596</v>
      </c>
      <c r="BR133" s="52" cm="1">
        <f t="array" ref="BR133">A127841842X_Latest</f>
        <v>13.994</v>
      </c>
      <c r="BS133" s="52" cm="1">
        <f t="array" ref="BS133">A127869234L_Latest</f>
        <v>24.530999999999999</v>
      </c>
      <c r="BT133" s="52" cm="1">
        <f t="array" ref="BT133">A127841658X_Latest</f>
        <v>40.703000000000003</v>
      </c>
      <c r="BU133" s="52" cm="1">
        <f t="array" ref="BU133">A127923830A_Latest</f>
        <v>20.998999999999999</v>
      </c>
      <c r="BV133" s="52" cm="1">
        <f t="array" ref="BV133">A127937714A_Latest</f>
        <v>18.591999999999999</v>
      </c>
      <c r="BW133" s="52" cm="1">
        <f t="array" ref="BW133">A127869062C_Latest</f>
        <v>53.457999999999998</v>
      </c>
      <c r="BX133" s="52" cm="1">
        <f t="array" ref="BX133">A127882946F_Latest</f>
        <v>42.646999999999998</v>
      </c>
      <c r="BY133" s="52" t="e" cm="1">
        <f t="array" ref="BY133">A127910418J_Latest</f>
        <v>#NAME?</v>
      </c>
      <c r="BZ133" s="52" cm="1">
        <f t="array" ref="BZ133">A127923778C_Latest</f>
        <v>178.518</v>
      </c>
      <c r="CA133" s="52" cm="1">
        <f t="array" ref="CA133">A127939158K_Latest</f>
        <v>16.927</v>
      </c>
      <c r="CB133" s="52" cm="1">
        <f t="array" ref="CB133">A127857166X_Latest</f>
        <v>59.69</v>
      </c>
      <c r="CC133" s="52" cm="1">
        <f t="array" ref="CC133">A127870638F_Latest</f>
        <v>44.689</v>
      </c>
      <c r="CD133" s="52" cm="1">
        <f t="array" ref="CD133">A127843318R_Latest</f>
        <v>39.985999999999997</v>
      </c>
      <c r="CE133" s="52" cm="1">
        <f t="array" ref="CE133">A127925562C_Latest</f>
        <v>45.32</v>
      </c>
      <c r="CF133" s="52" cm="1">
        <f t="array" ref="CF133">A127843338X_Latest</f>
        <v>30.187000000000001</v>
      </c>
      <c r="CG133" s="52" cm="1">
        <f t="array" ref="CG133">A127870722W_Latest</f>
        <v>29.265000000000001</v>
      </c>
      <c r="CH133" s="52" cm="1">
        <f t="array" ref="CH133">A127925630V_Latest</f>
        <v>51.433</v>
      </c>
      <c r="CI133" s="52" cm="1">
        <f t="array" ref="CI133">A127870506C_Latest</f>
        <v>68.412000000000006</v>
      </c>
      <c r="CJ133" s="52" cm="1">
        <f t="array" ref="CJ133">A127857090R_Latest</f>
        <v>38.387</v>
      </c>
      <c r="CK133" s="52" cm="1">
        <f t="array" ref="CK133">A127925442K_Latest</f>
        <v>43.012</v>
      </c>
      <c r="CL133" s="52" cm="1">
        <f t="array" ref="CL133">A127870574F_Latest</f>
        <v>90.494</v>
      </c>
      <c r="CM133" s="52" cm="1">
        <f t="array" ref="CM133">A127843258X_Latest</f>
        <v>75.317999999999998</v>
      </c>
      <c r="CN133" s="52" t="e" cm="1">
        <f t="array" ref="CN133">A127939362V_Latest</f>
        <v>#NAME?</v>
      </c>
      <c r="CO133" s="52" cm="1">
        <f t="array" ref="CO133">A127884322V_Latest</f>
        <v>317.49700000000001</v>
      </c>
      <c r="CP133" s="52" cm="1">
        <f t="array" ref="CP133">A127913354L_Latest</f>
        <v>5.3710000000000004</v>
      </c>
      <c r="CQ133" s="52" cm="1">
        <f t="array" ref="CQ133">A127913470W_Latest</f>
        <v>7.7530000000000001</v>
      </c>
      <c r="CR133" s="52" cm="1">
        <f t="array" ref="CR133">A127940822V_Latest</f>
        <v>7.7320000000000002</v>
      </c>
      <c r="CS133" s="52" cm="1">
        <f t="array" ref="CS133">A127913518W_Latest</f>
        <v>7.0679999999999996</v>
      </c>
      <c r="CT133" s="52" cm="1">
        <f t="array" ref="CT133">A127940878F_Latest</f>
        <v>6.0940000000000003</v>
      </c>
      <c r="CU133" s="52" cm="1">
        <f t="array" ref="CU133">A127885894V_Latest</f>
        <v>6.3220000000000001</v>
      </c>
      <c r="CV133" s="52" cm="1">
        <f t="array" ref="CV133">A127844882W_Latest</f>
        <v>3.5760000000000001</v>
      </c>
      <c r="CW133" s="52" cm="1">
        <f t="array" ref="CW133">A127927074C_Latest</f>
        <v>8.2530000000000001</v>
      </c>
      <c r="CX133" s="52" cm="1">
        <f t="array" ref="CX133">A127872086F_Latest</f>
        <v>10.968999999999999</v>
      </c>
      <c r="CY133" s="52" cm="1">
        <f t="array" ref="CY133">A127940762C_Latest</f>
        <v>6.593</v>
      </c>
      <c r="CZ133" s="52" cm="1">
        <f t="array" ref="CZ133">A127858622K_Latest</f>
        <v>6.6509999999999998</v>
      </c>
      <c r="DA133" s="52" cm="1">
        <f t="array" ref="DA133">A127872122C_Latest</f>
        <v>14.173999999999999</v>
      </c>
      <c r="DB133" s="52" cm="1">
        <f t="array" ref="DB133">A127913450L_Latest</f>
        <v>13.781000000000001</v>
      </c>
      <c r="DC133" s="52" t="e" cm="1">
        <f t="array" ref="DC133">A127872294X_Latest</f>
        <v>#NAME?</v>
      </c>
      <c r="DD133" s="52" cm="1">
        <f t="array" ref="DD133">A127899454X_Latest</f>
        <v>52.168999999999997</v>
      </c>
      <c r="DE133" s="52" cm="1">
        <f t="array" ref="DE133">A127914942A_Latest</f>
        <v>3.2810000000000001</v>
      </c>
      <c r="DF133" s="52" cm="1">
        <f t="array" ref="DF133">A127873662K_Latest</f>
        <v>5.0890000000000004</v>
      </c>
      <c r="DG133" s="52" cm="1">
        <f t="array" ref="DG133">A127928622X_Latest</f>
        <v>3.5939999999999999</v>
      </c>
      <c r="DH133" s="52" cm="1">
        <f t="array" ref="DH133">A127942258C_Latest</f>
        <v>3.641</v>
      </c>
      <c r="DI133" s="52" cm="1">
        <f t="array" ref="DI133">A127915090F_Latest</f>
        <v>4.45</v>
      </c>
      <c r="DJ133" s="52" cm="1">
        <f t="array" ref="DJ133">A127873746V_Latest</f>
        <v>2.331</v>
      </c>
      <c r="DK133" s="52" cm="1">
        <f t="array" ref="DK133">A127928682A_Latest</f>
        <v>1.8089999999999999</v>
      </c>
      <c r="DL133" s="52" cm="1">
        <f t="array" ref="DL133">A127860210F_Latest</f>
        <v>2.2360000000000002</v>
      </c>
      <c r="DM133" s="52" cm="1">
        <f t="array" ref="DM133">A127873566K_Latest</f>
        <v>6.5060000000000002</v>
      </c>
      <c r="DN133" s="52" cm="1">
        <f t="array" ref="DN133">A127942154K_Latest</f>
        <v>4.3780000000000001</v>
      </c>
      <c r="DO133" s="52" cm="1">
        <f t="array" ref="DO133">A127887346T_Latest</f>
        <v>3.5750000000000002</v>
      </c>
      <c r="DP133" s="52" cm="1">
        <f t="array" ref="DP133">A127860042F_Latest</f>
        <v>7.1840000000000002</v>
      </c>
      <c r="DQ133" s="52" cm="1">
        <f t="array" ref="DQ133">A127846322K_Latest</f>
        <v>4.7869999999999999</v>
      </c>
      <c r="DR133" s="52" t="e" cm="1">
        <f t="array" ref="DR133">A127860218X_Latest</f>
        <v>#NAME?</v>
      </c>
      <c r="DS133" s="52" cm="1">
        <f t="array" ref="DS133">A127928490J_Latest</f>
        <v>26.43</v>
      </c>
      <c r="DT133" s="52" cm="1">
        <f t="array" ref="DT133">A127943710F_Latest</f>
        <v>6.7229999999999999</v>
      </c>
      <c r="DU133" s="52" cm="1">
        <f t="array" ref="DU133">A127861618C_Latest</f>
        <v>17.741</v>
      </c>
      <c r="DV133" s="52" cm="1">
        <f t="array" ref="DV133">A127875174K_Latest</f>
        <v>5.1420000000000003</v>
      </c>
      <c r="DW133" s="52" cm="1">
        <f t="array" ref="DW133">A127930130V_Latest</f>
        <v>7.7889999999999997</v>
      </c>
      <c r="DX133" s="52" cm="1">
        <f t="array" ref="DX133">A127943878K_Latest</f>
        <v>10.885999999999999</v>
      </c>
      <c r="DY133" s="52" cm="1">
        <f t="array" ref="DY133">A127889014J_Latest</f>
        <v>3.9569999999999999</v>
      </c>
      <c r="DZ133" s="52" cm="1">
        <f t="array" ref="DZ133">A127916514T_Latest</f>
        <v>1.0489999999999999</v>
      </c>
      <c r="EA133" s="52" cm="1">
        <f t="array" ref="EA133">A127889046A_Latest</f>
        <v>2.4910000000000001</v>
      </c>
      <c r="EB133" s="52" cm="1">
        <f t="array" ref="EB133">A127847774T_Latest</f>
        <v>23.126000000000001</v>
      </c>
      <c r="EC133" s="52" cm="1">
        <f t="array" ref="EC133">A127888834W_Latest</f>
        <v>6.2229999999999999</v>
      </c>
      <c r="ED133" s="52" cm="1">
        <f t="array" ref="ED133">A127888874R_Latest</f>
        <v>6.4370000000000003</v>
      </c>
      <c r="EE133" s="52" cm="1">
        <f t="array" ref="EE133">A127902670K_Latest</f>
        <v>12.605</v>
      </c>
      <c r="EF133" s="52" cm="1">
        <f t="array" ref="EF133">A127902686C_Latest</f>
        <v>7.16</v>
      </c>
      <c r="EG133" s="52" t="e" cm="1">
        <f t="array" ref="EG133">A127902822K_Latest</f>
        <v>#NAME?</v>
      </c>
      <c r="EH133" s="52" cm="1">
        <f t="array" ref="EH133">A127943682J_Latest</f>
        <v>55.777999999999999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8768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8698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8699</v>
      </c>
      <c r="C136" s="62">
        <v>19</v>
      </c>
      <c r="D136" s="52" cm="1">
        <f t="array" ref="D136">A127904166K_Latest</f>
        <v>55.417999999999999</v>
      </c>
      <c r="E136" s="52" cm="1">
        <f t="array" ref="E136">A127890370A_Latest</f>
        <v>145.19800000000001</v>
      </c>
      <c r="F136" s="52" cm="1">
        <f t="array" ref="F136">A127835718A_Latest</f>
        <v>77.998999999999995</v>
      </c>
      <c r="G136" s="52" cm="1">
        <f t="array" ref="G136">A127863070V_Latest</f>
        <v>66.84</v>
      </c>
      <c r="H136" s="52" cm="1">
        <f t="array" ref="H136">A127904350K_Latest</f>
        <v>60.819000000000003</v>
      </c>
      <c r="I136" s="52" cm="1">
        <f t="array" ref="I136">A127917986J_Latest</f>
        <v>35.457999999999998</v>
      </c>
      <c r="J136" s="52" cm="1">
        <f t="array" ref="J136">A127835786C_Latest</f>
        <v>28.2</v>
      </c>
      <c r="K136" s="52" cm="1">
        <f t="array" ref="K136">A127931818K_Latest</f>
        <v>32.534999999999997</v>
      </c>
      <c r="L136" s="52" cm="1">
        <f t="array" ref="L136">A127835618T_Latest</f>
        <v>184.839</v>
      </c>
      <c r="M136" s="52" cm="1">
        <f t="array" ref="M136">A127890306J_Latest</f>
        <v>63.390999999999998</v>
      </c>
      <c r="N136" s="52" cm="1">
        <f t="array" ref="N136">A127931630J_Latest</f>
        <v>76.218000000000004</v>
      </c>
      <c r="O136" s="52" cm="1">
        <f t="array" ref="O136">A127863018K_Latest</f>
        <v>121.041</v>
      </c>
      <c r="P136" s="52" cm="1">
        <f t="array" ref="P136">A127917922W_Latest</f>
        <v>54.433999999999997</v>
      </c>
      <c r="Q136" s="52" t="e" cm="1">
        <f t="array" ref="Q136">A127890482V_Latest</f>
        <v>#NAME?</v>
      </c>
      <c r="R136" s="52" cm="1">
        <f t="array" ref="R136">A127931566A_Latest</f>
        <v>502.46800000000002</v>
      </c>
      <c r="S136" s="52" cm="1">
        <f t="array" ref="S136">A127905634F_Latest</f>
        <v>22.233000000000001</v>
      </c>
      <c r="T136" s="52" cm="1">
        <f t="array" ref="T136">A127878358J_Latest</f>
        <v>40.094999999999999</v>
      </c>
      <c r="U136" s="52" cm="1">
        <f t="array" ref="U136">A127891910W_Latest</f>
        <v>16.010999999999999</v>
      </c>
      <c r="V136" s="52" cm="1">
        <f t="array" ref="V136">A127878386T_Latest</f>
        <v>19.605</v>
      </c>
      <c r="W136" s="52" cm="1">
        <f t="array" ref="W136">A127891950R_Latest</f>
        <v>19.774000000000001</v>
      </c>
      <c r="X136" s="52" cm="1">
        <f t="array" ref="X136">A127837314T_Latest</f>
        <v>12.224</v>
      </c>
      <c r="Y136" s="52" cm="1">
        <f t="array" ref="Y136">A127864650J_Latest</f>
        <v>6.0609999999999999</v>
      </c>
      <c r="Z136" s="52" cm="1">
        <f t="array" ref="Z136">A127919514W_Latest</f>
        <v>7.4550000000000001</v>
      </c>
      <c r="AA136" s="52" cm="1">
        <f t="array" ref="AA136">A127878282X_Latest</f>
        <v>57.581000000000003</v>
      </c>
      <c r="AB136" s="52" cm="1">
        <f t="array" ref="AB136">A127850926A_Latest</f>
        <v>19.122</v>
      </c>
      <c r="AC136" s="52" cm="1">
        <f t="array" ref="AC136">A127850946K_Latest</f>
        <v>15.904</v>
      </c>
      <c r="AD136" s="52" cm="1">
        <f t="array" ref="AD136">A127905718R_Latest</f>
        <v>32.210999999999999</v>
      </c>
      <c r="AE136" s="52" cm="1">
        <f t="array" ref="AE136">A127891874X_Latest</f>
        <v>18.114999999999998</v>
      </c>
      <c r="AF136" s="52" t="e" cm="1">
        <f t="array" ref="AF136">A127851114L_Latest</f>
        <v>#NAME?</v>
      </c>
      <c r="AG136" s="52" cm="1">
        <f t="array" ref="AG136">A127864482J_Latest</f>
        <v>143.45699999999999</v>
      </c>
      <c r="AH136" s="52" cm="1">
        <f t="array" ref="AH136">A127852330X_Latest</f>
        <v>16.361000000000001</v>
      </c>
      <c r="AI136" s="52" cm="1">
        <f t="array" ref="AI136">A127866094T_Latest</f>
        <v>52.213000000000001</v>
      </c>
      <c r="AJ136" s="52" cm="1">
        <f t="array" ref="AJ136">A127920838R_Latest</f>
        <v>22.305</v>
      </c>
      <c r="AK136" s="52" cm="1">
        <f t="array" ref="AK136">A127893542R_Latest</f>
        <v>12.461</v>
      </c>
      <c r="AL136" s="52" cm="1">
        <f t="array" ref="AL136">A127934850R_Latest</f>
        <v>10.166</v>
      </c>
      <c r="AM136" s="52" cm="1">
        <f t="array" ref="AM136">A127838798T_Latest</f>
        <v>9.968</v>
      </c>
      <c r="AN136" s="52" cm="1">
        <f t="array" ref="AN136">A127880022V_Latest</f>
        <v>5.1040000000000001</v>
      </c>
      <c r="AO136" s="52" cm="1">
        <f t="array" ref="AO136">A127920898T_Latest</f>
        <v>10.148</v>
      </c>
      <c r="AP136" s="52" cm="1">
        <f t="array" ref="AP136">A127934710L_Latest</f>
        <v>63.886000000000003</v>
      </c>
      <c r="AQ136" s="52" cm="1">
        <f t="array" ref="AQ136">A127838682R_Latest</f>
        <v>13.231</v>
      </c>
      <c r="AR136" s="52" cm="1">
        <f t="array" ref="AR136">A127879918L_Latest</f>
        <v>24.596</v>
      </c>
      <c r="AS136" s="52" cm="1">
        <f t="array" ref="AS136">A127838706W_Latest</f>
        <v>22.077000000000002</v>
      </c>
      <c r="AT136" s="52" cm="1">
        <f t="array" ref="AT136">A127879942L_Latest</f>
        <v>14.417999999999999</v>
      </c>
      <c r="AU136" s="52" t="e" cm="1">
        <f t="array" ref="AU136">A127866250J_Latest</f>
        <v>#NAME?</v>
      </c>
      <c r="AV136" s="52" cm="1">
        <f t="array" ref="AV136">A127920706L_Latest</f>
        <v>138.726</v>
      </c>
      <c r="AW136" s="52" cm="1">
        <f t="array" ref="AW136">A127881310F_Latest</f>
        <v>8.1760000000000002</v>
      </c>
      <c r="AX136" s="52" cm="1">
        <f t="array" ref="AX136">A127936294X_Latest</f>
        <v>23.748000000000001</v>
      </c>
      <c r="AY136" s="52" cm="1">
        <f t="array" ref="AY136">A127840214T_Latest</f>
        <v>21.582999999999998</v>
      </c>
      <c r="AZ136" s="52" cm="1">
        <f t="array" ref="AZ136">A127894994W_Latest</f>
        <v>14.618</v>
      </c>
      <c r="BA136" s="52" cm="1">
        <f t="array" ref="BA136">A127936326F_Latest</f>
        <v>13.387</v>
      </c>
      <c r="BB136" s="52" cm="1">
        <f t="array" ref="BB136">A127895022W_Latest</f>
        <v>3.6949999999999998</v>
      </c>
      <c r="BC136" s="52" cm="1">
        <f t="array" ref="BC136">A127867734W_Latest</f>
        <v>6.9829999999999997</v>
      </c>
      <c r="BD136" s="52" cm="1">
        <f t="array" ref="BD136">A127936390X_Latest</f>
        <v>8.3409999999999993</v>
      </c>
      <c r="BE136" s="52" cm="1">
        <f t="array" ref="BE136">A127854038A_Latest</f>
        <v>28.559000000000001</v>
      </c>
      <c r="BF136" s="52" cm="1">
        <f t="array" ref="BF136">A127881334X_Latest</f>
        <v>13.352</v>
      </c>
      <c r="BG136" s="52" cm="1">
        <f t="array" ref="BG136">A127936238F_Latest</f>
        <v>19.917000000000002</v>
      </c>
      <c r="BH136" s="52" cm="1">
        <f t="array" ref="BH136">A127922354F_Latest</f>
        <v>28.556999999999999</v>
      </c>
      <c r="BI136" s="52" cm="1">
        <f t="array" ref="BI136">A127854114T_Latest</f>
        <v>8.9909999999999997</v>
      </c>
      <c r="BJ136" s="52" t="e" cm="1">
        <f t="array" ref="BJ136">A127936414F_Latest</f>
        <v>#NAME?</v>
      </c>
      <c r="BK136" s="52" cm="1">
        <f t="array" ref="BK136">A127840074A_Latest</f>
        <v>100.53100000000001</v>
      </c>
      <c r="BL136" s="52" cm="1">
        <f t="array" ref="BL136">A127937682V_Latest</f>
        <v>2.153</v>
      </c>
      <c r="BM136" s="52" cm="1">
        <f t="array" ref="BM136">A127896494L_Latest</f>
        <v>7.2770000000000001</v>
      </c>
      <c r="BN136" s="52" cm="1">
        <f t="array" ref="BN136">A127882982R_Latest</f>
        <v>3.9140000000000001</v>
      </c>
      <c r="BO136" s="52" cm="1">
        <f t="array" ref="BO136">A127923938C_Latest</f>
        <v>6.0229999999999997</v>
      </c>
      <c r="BP136" s="52" cm="1">
        <f t="array" ref="BP136">A127869170L_Latest</f>
        <v>4.4029999999999996</v>
      </c>
      <c r="BQ136" s="52" cm="1">
        <f t="array" ref="BQ136">A127869206C_Latest</f>
        <v>1.8240000000000001</v>
      </c>
      <c r="BR136" s="52" cm="1">
        <f t="array" ref="BR136">A127841850X_Latest</f>
        <v>2.319</v>
      </c>
      <c r="BS136" s="52" cm="1">
        <f t="array" ref="BS136">A127937906V_Latest</f>
        <v>2.8690000000000002</v>
      </c>
      <c r="BT136" s="52" cm="1">
        <f t="array" ref="BT136">A127841674X_Latest</f>
        <v>8.1319999999999997</v>
      </c>
      <c r="BU136" s="52" cm="1">
        <f t="array" ref="BU136">A127896430A_Latest</f>
        <v>4.5209999999999999</v>
      </c>
      <c r="BV136" s="52" cm="1">
        <f t="array" ref="BV136">A127841706F_Latest</f>
        <v>2.7639999999999998</v>
      </c>
      <c r="BW136" s="52" cm="1">
        <f t="array" ref="BW136">A127910278T_Latest</f>
        <v>10.821999999999999</v>
      </c>
      <c r="BX136" s="52" cm="1">
        <f t="array" ref="BX136">A127896482C_Latest</f>
        <v>4.1950000000000003</v>
      </c>
      <c r="BY136" s="52" t="e" cm="1">
        <f t="array" ref="BY136">A127924002L_Latest</f>
        <v>#NAME?</v>
      </c>
      <c r="BZ136" s="52" cm="1">
        <f t="array" ref="BZ136">A127855554R_Latest</f>
        <v>30.782</v>
      </c>
      <c r="CA136" s="52" cm="1">
        <f t="array" ref="CA136">A127843194X_Latest</f>
        <v>2.4279999999999999</v>
      </c>
      <c r="CB136" s="52" cm="1">
        <f t="array" ref="CB136">A127939262K_Latest</f>
        <v>13.288</v>
      </c>
      <c r="CC136" s="52" cm="1">
        <f t="array" ref="CC136">A127857182X_Latest</f>
        <v>9.9149999999999991</v>
      </c>
      <c r="CD136" s="52" cm="1">
        <f t="array" ref="CD136">A127898078L_Latest</f>
        <v>11.819000000000001</v>
      </c>
      <c r="CE136" s="52" cm="1">
        <f t="array" ref="CE136">A127870678X_Latest</f>
        <v>10.106</v>
      </c>
      <c r="CF136" s="52" cm="1">
        <f t="array" ref="CF136">A127884506L_Latest</f>
        <v>6.484</v>
      </c>
      <c r="CG136" s="52" cm="1">
        <f t="array" ref="CG136">A127857278T_Latest</f>
        <v>6.4630000000000001</v>
      </c>
      <c r="CH136" s="52" cm="1">
        <f t="array" ref="CH136">A127898150V_Latest</f>
        <v>3.1309999999999998</v>
      </c>
      <c r="CI136" s="52" cm="1">
        <f t="array" ref="CI136">A127857078X_Latest</f>
        <v>14.938000000000001</v>
      </c>
      <c r="CJ136" s="52" cm="1">
        <f t="array" ref="CJ136">A127870538W_Latest</f>
        <v>9.0630000000000006</v>
      </c>
      <c r="CK136" s="52" cm="1">
        <f t="array" ref="CK136">A127843238R_Latest</f>
        <v>9.2680000000000007</v>
      </c>
      <c r="CL136" s="52" cm="1">
        <f t="array" ref="CL136">A127884434L_Latest</f>
        <v>23.373000000000001</v>
      </c>
      <c r="CM136" s="52" cm="1">
        <f t="array" ref="CM136">A127857154R_Latest</f>
        <v>6.992</v>
      </c>
      <c r="CN136" s="52" t="e" cm="1">
        <f t="array" ref="CN136">A127911966R_Latest</f>
        <v>#NAME?</v>
      </c>
      <c r="CO136" s="52" cm="1">
        <f t="array" ref="CO136">A127870482W_Latest</f>
        <v>63.633000000000003</v>
      </c>
      <c r="CP136" s="52" cm="1">
        <f t="array" ref="CP136">A127913366W_Latest</f>
        <v>1.6120000000000001</v>
      </c>
      <c r="CQ136" s="52" cm="1">
        <f t="array" ref="CQ136">A127913486R_Latest</f>
        <v>2.863</v>
      </c>
      <c r="CR136" s="52" cm="1">
        <f t="array" ref="CR136">A127940834C_Latest</f>
        <v>1.9530000000000001</v>
      </c>
      <c r="CS136" s="52" cm="1">
        <f t="array" ref="CS136">A127844826C_Latest</f>
        <v>0.82499999999999996</v>
      </c>
      <c r="CT136" s="52" cm="1">
        <f t="array" ref="CT136">A127927022A_Latest</f>
        <v>0.57499999999999996</v>
      </c>
      <c r="CU136" s="52" cm="1">
        <f t="array" ref="CU136">A127872238F_Latest</f>
        <v>0.51200000000000001</v>
      </c>
      <c r="CV136" s="52" cm="1">
        <f t="array" ref="CV136">A127927066C_Latest</f>
        <v>0.60399999999999998</v>
      </c>
      <c r="CW136" s="52" cm="1">
        <f t="array" ref="CW136">A127872274R_Latest</f>
        <v>0.33200000000000002</v>
      </c>
      <c r="CX136" s="52" cm="1">
        <f t="array" ref="CX136">A127940750V_Latest</f>
        <v>3.7919999999999998</v>
      </c>
      <c r="CY136" s="52" cm="1">
        <f t="array" ref="CY136">A127844730K_Latest</f>
        <v>1.5569999999999999</v>
      </c>
      <c r="CZ136" s="52" cm="1">
        <f t="array" ref="CZ136">A127844750V_Latest</f>
        <v>1.454</v>
      </c>
      <c r="DA136" s="52" cm="1">
        <f t="array" ref="DA136">A127872130C_Latest</f>
        <v>1.625</v>
      </c>
      <c r="DB136" s="52" cm="1">
        <f t="array" ref="DB136">A127899570J_Latest</f>
        <v>0.84899999999999998</v>
      </c>
      <c r="DC136" s="52" t="e" cm="1">
        <f t="array" ref="DC136">A127885966V_Latest</f>
        <v>#NAME?</v>
      </c>
      <c r="DD136" s="52" cm="1">
        <f t="array" ref="DD136">A127885714X_Latest</f>
        <v>9.2769999999999992</v>
      </c>
      <c r="DE136" s="52" cm="1">
        <f t="array" ref="DE136">A127859954X_Latest</f>
        <v>0.314</v>
      </c>
      <c r="DF136" s="52" cm="1">
        <f t="array" ref="DF136">A127915046W_Latest</f>
        <v>1.59</v>
      </c>
      <c r="DG136" s="52" cm="1">
        <f t="array" ref="DG136">A127860122F_Latest</f>
        <v>1.097</v>
      </c>
      <c r="DH136" s="52" cm="1">
        <f t="array" ref="DH136">A127942270V_Latest</f>
        <v>0.73799999999999999</v>
      </c>
      <c r="DI136" s="52" cm="1">
        <f t="array" ref="DI136">A127928658A_Latest</f>
        <v>0.45700000000000002</v>
      </c>
      <c r="DJ136" s="52" cm="1">
        <f t="array" ref="DJ136">A127873754V_Latest</f>
        <v>0.107</v>
      </c>
      <c r="DK136" s="52" cm="1">
        <f t="array" ref="DK136">A127860198A_Latest</f>
        <v>0.41599999999999998</v>
      </c>
      <c r="DL136" s="52" cm="1">
        <f t="array" ref="DL136">A127887502J_Latest</f>
        <v>0.111</v>
      </c>
      <c r="DM136" s="52" cm="1">
        <f t="array" ref="DM136">A127887318J_Latest</f>
        <v>1.6839999999999999</v>
      </c>
      <c r="DN136" s="52" cm="1">
        <f t="array" ref="DN136">A127942174V_Latest</f>
        <v>0.85199999999999998</v>
      </c>
      <c r="DO136" s="52" cm="1">
        <f t="array" ref="DO136">A127873614T_Latest</f>
        <v>1.1299999999999999</v>
      </c>
      <c r="DP136" s="52" cm="1">
        <f t="array" ref="DP136">A127901122C_Latest</f>
        <v>1.0509999999999999</v>
      </c>
      <c r="DQ136" s="52" cm="1">
        <f t="array" ref="DQ136">A127942202T_Latest</f>
        <v>0.111</v>
      </c>
      <c r="DR136" s="52" t="e" cm="1">
        <f t="array" ref="DR136">A127915158R_Latest</f>
        <v>#NAME?</v>
      </c>
      <c r="DS136" s="52" cm="1">
        <f t="array" ref="DS136">A127887266T_Latest</f>
        <v>4.8289999999999997</v>
      </c>
      <c r="DT136" s="52" cm="1">
        <f t="array" ref="DT136">A127888810C_Latest</f>
        <v>2.1419999999999999</v>
      </c>
      <c r="DU136" s="52" cm="1">
        <f t="array" ref="DU136">A127861630V_Latest</f>
        <v>4.125</v>
      </c>
      <c r="DV136" s="52" cm="1">
        <f t="array" ref="DV136">A127930110K_Latest</f>
        <v>1.22</v>
      </c>
      <c r="DW136" s="52" cm="1">
        <f t="array" ref="DW136">A127916478V_Latest</f>
        <v>0.751</v>
      </c>
      <c r="DX136" s="52" cm="1">
        <f t="array" ref="DX136">A127888982X_Latest</f>
        <v>1.9510000000000001</v>
      </c>
      <c r="DY136" s="52" cm="1">
        <f t="array" ref="DY136">A127943898V_Latest</f>
        <v>0.64400000000000002</v>
      </c>
      <c r="DZ136" s="52" cm="1">
        <f t="array" ref="DZ136">A127889038A_Latest</f>
        <v>0.251</v>
      </c>
      <c r="EA136" s="52" cm="1">
        <f t="array" ref="EA136">A127943926T_Latest</f>
        <v>0.14799999999999999</v>
      </c>
      <c r="EB136" s="52" cm="1">
        <f t="array" ref="EB136">A127847786A_Latest</f>
        <v>6.2670000000000003</v>
      </c>
      <c r="EC136" s="52" cm="1">
        <f t="array" ref="EC136">A127875106J_Latest</f>
        <v>1.6930000000000001</v>
      </c>
      <c r="ED136" s="52" cm="1">
        <f t="array" ref="ED136">A127875118T_Latest</f>
        <v>1.1850000000000001</v>
      </c>
      <c r="EE136" s="52" cm="1">
        <f t="array" ref="EE136">A127902678C_Latest</f>
        <v>1.3240000000000001</v>
      </c>
      <c r="EF136" s="52" cm="1">
        <f t="array" ref="EF136">A127847874A_Latest</f>
        <v>0.76300000000000001</v>
      </c>
      <c r="EG136" s="52" t="e" cm="1">
        <f t="array" ref="EG136">A127943950T_Latest</f>
        <v>#NAME?</v>
      </c>
      <c r="EH136" s="52" cm="1">
        <f t="array" ref="EH136">A127888802C_Latest</f>
        <v>11.233000000000001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8700</v>
      </c>
      <c r="C137" s="62">
        <v>20</v>
      </c>
      <c r="D137" s="52" cm="1">
        <f t="array" ref="D137">A127931578K_Latest</f>
        <v>66.626000000000005</v>
      </c>
      <c r="E137" s="52" cm="1">
        <f t="array" ref="E137">A127931662A_Latest</f>
        <v>157.62</v>
      </c>
      <c r="F137" s="52" cm="1">
        <f t="array" ref="F137">A127931702J_Latest</f>
        <v>61.216000000000001</v>
      </c>
      <c r="G137" s="52" cm="1">
        <f t="array" ref="G137">A127849502X_Latest</f>
        <v>66.953000000000003</v>
      </c>
      <c r="H137" s="52" cm="1">
        <f t="array" ref="H137">A127890418A_Latest</f>
        <v>118.09</v>
      </c>
      <c r="I137" s="52" cm="1">
        <f t="array" ref="I137">A127904366C_Latest</f>
        <v>53.116</v>
      </c>
      <c r="J137" s="52" cm="1">
        <f t="array" ref="J137">A127931794C_Latest</f>
        <v>50.654000000000003</v>
      </c>
      <c r="K137" s="52" cm="1">
        <f t="array" ref="K137">A127918026T_Latest</f>
        <v>61.756999999999998</v>
      </c>
      <c r="L137" s="52" cm="1">
        <f t="array" ref="L137">A127862970J_Latest</f>
        <v>210.011</v>
      </c>
      <c r="M137" s="52" cm="1">
        <f t="array" ref="M137">A127890314J_Latest</f>
        <v>67.134</v>
      </c>
      <c r="N137" s="52" cm="1">
        <f t="array" ref="N137">A127890322J_Latest</f>
        <v>65.489000000000004</v>
      </c>
      <c r="O137" s="52" cm="1">
        <f t="array" ref="O137">A127849438T_Latest</f>
        <v>191.65299999999999</v>
      </c>
      <c r="P137" s="52" cm="1">
        <f t="array" ref="P137">A127890350T_Latest</f>
        <v>99.54</v>
      </c>
      <c r="Q137" s="52" t="e" cm="1">
        <f t="array" ref="Q137">A127876922X_Latest</f>
        <v>#NAME?</v>
      </c>
      <c r="R137" s="52" cm="1">
        <f t="array" ref="R137">A127862942X_Latest</f>
        <v>636.03200000000004</v>
      </c>
      <c r="S137" s="52" cm="1">
        <f t="array" ref="S137">A127919342L_Latest</f>
        <v>23.748999999999999</v>
      </c>
      <c r="T137" s="52" cm="1">
        <f t="array" ref="T137">A127933210X_Latest</f>
        <v>56.350999999999999</v>
      </c>
      <c r="U137" s="52" cm="1">
        <f t="array" ref="U137">A127933238A_Latest</f>
        <v>15.49</v>
      </c>
      <c r="V137" s="52" cm="1">
        <f t="array" ref="V137">A127878390J_Latest</f>
        <v>18.283999999999999</v>
      </c>
      <c r="W137" s="52" cm="1">
        <f t="array" ref="W137">A127891954X_Latest</f>
        <v>25.545000000000002</v>
      </c>
      <c r="X137" s="52" cm="1">
        <f t="array" ref="X137">A127851074F_Latest</f>
        <v>7.4820000000000002</v>
      </c>
      <c r="Y137" s="52" cm="1">
        <f t="array" ref="Y137">A127851082F_Latest</f>
        <v>10.65</v>
      </c>
      <c r="Z137" s="52" cm="1">
        <f t="array" ref="Z137">A127892010J_Latest</f>
        <v>10.804</v>
      </c>
      <c r="AA137" s="52" cm="1">
        <f t="array" ref="AA137">A127919362W_Latest</f>
        <v>77.811000000000007</v>
      </c>
      <c r="AB137" s="52" cm="1">
        <f t="array" ref="AB137">A127919378R_Latest</f>
        <v>12.927</v>
      </c>
      <c r="AC137" s="52" cm="1">
        <f t="array" ref="AC137">A127919394R_Latest</f>
        <v>21.216000000000001</v>
      </c>
      <c r="AD137" s="52" cm="1">
        <f t="array" ref="AD137">A127878322F_Latest</f>
        <v>40.451999999999998</v>
      </c>
      <c r="AE137" s="52" cm="1">
        <f t="array" ref="AE137">A127891878J_Latest</f>
        <v>15.209</v>
      </c>
      <c r="AF137" s="52" t="e" cm="1">
        <f t="array" ref="AF137">A127933358V_Latest</f>
        <v>#NAME?</v>
      </c>
      <c r="AG137" s="52" cm="1">
        <f t="array" ref="AG137">A127933094A_Latest</f>
        <v>168.35499999999999</v>
      </c>
      <c r="AH137" s="52" cm="1">
        <f t="array" ref="AH137">A127879866W_Latest</f>
        <v>18.759</v>
      </c>
      <c r="AI137" s="52" cm="1">
        <f t="array" ref="AI137">A127934786J_Latest</f>
        <v>48.148000000000003</v>
      </c>
      <c r="AJ137" s="52" cm="1">
        <f t="array" ref="AJ137">A127893526R_Latest</f>
        <v>7.5970000000000004</v>
      </c>
      <c r="AK137" s="52" cm="1">
        <f t="array" ref="AK137">A127852482K_Latest</f>
        <v>17.302</v>
      </c>
      <c r="AL137" s="52" cm="1">
        <f t="array" ref="AL137">A127920862R_Latest</f>
        <v>38.29</v>
      </c>
      <c r="AM137" s="52" cm="1">
        <f t="array" ref="AM137">A127838806F_Latest</f>
        <v>15.222</v>
      </c>
      <c r="AN137" s="52" cm="1">
        <f t="array" ref="AN137">A127880026C_Latest</f>
        <v>9.1760000000000002</v>
      </c>
      <c r="AO137" s="52" cm="1">
        <f t="array" ref="AO137">A127866230X_Latest</f>
        <v>18.379000000000001</v>
      </c>
      <c r="AP137" s="52" cm="1">
        <f t="array" ref="AP137">A127907194X_Latest</f>
        <v>61.16</v>
      </c>
      <c r="AQ137" s="52" cm="1">
        <f t="array" ref="AQ137">A127907222W_Latest</f>
        <v>17.146000000000001</v>
      </c>
      <c r="AR137" s="52" cm="1">
        <f t="array" ref="AR137">A127907242F_Latest</f>
        <v>11.853999999999999</v>
      </c>
      <c r="AS137" s="52" cm="1">
        <f t="array" ref="AS137">A127852406J_Latest</f>
        <v>51.459000000000003</v>
      </c>
      <c r="AT137" s="52" cm="1">
        <f t="array" ref="AT137">A127934762R_Latest</f>
        <v>31.253</v>
      </c>
      <c r="AU137" s="52" t="e" cm="1">
        <f t="array" ref="AU137">A127880062L_Latest</f>
        <v>#NAME?</v>
      </c>
      <c r="AV137" s="52" cm="1">
        <f t="array" ref="AV137">A127893362F_Latest</f>
        <v>172.87200000000001</v>
      </c>
      <c r="AW137" s="52" cm="1">
        <f t="array" ref="AW137">A127922294R_Latest</f>
        <v>9.8989999999999991</v>
      </c>
      <c r="AX137" s="52" cm="1">
        <f t="array" ref="AX137">A127894946C_Latest</f>
        <v>20.088999999999999</v>
      </c>
      <c r="AY137" s="52" cm="1">
        <f t="array" ref="AY137">A127854158V_Latest</f>
        <v>16.044</v>
      </c>
      <c r="AZ137" s="52" cm="1">
        <f t="array" ref="AZ137">A127840242A_Latest</f>
        <v>16.811</v>
      </c>
      <c r="BA137" s="52" cm="1">
        <f t="array" ref="BA137">A127881446T_Latest</f>
        <v>26.529</v>
      </c>
      <c r="BB137" s="52" cm="1">
        <f t="array" ref="BB137">A127936346R_Latest</f>
        <v>18.265000000000001</v>
      </c>
      <c r="BC137" s="52" cm="1">
        <f t="array" ref="BC137">A127922478J_Latest</f>
        <v>17.047999999999998</v>
      </c>
      <c r="BD137" s="52" cm="1">
        <f t="array" ref="BD137">A127908942L_Latest</f>
        <v>13.993</v>
      </c>
      <c r="BE137" s="52" cm="1">
        <f t="array" ref="BE137">A127936190F_Latest</f>
        <v>27.443000000000001</v>
      </c>
      <c r="BF137" s="52" cm="1">
        <f t="array" ref="BF137">A127936226W_Latest</f>
        <v>14.367000000000001</v>
      </c>
      <c r="BG137" s="52" cm="1">
        <f t="array" ref="BG137">A127881354J_Latest</f>
        <v>15.22</v>
      </c>
      <c r="BH137" s="52" cm="1">
        <f t="array" ref="BH137">A127908806V_Latest</f>
        <v>54.22</v>
      </c>
      <c r="BI137" s="52" cm="1">
        <f t="array" ref="BI137">A127840170A_Latest</f>
        <v>26.59</v>
      </c>
      <c r="BJ137" s="52" t="e" cm="1">
        <f t="array" ref="BJ137">A127854266C_Latest</f>
        <v>#NAME?</v>
      </c>
      <c r="BK137" s="52" cm="1">
        <f t="array" ref="BK137">A127854006J_Latest</f>
        <v>138.678</v>
      </c>
      <c r="BL137" s="52" cm="1">
        <f t="array" ref="BL137">A127841642F_Latest</f>
        <v>5.6120000000000001</v>
      </c>
      <c r="BM137" s="52" cm="1">
        <f t="array" ref="BM137">A127896498W_Latest</f>
        <v>7.4859999999999998</v>
      </c>
      <c r="BN137" s="52" cm="1">
        <f t="array" ref="BN137">A127841786T_Latest</f>
        <v>5.0209999999999999</v>
      </c>
      <c r="BO137" s="52" cm="1">
        <f t="array" ref="BO137">A127883014X_Latest</f>
        <v>5.835</v>
      </c>
      <c r="BP137" s="52" cm="1">
        <f t="array" ref="BP137">A127937826V_Latest</f>
        <v>4.9000000000000004</v>
      </c>
      <c r="BQ137" s="52" cm="1">
        <f t="array" ref="BQ137">A127883046T_Latest</f>
        <v>3.355</v>
      </c>
      <c r="BR137" s="52" cm="1">
        <f t="array" ref="BR137">A127937874L_Latest</f>
        <v>2.9540000000000002</v>
      </c>
      <c r="BS137" s="52" cm="1">
        <f t="array" ref="BS137">A127923990L_Latest</f>
        <v>4.0449999999999999</v>
      </c>
      <c r="BT137" s="52" cm="1">
        <f t="array" ref="BT137">A127841678J_Latest</f>
        <v>12.145</v>
      </c>
      <c r="BU137" s="52" cm="1">
        <f t="array" ref="BU137">A127869034V_Latest</f>
        <v>4.0919999999999996</v>
      </c>
      <c r="BV137" s="52" cm="1">
        <f t="array" ref="BV137">A127855634R_Latest</f>
        <v>4.0730000000000004</v>
      </c>
      <c r="BW137" s="52" cm="1">
        <f t="array" ref="BW137">A127869078W_Latest</f>
        <v>11.859</v>
      </c>
      <c r="BX137" s="52" cm="1">
        <f t="array" ref="BX137">A127855658J_Latest</f>
        <v>7.0369999999999999</v>
      </c>
      <c r="BY137" s="52" t="e" cm="1">
        <f t="array" ref="BY137">A127896614V_Latest</f>
        <v>#NAME?</v>
      </c>
      <c r="BZ137" s="52" cm="1">
        <f t="array" ref="BZ137">A127882866F_Latest</f>
        <v>39.207000000000001</v>
      </c>
      <c r="CA137" s="52" cm="1">
        <f t="array" ref="CA137">A127925398L_Latest</f>
        <v>4.952</v>
      </c>
      <c r="CB137" s="52" cm="1">
        <f t="array" ref="CB137">A127857174X_Latest</f>
        <v>17.489000000000001</v>
      </c>
      <c r="CC137" s="52" cm="1">
        <f t="array" ref="CC137">A127925542V_Latest</f>
        <v>12.648999999999999</v>
      </c>
      <c r="CD137" s="52" cm="1">
        <f t="array" ref="CD137">A127884482F_Latest</f>
        <v>5.0419999999999998</v>
      </c>
      <c r="CE137" s="52" cm="1">
        <f t="array" ref="CE137">A127911878R_Latest</f>
        <v>14.698</v>
      </c>
      <c r="CF137" s="52" cm="1">
        <f t="array" ref="CF137">A127884514L_Latest</f>
        <v>6.0010000000000003</v>
      </c>
      <c r="CG137" s="52" cm="1">
        <f t="array" ref="CG137">A127843362X_Latest</f>
        <v>9.06</v>
      </c>
      <c r="CH137" s="52" cm="1">
        <f t="array" ref="CH137">A127857302F_Latest</f>
        <v>11.622999999999999</v>
      </c>
      <c r="CI137" s="52" cm="1">
        <f t="array" ref="CI137">A127884378F_Latest</f>
        <v>20.603999999999999</v>
      </c>
      <c r="CJ137" s="52" cm="1">
        <f t="array" ref="CJ137">A127911758W_Latest</f>
        <v>13.707000000000001</v>
      </c>
      <c r="CK137" s="52" cm="1">
        <f t="array" ref="CK137">A127911774W_Latest</f>
        <v>9.6219999999999999</v>
      </c>
      <c r="CL137" s="52" cm="1">
        <f t="array" ref="CL137">A127939246K_Latest</f>
        <v>23.065999999999999</v>
      </c>
      <c r="CM137" s="52" cm="1">
        <f t="array" ref="CM137">A127939254K_Latest</f>
        <v>14.114000000000001</v>
      </c>
      <c r="CN137" s="52" t="e" cm="1">
        <f t="array" ref="CN137">A127843390J_Latest</f>
        <v>#NAME?</v>
      </c>
      <c r="CO137" s="52" cm="1">
        <f t="array" ref="CO137">A127870486F_Latest</f>
        <v>81.513999999999996</v>
      </c>
      <c r="CP137" s="52" cm="1">
        <f t="array" ref="CP137">A127940742V_Latest</f>
        <v>1.2370000000000001</v>
      </c>
      <c r="CQ137" s="52" cm="1">
        <f t="array" ref="CQ137">A127940818C_Latest</f>
        <v>0.97199999999999998</v>
      </c>
      <c r="CR137" s="52" cm="1">
        <f t="array" ref="CR137">A127899614X_Latest</f>
        <v>1.3779999999999999</v>
      </c>
      <c r="CS137" s="52" cm="1">
        <f t="array" ref="CS137">A127926998K_Latest</f>
        <v>1.7709999999999999</v>
      </c>
      <c r="CT137" s="52" cm="1">
        <f t="array" ref="CT137">A127844846L_Latest</f>
        <v>2.9369999999999998</v>
      </c>
      <c r="CU137" s="52" cm="1">
        <f t="array" ref="CU137">A127927042K_Latest</f>
        <v>0.98</v>
      </c>
      <c r="CV137" s="52" cm="1">
        <f t="array" ref="CV137">A127940914C_Latest</f>
        <v>0.65300000000000002</v>
      </c>
      <c r="CW137" s="52" cm="1">
        <f t="array" ref="CW137">A127872282R_Latest</f>
        <v>1.3009999999999999</v>
      </c>
      <c r="CX137" s="52" cm="1">
        <f t="array" ref="CX137">A127913386F_Latest</f>
        <v>2.0739999999999998</v>
      </c>
      <c r="CY137" s="52" cm="1">
        <f t="array" ref="CY137">A127913398R_Latest</f>
        <v>1.514</v>
      </c>
      <c r="CZ137" s="52" cm="1">
        <f t="array" ref="CZ137">A127926922R_Latest</f>
        <v>1.012</v>
      </c>
      <c r="DA137" s="52" cm="1">
        <f t="array" ref="DA137">A127926954J_Latest</f>
        <v>4.5880000000000001</v>
      </c>
      <c r="DB137" s="52" cm="1">
        <f t="array" ref="DB137">A127858662C_Latest</f>
        <v>2.0419999999999998</v>
      </c>
      <c r="DC137" s="52" t="e" cm="1">
        <f t="array" ref="DC137">A127927094L_Latest</f>
        <v>#NAME?</v>
      </c>
      <c r="DD137" s="52" cm="1">
        <f t="array" ref="DD137">A127940714K_Latest</f>
        <v>11.228999999999999</v>
      </c>
      <c r="DE137" s="52" cm="1">
        <f t="array" ref="DE137">A127942110J_Latest</f>
        <v>0.81799999999999995</v>
      </c>
      <c r="DF137" s="52" cm="1">
        <f t="array" ref="DF137">A127873682V_Latest</f>
        <v>0.95</v>
      </c>
      <c r="DG137" s="52" cm="1">
        <f t="array" ref="DG137">A127860126R_Latest</f>
        <v>1.1850000000000001</v>
      </c>
      <c r="DH137" s="52" cm="1">
        <f t="array" ref="DH137">A127846354C_Latest</f>
        <v>0.45800000000000002</v>
      </c>
      <c r="DI137" s="52" cm="1">
        <f t="array" ref="DI137">A127942314K_Latest</f>
        <v>1.2030000000000001</v>
      </c>
      <c r="DJ137" s="52" cm="1">
        <f t="array" ref="DJ137">A127928674A_Latest</f>
        <v>0.56299999999999994</v>
      </c>
      <c r="DK137" s="52" cm="1">
        <f t="array" ref="DK137">A127846426C_Latest</f>
        <v>0.66300000000000003</v>
      </c>
      <c r="DL137" s="52" cm="1">
        <f t="array" ref="DL137">A127846446L_Latest</f>
        <v>1.083</v>
      </c>
      <c r="DM137" s="52" cm="1">
        <f t="array" ref="DM137">A127846282C_Latest</f>
        <v>1.5649999999999999</v>
      </c>
      <c r="DN137" s="52" cm="1">
        <f t="array" ref="DN137">A127859998A_Latest</f>
        <v>1.123</v>
      </c>
      <c r="DO137" s="52" cm="1">
        <f t="array" ref="DO137">A127928550X_Latest</f>
        <v>1.0589999999999999</v>
      </c>
      <c r="DP137" s="52" cm="1">
        <f t="array" ref="DP137">A127928574T_Latest</f>
        <v>1.639</v>
      </c>
      <c r="DQ137" s="52" cm="1">
        <f t="array" ref="DQ137">A127887394K_Latest</f>
        <v>1.538</v>
      </c>
      <c r="DR137" s="52" t="e" cm="1">
        <f t="array" ref="DR137">A127846462L_Latest</f>
        <v>#NAME?</v>
      </c>
      <c r="DS137" s="52" cm="1">
        <f t="array" ref="DS137">A127887274T_Latest</f>
        <v>6.923</v>
      </c>
      <c r="DT137" s="52" cm="1">
        <f t="array" ref="DT137">A127875074A_Latest</f>
        <v>1.601</v>
      </c>
      <c r="DU137" s="52" cm="1">
        <f t="array" ref="DU137">A127916446A_Latest</f>
        <v>6.1349999999999998</v>
      </c>
      <c r="DV137" s="52" cm="1">
        <f t="array" ref="DV137">A127930114V_Latest</f>
        <v>1.851</v>
      </c>
      <c r="DW137" s="52" cm="1">
        <f t="array" ref="DW137">A127902778L_Latest</f>
        <v>1.4510000000000001</v>
      </c>
      <c r="DX137" s="52" cm="1">
        <f t="array" ref="DX137">A127888986J_Latest</f>
        <v>3.988</v>
      </c>
      <c r="DY137" s="52" cm="1">
        <f t="array" ref="DY137">A127847950T_Latest</f>
        <v>1.248</v>
      </c>
      <c r="DZ137" s="52" cm="1">
        <f t="array" ref="DZ137">A127847990K_Latest</f>
        <v>0.44900000000000001</v>
      </c>
      <c r="EA137" s="52" cm="1">
        <f t="array" ref="EA137">A127848014V_Latest</f>
        <v>0.53</v>
      </c>
      <c r="EB137" s="52" cm="1">
        <f t="array" ref="EB137">A127943746J_Latest</f>
        <v>7.2089999999999996</v>
      </c>
      <c r="EC137" s="52" cm="1">
        <f t="array" ref="EC137">A127930058L_Latest</f>
        <v>2.2589999999999999</v>
      </c>
      <c r="ED137" s="52" cm="1">
        <f t="array" ref="ED137">A127861582L_Latest</f>
        <v>1.4319999999999999</v>
      </c>
      <c r="EE137" s="52" cm="1">
        <f t="array" ref="EE137">A127861602K_Latest</f>
        <v>4.3689999999999998</v>
      </c>
      <c r="EF137" s="52" cm="1">
        <f t="array" ref="EF137">A127902714A_Latest</f>
        <v>1.756</v>
      </c>
      <c r="EG137" s="52" t="e" cm="1">
        <f t="array" ref="EG137">A127902854C_Latest</f>
        <v>#NAME?</v>
      </c>
      <c r="EH137" s="52" cm="1">
        <f t="array" ref="EH137">A127875058A_Latest</f>
        <v>17.253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8701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8702</v>
      </c>
      <c r="C139" s="62">
        <v>22</v>
      </c>
      <c r="D139" s="52" cm="1">
        <f t="array" ref="D139">A127890246T_Latest</f>
        <v>76.965000000000003</v>
      </c>
      <c r="E139" s="52" cm="1">
        <f t="array" ref="E139">A127835698C_Latest</f>
        <v>229.71700000000001</v>
      </c>
      <c r="F139" s="52" cm="1">
        <f t="array" ref="F139">A127876830R_Latest</f>
        <v>106.294</v>
      </c>
      <c r="G139" s="52" cm="1">
        <f t="array" ref="G139">A127890402J_Latest</f>
        <v>81.980999999999995</v>
      </c>
      <c r="H139" s="52" cm="1">
        <f t="array" ref="H139">A127849538A_Latest</f>
        <v>115.224</v>
      </c>
      <c r="I139" s="52" cm="1">
        <f t="array" ref="I139">A127876878A_Latest</f>
        <v>50.576000000000001</v>
      </c>
      <c r="J139" s="52" cm="1">
        <f t="array" ref="J139">A127931798L_Latest</f>
        <v>46.473999999999997</v>
      </c>
      <c r="K139" s="52" cm="1">
        <f t="array" ref="K139">A127918030J_Latest</f>
        <v>50.802999999999997</v>
      </c>
      <c r="L139" s="52" cm="1">
        <f t="array" ref="L139">A127849386A_Latest</f>
        <v>288.75099999999998</v>
      </c>
      <c r="M139" s="52" cm="1">
        <f t="array" ref="M139">A127931610X_Latest</f>
        <v>84.593000000000004</v>
      </c>
      <c r="N139" s="52" cm="1">
        <f t="array" ref="N139">A127931634T_Latest</f>
        <v>104.05</v>
      </c>
      <c r="O139" s="52" cm="1">
        <f t="array" ref="O139">A127890334T_Latest</f>
        <v>189.76599999999999</v>
      </c>
      <c r="P139" s="52" cm="1">
        <f t="array" ref="P139">A127917926F_Latest</f>
        <v>86.959000000000003</v>
      </c>
      <c r="Q139" s="52" t="e" cm="1">
        <f t="array" ref="Q139">A127863150V_Latest</f>
        <v>#NAME?</v>
      </c>
      <c r="R139" s="52" cm="1">
        <f t="array" ref="R139">A127890230X_Latest</f>
        <v>758.03300000000002</v>
      </c>
      <c r="S139" s="52" cm="1">
        <f t="array" ref="S139">A127837090T_Latest</f>
        <v>30.033999999999999</v>
      </c>
      <c r="T139" s="52" cm="1">
        <f t="array" ref="T139">A127905758J_Latest</f>
        <v>69.372</v>
      </c>
      <c r="U139" s="52" cm="1">
        <f t="array" ref="U139">A127851022C_Latest</f>
        <v>25.38</v>
      </c>
      <c r="V139" s="52" cm="1">
        <f t="array" ref="V139">A127864618J_Latest</f>
        <v>24.495000000000001</v>
      </c>
      <c r="W139" s="52" cm="1">
        <f t="array" ref="W139">A127905798A_Latest</f>
        <v>28.233000000000001</v>
      </c>
      <c r="X139" s="52" cm="1">
        <f t="array" ref="X139">A127878426X_Latest</f>
        <v>13.064</v>
      </c>
      <c r="Y139" s="52" cm="1">
        <f t="array" ref="Y139">A127837338K_Latest</f>
        <v>10.728999999999999</v>
      </c>
      <c r="Z139" s="52" cm="1">
        <f t="array" ref="Z139">A127851094R_Latest</f>
        <v>8.2989999999999995</v>
      </c>
      <c r="AA139" s="52" cm="1">
        <f t="array" ref="AA139">A127850898C_Latest</f>
        <v>95.730999999999995</v>
      </c>
      <c r="AB139" s="52" cm="1">
        <f t="array" ref="AB139">A127837138T_Latest</f>
        <v>21.917999999999999</v>
      </c>
      <c r="AC139" s="52" cm="1">
        <f t="array" ref="AC139">A127919398X_Latest</f>
        <v>26.581</v>
      </c>
      <c r="AD139" s="52" cm="1">
        <f t="array" ref="AD139">A127919406L_Latest</f>
        <v>44.643999999999998</v>
      </c>
      <c r="AE139" s="52" cm="1">
        <f t="array" ref="AE139">A127878338X_Latest</f>
        <v>19.47</v>
      </c>
      <c r="AF139" s="52" t="e" cm="1">
        <f t="array" ref="AF139">A127878494A_Latest</f>
        <v>#NAME?</v>
      </c>
      <c r="AG139" s="52" cm="1">
        <f t="array" ref="AG139">A127919334L_Latest</f>
        <v>209.607</v>
      </c>
      <c r="AH139" s="52" cm="1">
        <f t="array" ref="AH139">A127907174R_Latest</f>
        <v>21.96</v>
      </c>
      <c r="AI139" s="52" cm="1">
        <f t="array" ref="AI139">A127866102F_Latest</f>
        <v>75.881</v>
      </c>
      <c r="AJ139" s="52" cm="1">
        <f t="array" ref="AJ139">A127920842F_Latest</f>
        <v>25.286999999999999</v>
      </c>
      <c r="AK139" s="52" cm="1">
        <f t="array" ref="AK139">A127866138J_Latest</f>
        <v>19.338999999999999</v>
      </c>
      <c r="AL139" s="52" cm="1">
        <f t="array" ref="AL139">A127920866X_Latest</f>
        <v>32.807000000000002</v>
      </c>
      <c r="AM139" s="52" cm="1">
        <f t="array" ref="AM139">A127852510J_Latest</f>
        <v>14.714</v>
      </c>
      <c r="AN139" s="52" cm="1">
        <f t="array" ref="AN139">A127920894J_Latest</f>
        <v>7.7910000000000004</v>
      </c>
      <c r="AO139" s="52" cm="1">
        <f t="array" ref="AO139">A127934914R_Latest</f>
        <v>17.038</v>
      </c>
      <c r="AP139" s="52" cm="1">
        <f t="array" ref="AP139">A127879878F_Latest</f>
        <v>89.855999999999995</v>
      </c>
      <c r="AQ139" s="52" cm="1">
        <f t="array" ref="AQ139">A127852354T_Latest</f>
        <v>20.550999999999998</v>
      </c>
      <c r="AR139" s="52" cm="1">
        <f t="array" ref="AR139">A127852386K_Latest</f>
        <v>28.416</v>
      </c>
      <c r="AS139" s="52" cm="1">
        <f t="array" ref="AS139">A127838710L_Latest</f>
        <v>47.914000000000001</v>
      </c>
      <c r="AT139" s="52" cm="1">
        <f t="array" ref="AT139">A127879946W_Latest</f>
        <v>27.562000000000001</v>
      </c>
      <c r="AU139" s="52" t="e" cm="1">
        <f t="array" ref="AU139">A127852558V_Latest</f>
        <v>#NAME?</v>
      </c>
      <c r="AV139" s="52" cm="1">
        <f t="array" ref="AV139">A127893366R_Latest</f>
        <v>214.81800000000001</v>
      </c>
      <c r="AW139" s="52" cm="1">
        <f t="array" ref="AW139">A127894862V_Latest</f>
        <v>11.159000000000001</v>
      </c>
      <c r="AX139" s="52" cm="1">
        <f t="array" ref="AX139">A127867642L_Latest</f>
        <v>35.15</v>
      </c>
      <c r="AY139" s="52" cm="1">
        <f t="array" ref="AY139">A127922406W_Latest</f>
        <v>25.306999999999999</v>
      </c>
      <c r="AZ139" s="52" cm="1">
        <f t="array" ref="AZ139">A127854174V_Latest</f>
        <v>16.036999999999999</v>
      </c>
      <c r="BA139" s="52" cm="1">
        <f t="array" ref="BA139">A127908910V_Latest</f>
        <v>26.065999999999999</v>
      </c>
      <c r="BB139" s="52" cm="1">
        <f t="array" ref="BB139">A127867710C_Latest</f>
        <v>10.986000000000001</v>
      </c>
      <c r="BC139" s="52" cm="1">
        <f t="array" ref="BC139">A127854222A_Latest</f>
        <v>13.528</v>
      </c>
      <c r="BD139" s="52" cm="1">
        <f t="array" ref="BD139">A127854258C_Latest</f>
        <v>10.446</v>
      </c>
      <c r="BE139" s="52" cm="1">
        <f t="array" ref="BE139">A127936194R_Latest</f>
        <v>43.374000000000002</v>
      </c>
      <c r="BF139" s="52" cm="1">
        <f t="array" ref="BF139">A127840110X_Latest</f>
        <v>18.614000000000001</v>
      </c>
      <c r="BG139" s="52" cm="1">
        <f t="array" ref="BG139">A127881358T_Latest</f>
        <v>23.68</v>
      </c>
      <c r="BH139" s="52" cm="1">
        <f t="array" ref="BH139">A127881378A_Latest</f>
        <v>44.218000000000004</v>
      </c>
      <c r="BI139" s="52" cm="1">
        <f t="array" ref="BI139">A127840174K_Latest</f>
        <v>17.637</v>
      </c>
      <c r="BJ139" s="52" t="e" cm="1">
        <f t="array" ref="BJ139">A127840302T_Latest</f>
        <v>#NAME?</v>
      </c>
      <c r="BK139" s="52" cm="1">
        <f t="array" ref="BK139">A127867530V_Latest</f>
        <v>148.679</v>
      </c>
      <c r="BL139" s="52" cm="1">
        <f t="array" ref="BL139">A127841646R_Latest</f>
        <v>4.4379999999999997</v>
      </c>
      <c r="BM139" s="52" cm="1">
        <f t="array" ref="BM139">A127841766J_Latest</f>
        <v>10.936</v>
      </c>
      <c r="BN139" s="52" cm="1">
        <f t="array" ref="BN139">A127869138L_Latest</f>
        <v>6.758</v>
      </c>
      <c r="BO139" s="52" cm="1">
        <f t="array" ref="BO139">A127896534V_Latest</f>
        <v>7.0419999999999998</v>
      </c>
      <c r="BP139" s="52" cm="1">
        <f t="array" ref="BP139">A127883022X_Latest</f>
        <v>6.6680000000000001</v>
      </c>
      <c r="BQ139" s="52" cm="1">
        <f t="array" ref="BQ139">A127896570C_Latest</f>
        <v>2.7490000000000001</v>
      </c>
      <c r="BR139" s="52" cm="1">
        <f t="array" ref="BR139">A127923962C_Latest</f>
        <v>3.6469999999999998</v>
      </c>
      <c r="BS139" s="52" cm="1">
        <f t="array" ref="BS139">A127896598F_Latest</f>
        <v>4.8650000000000002</v>
      </c>
      <c r="BT139" s="52" cm="1">
        <f t="array" ref="BT139">A127882886R_Latest</f>
        <v>14.385999999999999</v>
      </c>
      <c r="BU139" s="52" cm="1">
        <f t="array" ref="BU139">A127923850K_Latest</f>
        <v>5.5119999999999996</v>
      </c>
      <c r="BV139" s="52" cm="1">
        <f t="array" ref="BV139">A127855638X_Latest</f>
        <v>4.6710000000000003</v>
      </c>
      <c r="BW139" s="52" cm="1">
        <f t="array" ref="BW139">A127896462V_Latest</f>
        <v>15.331</v>
      </c>
      <c r="BX139" s="52" cm="1">
        <f t="array" ref="BX139">A127923898W_Latest</f>
        <v>6.8559999999999999</v>
      </c>
      <c r="BY139" s="52" t="e" cm="1">
        <f t="array" ref="BY139">A127855786A_Latest</f>
        <v>#NAME?</v>
      </c>
      <c r="BZ139" s="52" cm="1">
        <f t="array" ref="BZ139">A127855562R_Latest</f>
        <v>47.103000000000002</v>
      </c>
      <c r="CA139" s="52" cm="1">
        <f t="array" ref="CA139">A127925402T_Latest</f>
        <v>4.8879999999999999</v>
      </c>
      <c r="CB139" s="52" cm="1">
        <f t="array" ref="CB139">A127911826L_Latest</f>
        <v>24.966000000000001</v>
      </c>
      <c r="CC139" s="52" cm="1">
        <f t="array" ref="CC139">A127870650W_Latest</f>
        <v>16.838000000000001</v>
      </c>
      <c r="CD139" s="52" cm="1">
        <f t="array" ref="CD139">A127898082C_Latest</f>
        <v>11.228</v>
      </c>
      <c r="CE139" s="52" cm="1">
        <f t="array" ref="CE139">A127857242R_Latest</f>
        <v>14.76</v>
      </c>
      <c r="CF139" s="52" cm="1">
        <f t="array" ref="CF139">A127911894R_Latest</f>
        <v>7.61</v>
      </c>
      <c r="CG139" s="52" cm="1">
        <f t="array" ref="CG139">A127843366J_Latest</f>
        <v>8.5820000000000007</v>
      </c>
      <c r="CH139" s="52" cm="1">
        <f t="array" ref="CH139">A127870746R_Latest</f>
        <v>7.907</v>
      </c>
      <c r="CI139" s="52" cm="1">
        <f t="array" ref="CI139">A127897974T_Latest</f>
        <v>28.37</v>
      </c>
      <c r="CJ139" s="52" cm="1">
        <f t="array" ref="CJ139">A127843222W_Latest</f>
        <v>12.016999999999999</v>
      </c>
      <c r="CK139" s="52" cm="1">
        <f t="array" ref="CK139">A127857114W_Latest</f>
        <v>15.302</v>
      </c>
      <c r="CL139" s="52" cm="1">
        <f t="array" ref="CL139">A127857134F_Latest</f>
        <v>28.544</v>
      </c>
      <c r="CM139" s="52" cm="1">
        <f t="array" ref="CM139">A127925490C_Latest</f>
        <v>12.146000000000001</v>
      </c>
      <c r="CN139" s="52" t="e" cm="1">
        <f t="array" ref="CN139">A127843394T_Latest</f>
        <v>#NAME?</v>
      </c>
      <c r="CO139" s="52" cm="1">
        <f t="array" ref="CO139">A127884326C_Latest</f>
        <v>96.778999999999996</v>
      </c>
      <c r="CP139" s="52" cm="1">
        <f t="array" ref="CP139">A127899482J_Latest</f>
        <v>1.456</v>
      </c>
      <c r="CQ139" s="52" cm="1">
        <f t="array" ref="CQ139">A127885838A_Latest</f>
        <v>3.577</v>
      </c>
      <c r="CR139" s="52" cm="1">
        <f t="array" ref="CR139">A127885866K_Latest</f>
        <v>2.4350000000000001</v>
      </c>
      <c r="CS139" s="52" cm="1">
        <f t="array" ref="CS139">A127927002T_Latest</f>
        <v>1.907</v>
      </c>
      <c r="CT139" s="52" cm="1">
        <f t="array" ref="CT139">A127913546F_Latest</f>
        <v>2.1280000000000001</v>
      </c>
      <c r="CU139" s="52" cm="1">
        <f t="array" ref="CU139">A127913558R_Latest</f>
        <v>0.33800000000000002</v>
      </c>
      <c r="CV139" s="52" cm="1">
        <f t="array" ref="CV139">A127899674A_Latest</f>
        <v>1.022</v>
      </c>
      <c r="CW139" s="52" cm="1">
        <f t="array" ref="CW139">A127940934L_Latest</f>
        <v>1.0549999999999999</v>
      </c>
      <c r="CX139" s="52" cm="1">
        <f t="array" ref="CX139">A127885750J_Latest</f>
        <v>4.6040000000000001</v>
      </c>
      <c r="CY139" s="52" cm="1">
        <f t="array" ref="CY139">A127872114C_Latest</f>
        <v>2.0619999999999998</v>
      </c>
      <c r="CZ139" s="52" cm="1">
        <f t="array" ref="CZ139">A127913418L_Latest</f>
        <v>1.673</v>
      </c>
      <c r="DA139" s="52" cm="1">
        <f t="array" ref="DA139">A127885806J_Latest</f>
        <v>4.2919999999999998</v>
      </c>
      <c r="DB139" s="52" cm="1">
        <f t="array" ref="DB139">A127872158F_Latest</f>
        <v>1.286</v>
      </c>
      <c r="DC139" s="52" t="e" cm="1">
        <f t="array" ref="DC139">A127899710X_Latest</f>
        <v>#NAME?</v>
      </c>
      <c r="DD139" s="52" cm="1">
        <f t="array" ref="DD139">A127885726J_Latest</f>
        <v>13.917</v>
      </c>
      <c r="DE139" s="52" cm="1">
        <f t="array" ref="DE139">A127942114T_Latest</f>
        <v>0.72</v>
      </c>
      <c r="DF139" s="52" cm="1">
        <f t="array" ref="DF139">A127901158F_Latest</f>
        <v>1.6759999999999999</v>
      </c>
      <c r="DG139" s="52" cm="1">
        <f t="array" ref="DG139">A127901166F_Latest</f>
        <v>2.1040000000000001</v>
      </c>
      <c r="DH139" s="52" cm="1">
        <f t="array" ref="DH139">A127901182F_Latest</f>
        <v>0.95599999999999996</v>
      </c>
      <c r="DI139" s="52" cm="1">
        <f t="array" ref="DI139">A127873742K_Latest</f>
        <v>1.0549999999999999</v>
      </c>
      <c r="DJ139" s="52" cm="1">
        <f t="array" ref="DJ139">A127846402K_Latest</f>
        <v>0.32</v>
      </c>
      <c r="DK139" s="52" cm="1">
        <f t="array" ref="DK139">A127846430V_Latest</f>
        <v>0.63700000000000001</v>
      </c>
      <c r="DL139" s="52" cm="1">
        <f t="array" ref="DL139">A127873798W_Latest</f>
        <v>0.746</v>
      </c>
      <c r="DM139" s="52" cm="1">
        <f t="array" ref="DM139">A127914966V_Latest</f>
        <v>2.1859999999999999</v>
      </c>
      <c r="DN139" s="52" cm="1">
        <f t="array" ref="DN139">A127860002L_Latest</f>
        <v>1.528</v>
      </c>
      <c r="DO139" s="52" cm="1">
        <f t="array" ref="DO139">A127860026F_Latest</f>
        <v>2.052</v>
      </c>
      <c r="DP139" s="52" cm="1">
        <f t="array" ref="DP139">A127887370T_Latest</f>
        <v>1.4890000000000001</v>
      </c>
      <c r="DQ139" s="52" cm="1">
        <f t="array" ref="DQ139">A127928594A_Latest</f>
        <v>0.95899999999999996</v>
      </c>
      <c r="DR139" s="52" t="e" cm="1">
        <f t="array" ref="DR139">A127873822K_Latest</f>
        <v>#NAME?</v>
      </c>
      <c r="DS139" s="52" cm="1">
        <f t="array" ref="DS139">A127887278A_Latest</f>
        <v>8.2140000000000004</v>
      </c>
      <c r="DT139" s="52" cm="1">
        <f t="array" ref="DT139">A127943722R_Latest</f>
        <v>2.31</v>
      </c>
      <c r="DU139" s="52" cm="1">
        <f t="array" ref="DU139">A127930102K_Latest</f>
        <v>8.1590000000000007</v>
      </c>
      <c r="DV139" s="52" cm="1">
        <f t="array" ref="DV139">A127916466K_Latest</f>
        <v>2.1850000000000001</v>
      </c>
      <c r="DW139" s="52" cm="1">
        <f t="array" ref="DW139">A127916482K_Latest</f>
        <v>0.97599999999999998</v>
      </c>
      <c r="DX139" s="52" cm="1">
        <f t="array" ref="DX139">A127930154L_Latest</f>
        <v>3.5049999999999999</v>
      </c>
      <c r="DY139" s="52" cm="1">
        <f t="array" ref="DY139">A127916506T_Latest</f>
        <v>0.79400000000000004</v>
      </c>
      <c r="DZ139" s="52" cm="1">
        <f t="array" ref="DZ139">A127847994V_Latest</f>
        <v>0.53800000000000003</v>
      </c>
      <c r="EA139" s="52" cm="1">
        <f t="array" ref="EA139">A127930218L_Latest</f>
        <v>0.44800000000000001</v>
      </c>
      <c r="EB139" s="52" cm="1">
        <f t="array" ref="EB139">A127888826W_Latest</f>
        <v>10.244999999999999</v>
      </c>
      <c r="EC139" s="52" cm="1">
        <f t="array" ref="EC139">A127847814X_Latest</f>
        <v>2.39</v>
      </c>
      <c r="ED139" s="52" cm="1">
        <f t="array" ref="ED139">A127916394K_Latest</f>
        <v>1.6739999999999999</v>
      </c>
      <c r="EE139" s="52" cm="1">
        <f t="array" ref="EE139">A127888898J_Latest</f>
        <v>3.335</v>
      </c>
      <c r="EF139" s="52" cm="1">
        <f t="array" ref="EF139">A127861614V_Latest</f>
        <v>1.044</v>
      </c>
      <c r="EG139" s="52" t="e" cm="1">
        <f t="array" ref="EG139">A127848026C_Latest</f>
        <v>#NAME?</v>
      </c>
      <c r="EH139" s="52" cm="1">
        <f t="array" ref="EH139">A127902606T_Latest</f>
        <v>18.916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8703</v>
      </c>
      <c r="C140" s="62">
        <v>23</v>
      </c>
      <c r="D140" s="52" cm="1">
        <f t="array" ref="D140">A127917806L_Latest</f>
        <v>45.079000000000001</v>
      </c>
      <c r="E140" s="52" cm="1">
        <f t="array" ref="E140">A127904306A_Latest</f>
        <v>72.540999999999997</v>
      </c>
      <c r="F140" s="52" cm="1">
        <f t="array" ref="F140">A127849478K_Latest</f>
        <v>32.92</v>
      </c>
      <c r="G140" s="52" cm="1">
        <f t="array" ref="G140">A127863074C_Latest</f>
        <v>51.813000000000002</v>
      </c>
      <c r="H140" s="52" cm="1">
        <f t="array" ref="H140">A127835754K_Latest</f>
        <v>63.685000000000002</v>
      </c>
      <c r="I140" s="52" cm="1">
        <f t="array" ref="I140">A127863106K_Latest</f>
        <v>37.997999999999998</v>
      </c>
      <c r="J140" s="52" cm="1">
        <f t="array" ref="J140">A127876898K_Latest</f>
        <v>32.381</v>
      </c>
      <c r="K140" s="52" cm="1">
        <f t="array" ref="K140">A127849582K_Latest</f>
        <v>43.488999999999997</v>
      </c>
      <c r="L140" s="52" cm="1">
        <f t="array" ref="L140">A127904190K_Latest</f>
        <v>105.53700000000001</v>
      </c>
      <c r="M140" s="52" cm="1">
        <f t="array" ref="M140">A127862982T_Latest</f>
        <v>45.932000000000002</v>
      </c>
      <c r="N140" s="52" cm="1">
        <f t="array" ref="N140">A127876754X_Latest</f>
        <v>37.656999999999996</v>
      </c>
      <c r="O140" s="52" cm="1">
        <f t="array" ref="O140">A127904250A_Latest</f>
        <v>122.928</v>
      </c>
      <c r="P140" s="52" cm="1">
        <f t="array" ref="P140">A127876802F_Latest</f>
        <v>67.013999999999996</v>
      </c>
      <c r="Q140" s="52" t="e" cm="1">
        <f t="array" ref="Q140">A127876926J_Latest</f>
        <v>#NAME?</v>
      </c>
      <c r="R140" s="52" cm="1">
        <f t="array" ref="R140">A127862946J_Latest</f>
        <v>379.90499999999997</v>
      </c>
      <c r="S140" s="52" cm="1">
        <f t="array" ref="S140">A127878262R_Latest</f>
        <v>15.948</v>
      </c>
      <c r="T140" s="52" cm="1">
        <f t="array" ref="T140">A127837230J_Latest</f>
        <v>27.073</v>
      </c>
      <c r="U140" s="52" cm="1">
        <f t="array" ref="U140">A127851026L_Latest</f>
        <v>6.1219999999999999</v>
      </c>
      <c r="V140" s="52" cm="1">
        <f t="array" ref="V140">A127878394T_Latest</f>
        <v>13.394</v>
      </c>
      <c r="W140" s="52" cm="1">
        <f t="array" ref="W140">A127891958J_Latest</f>
        <v>17.085000000000001</v>
      </c>
      <c r="X140" s="52" cm="1">
        <f t="array" ref="X140">A127837322T_Latest</f>
        <v>6.6420000000000003</v>
      </c>
      <c r="Y140" s="52" cm="1">
        <f t="array" ref="Y140">A127905834X_Latest</f>
        <v>5.9829999999999997</v>
      </c>
      <c r="Z140" s="52" cm="1">
        <f t="array" ref="Z140">A127919518F_Latest</f>
        <v>9.9589999999999996</v>
      </c>
      <c r="AA140" s="52" cm="1">
        <f t="array" ref="AA140">A127837118J_Latest</f>
        <v>39.661000000000001</v>
      </c>
      <c r="AB140" s="52" cm="1">
        <f t="array" ref="AB140">A127837142J_Latest</f>
        <v>10.132</v>
      </c>
      <c r="AC140" s="52" cm="1">
        <f t="array" ref="AC140">A127933170T_Latest</f>
        <v>10.539</v>
      </c>
      <c r="AD140" s="52" cm="1">
        <f t="array" ref="AD140">A127837186K_Latest</f>
        <v>28.018999999999998</v>
      </c>
      <c r="AE140" s="52" cm="1">
        <f t="array" ref="AE140">A127864574T_Latest</f>
        <v>13.855</v>
      </c>
      <c r="AF140" s="52" t="e" cm="1">
        <f t="array" ref="AF140">A127905866T_Latest</f>
        <v>#NAME?</v>
      </c>
      <c r="AG140" s="52" cm="1">
        <f t="array" ref="AG140">A127837070J_Latest</f>
        <v>102.206</v>
      </c>
      <c r="AH140" s="52" cm="1">
        <f t="array" ref="AH140">A127907178X_Latest</f>
        <v>13.16</v>
      </c>
      <c r="AI140" s="52" cm="1">
        <f t="array" ref="AI140">A127893502W_Latest</f>
        <v>23.917999999999999</v>
      </c>
      <c r="AJ140" s="52" cm="1">
        <f t="array" ref="AJ140">A127907322F_Latest</f>
        <v>4.6139999999999999</v>
      </c>
      <c r="AK140" s="52" cm="1">
        <f t="array" ref="AK140">A127852486V_Latest</f>
        <v>10.423999999999999</v>
      </c>
      <c r="AL140" s="52" cm="1">
        <f t="array" ref="AL140">A127907362X_Latest</f>
        <v>15.648999999999999</v>
      </c>
      <c r="AM140" s="52" cm="1">
        <f t="array" ref="AM140">A127852514T_Latest</f>
        <v>10.476000000000001</v>
      </c>
      <c r="AN140" s="52" cm="1">
        <f t="array" ref="AN140">A127866202R_Latest</f>
        <v>6.4889999999999999</v>
      </c>
      <c r="AO140" s="52" cm="1">
        <f t="array" ref="AO140">A127907410F_Latest</f>
        <v>11.489000000000001</v>
      </c>
      <c r="AP140" s="52" cm="1">
        <f t="array" ref="AP140">A127907198J_Latest</f>
        <v>34.628999999999998</v>
      </c>
      <c r="AQ140" s="52" cm="1">
        <f t="array" ref="AQ140">A127920762F_Latest</f>
        <v>9.8249999999999993</v>
      </c>
      <c r="AR140" s="52" cm="1">
        <f t="array" ref="AR140">A127838694X_Latest</f>
        <v>8.0329999999999995</v>
      </c>
      <c r="AS140" s="52" cm="1">
        <f t="array" ref="AS140">A127920786X_Latest</f>
        <v>25.622</v>
      </c>
      <c r="AT140" s="52" cm="1">
        <f t="array" ref="AT140">A127934766X_Latest</f>
        <v>18.109000000000002</v>
      </c>
      <c r="AU140" s="52" t="e" cm="1">
        <f t="array" ref="AU140">A127934926X_Latest</f>
        <v>#NAME?</v>
      </c>
      <c r="AV140" s="52" cm="1">
        <f t="array" ref="AV140">A127934666R_Latest</f>
        <v>96.218999999999994</v>
      </c>
      <c r="AW140" s="52" cm="1">
        <f t="array" ref="AW140">A127854022J_Latest</f>
        <v>6.9160000000000004</v>
      </c>
      <c r="AX140" s="52" cm="1">
        <f t="array" ref="AX140">A127881398K_Latest</f>
        <v>8.6869999999999994</v>
      </c>
      <c r="AY140" s="52" cm="1">
        <f t="array" ref="AY140">A127908862L_Latest</f>
        <v>12.32</v>
      </c>
      <c r="AZ140" s="52" cm="1">
        <f t="array" ref="AZ140">A127895002L_Latest</f>
        <v>15.391999999999999</v>
      </c>
      <c r="BA140" s="52" cm="1">
        <f t="array" ref="BA140">A127895010L_Latest</f>
        <v>13.85</v>
      </c>
      <c r="BB140" s="52" cm="1">
        <f t="array" ref="BB140">A127881474A_Latest</f>
        <v>10.975</v>
      </c>
      <c r="BC140" s="52" cm="1">
        <f t="array" ref="BC140">A127881494K_Latest</f>
        <v>10.504</v>
      </c>
      <c r="BD140" s="52" cm="1">
        <f t="array" ref="BD140">A127908946W_Latest</f>
        <v>11.888</v>
      </c>
      <c r="BE140" s="52" cm="1">
        <f t="array" ref="BE140">A127854042T_Latest</f>
        <v>12.627000000000001</v>
      </c>
      <c r="BF140" s="52" cm="1">
        <f t="array" ref="BF140">A127867566W_Latest</f>
        <v>9.1059999999999999</v>
      </c>
      <c r="BG140" s="52" cm="1">
        <f t="array" ref="BG140">A127881362J_Latest</f>
        <v>11.457000000000001</v>
      </c>
      <c r="BH140" s="52" cm="1">
        <f t="array" ref="BH140">A127894906K_Latest</f>
        <v>38.56</v>
      </c>
      <c r="BI140" s="52" cm="1">
        <f t="array" ref="BI140">A127854122T_Latest</f>
        <v>17.943000000000001</v>
      </c>
      <c r="BJ140" s="52" t="e" cm="1">
        <f t="array" ref="BJ140">A127867774R_Latest</f>
        <v>#NAME?</v>
      </c>
      <c r="BK140" s="52" cm="1">
        <f t="array" ref="BK140">A127936162W_Latest</f>
        <v>90.53</v>
      </c>
      <c r="BL140" s="52" cm="1">
        <f t="array" ref="BL140">A127896402T_Latest</f>
        <v>3.3260000000000001</v>
      </c>
      <c r="BM140" s="52" cm="1">
        <f t="array" ref="BM140">A127841770X_Latest</f>
        <v>3.827</v>
      </c>
      <c r="BN140" s="52" cm="1">
        <f t="array" ref="BN140">A127923930K_Latest</f>
        <v>2.177</v>
      </c>
      <c r="BO140" s="52" cm="1">
        <f t="array" ref="BO140">A127910358T_Latest</f>
        <v>4.8159999999999998</v>
      </c>
      <c r="BP140" s="52" cm="1">
        <f t="array" ref="BP140">A127855722R_Latest</f>
        <v>2.6360000000000001</v>
      </c>
      <c r="BQ140" s="52" cm="1">
        <f t="array" ref="BQ140">A127896574L_Latest</f>
        <v>2.4289999999999998</v>
      </c>
      <c r="BR140" s="52" cm="1">
        <f t="array" ref="BR140">A127883074A_Latest</f>
        <v>1.6259999999999999</v>
      </c>
      <c r="BS140" s="52" cm="1">
        <f t="array" ref="BS140">A127883086K_Latest</f>
        <v>2.0489999999999999</v>
      </c>
      <c r="BT140" s="52" cm="1">
        <f t="array" ref="BT140">A127910214F_Latest</f>
        <v>5.8920000000000003</v>
      </c>
      <c r="BU140" s="52" cm="1">
        <f t="array" ref="BU140">A127910238X_Latest</f>
        <v>3.101</v>
      </c>
      <c r="BV140" s="52" cm="1">
        <f t="array" ref="BV140">A127896446V_Latest</f>
        <v>2.1659999999999999</v>
      </c>
      <c r="BW140" s="52" cm="1">
        <f t="array" ref="BW140">A127882930L_Latest</f>
        <v>7.351</v>
      </c>
      <c r="BX140" s="52" cm="1">
        <f t="array" ref="BX140">A127937738V_Latest</f>
        <v>4.3760000000000003</v>
      </c>
      <c r="BY140" s="52" t="e" cm="1">
        <f t="array" ref="BY140">A127910430X_Latest</f>
        <v>#NAME?</v>
      </c>
      <c r="BZ140" s="52" cm="1">
        <f t="array" ref="BZ140">A127923790V_Latest</f>
        <v>22.885999999999999</v>
      </c>
      <c r="CA140" s="52" cm="1">
        <f t="array" ref="CA140">A127911734C_Latest</f>
        <v>2.492</v>
      </c>
      <c r="CB140" s="52" cm="1">
        <f t="array" ref="CB140">A127939266V_Latest</f>
        <v>5.8109999999999999</v>
      </c>
      <c r="CC140" s="52" cm="1">
        <f t="array" ref="CC140">A127939286C_Latest</f>
        <v>5.7270000000000003</v>
      </c>
      <c r="CD140" s="52" cm="1">
        <f t="array" ref="CD140">A127925546C_Latest</f>
        <v>5.633</v>
      </c>
      <c r="CE140" s="52" cm="1">
        <f t="array" ref="CE140">A127898114K_Latest</f>
        <v>10.042999999999999</v>
      </c>
      <c r="CF140" s="52" cm="1">
        <f t="array" ref="CF140">A127884518W_Latest</f>
        <v>4.8739999999999997</v>
      </c>
      <c r="CG140" s="52" cm="1">
        <f t="array" ref="CG140">A127925622V_Latest</f>
        <v>6.9409999999999998</v>
      </c>
      <c r="CH140" s="52" cm="1">
        <f t="array" ref="CH140">A127925642C_Latest</f>
        <v>6.8470000000000004</v>
      </c>
      <c r="CI140" s="52" cm="1">
        <f t="array" ref="CI140">A127897978A_Latest</f>
        <v>7.1719999999999997</v>
      </c>
      <c r="CJ140" s="52" cm="1">
        <f t="array" ref="CJ140">A127857098J_Latest</f>
        <v>10.753</v>
      </c>
      <c r="CK140" s="52" cm="1">
        <f t="array" ref="CK140">A127939222T_Latest</f>
        <v>3.5880000000000001</v>
      </c>
      <c r="CL140" s="52" cm="1">
        <f t="array" ref="CL140">A127911790W_Latest</f>
        <v>17.895</v>
      </c>
      <c r="CM140" s="52" cm="1">
        <f t="array" ref="CM140">A127870606L_Latest</f>
        <v>8.9610000000000003</v>
      </c>
      <c r="CN140" s="52" t="e" cm="1">
        <f t="array" ref="CN140">A127870762R_Latest</f>
        <v>#NAME?</v>
      </c>
      <c r="CO140" s="52" cm="1">
        <f t="array" ref="CO140">A127925390V_Latest</f>
        <v>48.368000000000002</v>
      </c>
      <c r="CP140" s="52" cm="1">
        <f t="array" ref="CP140">A127858566C_Latest</f>
        <v>1.393</v>
      </c>
      <c r="CQ140" s="52" cm="1">
        <f t="array" ref="CQ140">A127844798F_Latest</f>
        <v>0.25900000000000001</v>
      </c>
      <c r="CR140" s="52" cm="1">
        <f t="array" ref="CR140">A127858706V_Latest</f>
        <v>0.89700000000000002</v>
      </c>
      <c r="CS140" s="52" cm="1">
        <f t="array" ref="CS140">A127844830V_Latest</f>
        <v>0.68799999999999994</v>
      </c>
      <c r="CT140" s="52" cm="1">
        <f t="array" ref="CT140">A127844850C_Latest</f>
        <v>1.3839999999999999</v>
      </c>
      <c r="CU140" s="52" cm="1">
        <f t="array" ref="CU140">A127940902V_Latest</f>
        <v>1.1539999999999999</v>
      </c>
      <c r="CV140" s="52" cm="1">
        <f t="array" ref="CV140">A127858778F_Latest</f>
        <v>0.23599999999999999</v>
      </c>
      <c r="CW140" s="52" cm="1">
        <f t="array" ref="CW140">A127899698V_Latest</f>
        <v>0.57899999999999996</v>
      </c>
      <c r="CX140" s="52" cm="1">
        <f t="array" ref="CX140">A127872094F_Latest</f>
        <v>1.2609999999999999</v>
      </c>
      <c r="CY140" s="52" cm="1">
        <f t="array" ref="CY140">A127858606K_Latest</f>
        <v>1.008</v>
      </c>
      <c r="CZ140" s="52" cm="1">
        <f t="array" ref="CZ140">A127926926X_Latest</f>
        <v>0.79300000000000004</v>
      </c>
      <c r="DA140" s="52" cm="1">
        <f t="array" ref="DA140">A127858650V_Latest</f>
        <v>1.921</v>
      </c>
      <c r="DB140" s="52" cm="1">
        <f t="array" ref="DB140">A127885822J_Latest</f>
        <v>1.6040000000000001</v>
      </c>
      <c r="DC140" s="52" t="e" cm="1">
        <f t="array" ref="DC140">A127899714J_Latest</f>
        <v>#NAME?</v>
      </c>
      <c r="DD140" s="52" cm="1">
        <f t="array" ref="DD140">A127913342C_Latest</f>
        <v>6.5880000000000001</v>
      </c>
      <c r="DE140" s="52" cm="1">
        <f t="array" ref="DE140">A127846266C_Latest</f>
        <v>0.41199999999999998</v>
      </c>
      <c r="DF140" s="52" cm="1">
        <f t="array" ref="DF140">A127942222A_Latest</f>
        <v>0.86499999999999999</v>
      </c>
      <c r="DG140" s="52" cm="1">
        <f t="array" ref="DG140">A127887422J_Latest</f>
        <v>0.17699999999999999</v>
      </c>
      <c r="DH140" s="52" cm="1">
        <f t="array" ref="DH140">A127846358L_Latest</f>
        <v>0.24</v>
      </c>
      <c r="DI140" s="52" cm="1">
        <f t="array" ref="DI140">A127860154X_Latest</f>
        <v>0.60499999999999998</v>
      </c>
      <c r="DJ140" s="52" cm="1">
        <f t="array" ref="DJ140">A127887466K_Latest</f>
        <v>0.35</v>
      </c>
      <c r="DK140" s="52" cm="1">
        <f t="array" ref="DK140">A127915134W_Latest</f>
        <v>0.441</v>
      </c>
      <c r="DL140" s="52" cm="1">
        <f t="array" ref="DL140">A127846450C_Latest</f>
        <v>0.44800000000000001</v>
      </c>
      <c r="DM140" s="52" cm="1">
        <f t="array" ref="DM140">A127942134A_Latest</f>
        <v>1.0620000000000001</v>
      </c>
      <c r="DN140" s="52" cm="1">
        <f t="array" ref="DN140">A127901094F_Latest</f>
        <v>0.44700000000000001</v>
      </c>
      <c r="DO140" s="52" cm="1">
        <f t="array" ref="DO140">A127873622T_Latest</f>
        <v>0.13700000000000001</v>
      </c>
      <c r="DP140" s="52" cm="1">
        <f t="array" ref="DP140">A127901126L_Latest</f>
        <v>1.2010000000000001</v>
      </c>
      <c r="DQ140" s="52" cm="1">
        <f t="array" ref="DQ140">A127942206A_Latest</f>
        <v>0.69</v>
      </c>
      <c r="DR140" s="52" t="e" cm="1">
        <f t="array" ref="DR140">A127887526A_Latest</f>
        <v>#NAME?</v>
      </c>
      <c r="DS140" s="52" cm="1">
        <f t="array" ref="DS140">A127942090K_Latest</f>
        <v>3.5379999999999998</v>
      </c>
      <c r="DT140" s="52" cm="1">
        <f t="array" ref="DT140">A127847758T_Latest</f>
        <v>1.4330000000000001</v>
      </c>
      <c r="DU140" s="52" cm="1">
        <f t="array" ref="DU140">A127875166K_Latest</f>
        <v>2.101</v>
      </c>
      <c r="DV140" s="52" cm="1">
        <f t="array" ref="DV140">A127875190K_Latest</f>
        <v>0.88600000000000001</v>
      </c>
      <c r="DW140" s="52" cm="1">
        <f t="array" ref="DW140">A127861674W_Latest</f>
        <v>1.226</v>
      </c>
      <c r="DX140" s="52" cm="1">
        <f t="array" ref="DX140">A127943890A_Latest</f>
        <v>2.4329999999999998</v>
      </c>
      <c r="DY140" s="52" cm="1">
        <f t="array" ref="DY140">A127930174W_Latest</f>
        <v>1.0980000000000001</v>
      </c>
      <c r="DZ140" s="52" cm="1">
        <f t="array" ref="DZ140">A127875238K_Latest</f>
        <v>0.16200000000000001</v>
      </c>
      <c r="EA140" s="52" cm="1">
        <f t="array" ref="EA140">A127916538K_Latest</f>
        <v>0.23</v>
      </c>
      <c r="EB140" s="52" cm="1">
        <f t="array" ref="EB140">A127847790T_Latest</f>
        <v>3.2320000000000002</v>
      </c>
      <c r="EC140" s="52" cm="1">
        <f t="array" ref="EC140">A127902642A_Latest</f>
        <v>1.5609999999999999</v>
      </c>
      <c r="ED140" s="52" cm="1">
        <f t="array" ref="ED140">A127847838T_Latest</f>
        <v>0.94199999999999995</v>
      </c>
      <c r="EE140" s="52" cm="1">
        <f t="array" ref="EE140">A127861606V_Latest</f>
        <v>2.3580000000000001</v>
      </c>
      <c r="EF140" s="52" cm="1">
        <f t="array" ref="EF140">A127943818J_Latest</f>
        <v>1.4750000000000001</v>
      </c>
      <c r="EG140" s="52" t="e" cm="1">
        <f t="array" ref="EG140">A127875298L_Latest</f>
        <v>#NAME?</v>
      </c>
      <c r="EH140" s="52" cm="1">
        <f t="array" ref="EH140">A127861510A_Latest</f>
        <v>9.5690000000000008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8704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8705</v>
      </c>
      <c r="C142" s="62">
        <v>25</v>
      </c>
      <c r="D142" s="52" cm="1">
        <f t="array" ref="D142">A127904170A_Latest</f>
        <v>83.882000000000005</v>
      </c>
      <c r="E142" s="52" cm="1">
        <f t="array" ref="E142">A127931666K_Latest</f>
        <v>242.916</v>
      </c>
      <c r="F142" s="52" cm="1">
        <f t="array" ref="F142">A127863062V_Latest</f>
        <v>104.099</v>
      </c>
      <c r="G142" s="52" cm="1">
        <f t="array" ref="G142">A127931730T_Latest</f>
        <v>87.471000000000004</v>
      </c>
      <c r="H142" s="52" cm="1">
        <f t="array" ref="H142">A127917962R_Latest</f>
        <v>112.997</v>
      </c>
      <c r="I142" s="52" cm="1">
        <f t="array" ref="I142">A127849550T_Latest</f>
        <v>52.496000000000002</v>
      </c>
      <c r="J142" s="52" cm="1">
        <f t="array" ref="J142">A127849570A_Latest</f>
        <v>48.122999999999998</v>
      </c>
      <c r="K142" s="52" cm="1">
        <f t="array" ref="K142">A127876918J_Latest</f>
        <v>55.673999999999999</v>
      </c>
      <c r="L142" s="52" cm="1">
        <f t="array" ref="L142">A127849390T_Latest</f>
        <v>313.65100000000001</v>
      </c>
      <c r="M142" s="52" cm="1">
        <f t="array" ref="M142">A127931614J_Latest</f>
        <v>68.552999999999997</v>
      </c>
      <c r="N142" s="52" cm="1">
        <f t="array" ref="N142">A127876758J_Latest</f>
        <v>99.02</v>
      </c>
      <c r="O142" s="52" cm="1">
        <f t="array" ref="O142">A127876782J_Latest</f>
        <v>213.46100000000001</v>
      </c>
      <c r="P142" s="52" cm="1">
        <f t="array" ref="P142">A127863026K_Latest</f>
        <v>92.972999999999999</v>
      </c>
      <c r="Q142" s="52" t="e" cm="1">
        <f t="array" ref="Q142">A127890486C_Latest</f>
        <v>#NAME?</v>
      </c>
      <c r="R142" s="52" cm="1">
        <f t="array" ref="R142">A127876722F_Latest</f>
        <v>787.65800000000002</v>
      </c>
      <c r="S142" s="52" cm="1">
        <f t="array" ref="S142">A127905642F_Latest</f>
        <v>32.832000000000001</v>
      </c>
      <c r="T142" s="52" cm="1">
        <f t="array" ref="T142">A127851010V_Latest</f>
        <v>73.460999999999999</v>
      </c>
      <c r="U142" s="52" cm="1">
        <f t="array" ref="U142">A127919454F_Latest</f>
        <v>25.38</v>
      </c>
      <c r="V142" s="52" cm="1">
        <f t="array" ref="V142">A127851042L_Latest</f>
        <v>25.026</v>
      </c>
      <c r="W142" s="52" cm="1">
        <f t="array" ref="W142">A127837290K_Latest</f>
        <v>27.161000000000001</v>
      </c>
      <c r="X142" s="52" cm="1">
        <f t="array" ref="X142">A127891978T_Latest</f>
        <v>12.961</v>
      </c>
      <c r="Y142" s="52" cm="1">
        <f t="array" ref="Y142">A127919510L_Latest</f>
        <v>11.317</v>
      </c>
      <c r="Z142" s="52" cm="1">
        <f t="array" ref="Z142">A127933346K_Latest</f>
        <v>10.436</v>
      </c>
      <c r="AA142" s="52" cm="1">
        <f t="array" ref="AA142">A127891830W_Latest</f>
        <v>104.60599999999999</v>
      </c>
      <c r="AB142" s="52" cm="1">
        <f t="array" ref="AB142">A127919382F_Latest</f>
        <v>16.353000000000002</v>
      </c>
      <c r="AC142" s="52" cm="1">
        <f t="array" ref="AC142">A127850950A_Latest</f>
        <v>25.821000000000002</v>
      </c>
      <c r="AD142" s="52" cm="1">
        <f t="array" ref="AD142">A127850974V_Latest</f>
        <v>50.744999999999997</v>
      </c>
      <c r="AE142" s="52" cm="1">
        <f t="array" ref="AE142">A127864578A_Latest</f>
        <v>21.048999999999999</v>
      </c>
      <c r="AF142" s="52" t="e" cm="1">
        <f t="array" ref="AF142">A127892030T_Latest</f>
        <v>#NAME?</v>
      </c>
      <c r="AG142" s="52" cm="1">
        <f t="array" ref="AG142">A127864486T_Latest</f>
        <v>218.57400000000001</v>
      </c>
      <c r="AH142" s="52" cm="1">
        <f t="array" ref="AH142">A127920726W_Latest</f>
        <v>24.196999999999999</v>
      </c>
      <c r="AI142" s="52" cm="1">
        <f t="array" ref="AI142">A127852442T_Latest</f>
        <v>81.215999999999994</v>
      </c>
      <c r="AJ142" s="52" cm="1">
        <f t="array" ref="AJ142">A127907326R_Latest</f>
        <v>25.324999999999999</v>
      </c>
      <c r="AK142" s="52" cm="1">
        <f t="array" ref="AK142">A127893554X_Latest</f>
        <v>17.117000000000001</v>
      </c>
      <c r="AL142" s="52" cm="1">
        <f t="array" ref="AL142">A127880006V_Latest</f>
        <v>30.738</v>
      </c>
      <c r="AM142" s="52" cm="1">
        <f t="array" ref="AM142">A127934874J_Latest</f>
        <v>14.693</v>
      </c>
      <c r="AN142" s="52" cm="1">
        <f t="array" ref="AN142">A127934902F_Latest</f>
        <v>7.819</v>
      </c>
      <c r="AO142" s="52" cm="1">
        <f t="array" ref="AO142">A127838826R_Latest</f>
        <v>18.916</v>
      </c>
      <c r="AP142" s="52" cm="1">
        <f t="array" ref="AP142">A127893406W_Latest</f>
        <v>99.763999999999996</v>
      </c>
      <c r="AQ142" s="52" cm="1">
        <f t="array" ref="AQ142">A127852358A_Latest</f>
        <v>14.613</v>
      </c>
      <c r="AR142" s="52" cm="1">
        <f t="array" ref="AR142">A127907246R_Latest</f>
        <v>26.541</v>
      </c>
      <c r="AS142" s="52" cm="1">
        <f t="array" ref="AS142">A127852410X_Latest</f>
        <v>51.122999999999998</v>
      </c>
      <c r="AT142" s="52" cm="1">
        <f t="array" ref="AT142">A127879950L_Latest</f>
        <v>27.98</v>
      </c>
      <c r="AU142" s="52" t="e" cm="1">
        <f t="array" ref="AU142">A127893646J_Latest</f>
        <v>#NAME?</v>
      </c>
      <c r="AV142" s="52" cm="1">
        <f t="array" ref="AV142">A127907166R_Latest</f>
        <v>220.02199999999999</v>
      </c>
      <c r="AW142" s="52" cm="1">
        <f t="array" ref="AW142">A127936174F_Latest</f>
        <v>10.311</v>
      </c>
      <c r="AX142" s="52" cm="1">
        <f t="array" ref="AX142">A127881402R_Latest</f>
        <v>36.901000000000003</v>
      </c>
      <c r="AY142" s="52" cm="1">
        <f t="array" ref="AY142">A127840218A_Latest</f>
        <v>24.704000000000001</v>
      </c>
      <c r="AZ142" s="52" cm="1">
        <f t="array" ref="AZ142">A127936314W_Latest</f>
        <v>21.574000000000002</v>
      </c>
      <c r="BA142" s="52" cm="1">
        <f t="array" ref="BA142">A127881450J_Latest</f>
        <v>27.058</v>
      </c>
      <c r="BB142" s="52" cm="1">
        <f t="array" ref="BB142">A127867714L_Latest</f>
        <v>11.685</v>
      </c>
      <c r="BC142" s="52" cm="1">
        <f t="array" ref="BC142">A127854226K_Latest</f>
        <v>13.459</v>
      </c>
      <c r="BD142" s="52" cm="1">
        <f t="array" ref="BD142">A127895062R_Latest</f>
        <v>11.028</v>
      </c>
      <c r="BE142" s="52" cm="1">
        <f t="array" ref="BE142">A127854046A_Latest</f>
        <v>44.837000000000003</v>
      </c>
      <c r="BF142" s="52" cm="1">
        <f t="array" ref="BF142">A127922318W_Latest</f>
        <v>14.8</v>
      </c>
      <c r="BG142" s="52" cm="1">
        <f t="array" ref="BG142">A127854086V_Latest</f>
        <v>21.423999999999999</v>
      </c>
      <c r="BH142" s="52" cm="1">
        <f t="array" ref="BH142">A127854102J_Latest</f>
        <v>55.046999999999997</v>
      </c>
      <c r="BI142" s="52" cm="1">
        <f t="array" ref="BI142">A127894926V_Latest</f>
        <v>20.611999999999998</v>
      </c>
      <c r="BJ142" s="52" t="e" cm="1">
        <f t="array" ref="BJ142">A127936422F_Latest</f>
        <v>#NAME?</v>
      </c>
      <c r="BK142" s="52" cm="1">
        <f t="array" ref="BK142">A127908702A_Latest</f>
        <v>156.71899999999999</v>
      </c>
      <c r="BL142" s="52" cm="1">
        <f t="array" ref="BL142">A127882882F_Latest</f>
        <v>5.6120000000000001</v>
      </c>
      <c r="BM142" s="52" cm="1">
        <f t="array" ref="BM142">A127896502A_Latest</f>
        <v>12.141999999999999</v>
      </c>
      <c r="BN142" s="52" cm="1">
        <f t="array" ref="BN142">A127869142C_Latest</f>
        <v>6.415</v>
      </c>
      <c r="BO142" s="52" cm="1">
        <f t="array" ref="BO142">A127841810F_Latest</f>
        <v>8.1</v>
      </c>
      <c r="BP142" s="52" cm="1">
        <f t="array" ref="BP142">A127855726X_Latest</f>
        <v>7.2859999999999996</v>
      </c>
      <c r="BQ142" s="52" cm="1">
        <f t="array" ref="BQ142">A127869210V_Latest</f>
        <v>3.754</v>
      </c>
      <c r="BR142" s="52" cm="1">
        <f t="array" ref="BR142">A127923966L_Latest</f>
        <v>3.6469999999999998</v>
      </c>
      <c r="BS142" s="52" cm="1">
        <f t="array" ref="BS142">A127923994W_Latest</f>
        <v>5.2130000000000001</v>
      </c>
      <c r="BT142" s="52" cm="1">
        <f t="array" ref="BT142">A127923826K_Latest</f>
        <v>17.166</v>
      </c>
      <c r="BU142" s="52" cm="1">
        <f t="array" ref="BU142">A127855622F_Latest</f>
        <v>5.1390000000000002</v>
      </c>
      <c r="BV142" s="52" cm="1">
        <f t="array" ref="BV142">A127923866C_Latest</f>
        <v>4.3330000000000002</v>
      </c>
      <c r="BW142" s="52" cm="1">
        <f t="array" ref="BW142">A127896466C_Latest</f>
        <v>17.998999999999999</v>
      </c>
      <c r="BX142" s="52" cm="1">
        <f t="array" ref="BX142">A127923902A_Latest</f>
        <v>7.5309999999999997</v>
      </c>
      <c r="BY142" s="52" t="e" cm="1">
        <f t="array" ref="BY142">A127855790T_Latest</f>
        <v>#NAME?</v>
      </c>
      <c r="BZ142" s="52" cm="1">
        <f t="array" ref="BZ142">A127882870W_Latest</f>
        <v>52.167999999999999</v>
      </c>
      <c r="CA142" s="52" cm="1">
        <f t="array" ref="CA142">A127911738L_Latest</f>
        <v>5.71</v>
      </c>
      <c r="CB142" s="52" cm="1">
        <f t="array" ref="CB142">A127898042K_Latest</f>
        <v>25.684000000000001</v>
      </c>
      <c r="CC142" s="52" cm="1">
        <f t="array" ref="CC142">A127857186J_Latest</f>
        <v>15.667999999999999</v>
      </c>
      <c r="CD142" s="52" cm="1">
        <f t="array" ref="CD142">A127857218R_Latest</f>
        <v>11.757999999999999</v>
      </c>
      <c r="CE142" s="52" cm="1">
        <f t="array" ref="CE142">A127884494R_Latest</f>
        <v>15.315</v>
      </c>
      <c r="CF142" s="52" cm="1">
        <f t="array" ref="CF142">A127870706W_Latest</f>
        <v>7.7519999999999998</v>
      </c>
      <c r="CG142" s="52" cm="1">
        <f t="array" ref="CG142">A127884522L_Latest</f>
        <v>9.4559999999999995</v>
      </c>
      <c r="CH142" s="52" cm="1">
        <f t="array" ref="CH142">A127939358C_Latest</f>
        <v>7.9560000000000004</v>
      </c>
      <c r="CI142" s="52" cm="1">
        <f t="array" ref="CI142">A127884382W_Latest</f>
        <v>29.556999999999999</v>
      </c>
      <c r="CJ142" s="52" cm="1">
        <f t="array" ref="CJ142">A127843226F_Latest</f>
        <v>12.234</v>
      </c>
      <c r="CK142" s="52" cm="1">
        <f t="array" ref="CK142">A127870566F_Latest</f>
        <v>15.488</v>
      </c>
      <c r="CL142" s="52" cm="1">
        <f t="array" ref="CL142">A127870582F_Latest</f>
        <v>29.731000000000002</v>
      </c>
      <c r="CM142" s="52" cm="1">
        <f t="array" ref="CM142">A127870610C_Latest</f>
        <v>12.289</v>
      </c>
      <c r="CN142" s="52" t="e" cm="1">
        <f t="array" ref="CN142">A127925646L_Latest</f>
        <v>#NAME?</v>
      </c>
      <c r="CO142" s="52" cm="1">
        <f t="array" ref="CO142">A127939150T_Latest</f>
        <v>99.298000000000002</v>
      </c>
      <c r="CP142" s="52" cm="1">
        <f t="array" ref="CP142">A127858570V_Latest</f>
        <v>1.8180000000000001</v>
      </c>
      <c r="CQ142" s="52" cm="1">
        <f t="array" ref="CQ142">A127858690L_Latest</f>
        <v>3.577</v>
      </c>
      <c r="CR142" s="52" cm="1">
        <f t="array" ref="CR142">A127940842C_Latest</f>
        <v>2.4350000000000001</v>
      </c>
      <c r="CS142" s="52" cm="1">
        <f t="array" ref="CS142">A127885874K_Latest</f>
        <v>1.9</v>
      </c>
      <c r="CT142" s="52" cm="1">
        <f t="array" ref="CT142">A127899642J_Latest</f>
        <v>2.3119999999999998</v>
      </c>
      <c r="CU142" s="52" cm="1">
        <f t="array" ref="CU142">A127899662T_Latest</f>
        <v>0.45700000000000002</v>
      </c>
      <c r="CV142" s="52" cm="1">
        <f t="array" ref="CV142">A127844894F_Latest</f>
        <v>1.139</v>
      </c>
      <c r="CW142" s="52" cm="1">
        <f t="array" ref="CW142">A127858794F_Latest</f>
        <v>0.93100000000000005</v>
      </c>
      <c r="CX142" s="52" cm="1">
        <f t="array" ref="CX142">A127940758L_Latest</f>
        <v>4.8280000000000003</v>
      </c>
      <c r="CY142" s="52" cm="1">
        <f t="array" ref="CY142">A127858610A_Latest</f>
        <v>2.2000000000000002</v>
      </c>
      <c r="CZ142" s="52" cm="1">
        <f t="array" ref="CZ142">A127844758L_Latest</f>
        <v>1.5509999999999999</v>
      </c>
      <c r="DA142" s="52" cm="1">
        <f t="array" ref="DA142">A127940806V_Latest</f>
        <v>4.5979999999999999</v>
      </c>
      <c r="DB142" s="52" cm="1">
        <f t="array" ref="DB142">A127913466F_Latest</f>
        <v>1.393</v>
      </c>
      <c r="DC142" s="52" t="e" cm="1">
        <f t="array" ref="DC142">A127858822C_Latest</f>
        <v>#NAME?</v>
      </c>
      <c r="DD142" s="52" cm="1">
        <f t="array" ref="DD142">A127940718V_Latest</f>
        <v>14.569000000000001</v>
      </c>
      <c r="DE142" s="52" cm="1">
        <f t="array" ref="DE142">A127942118A_Latest</f>
        <v>0.73</v>
      </c>
      <c r="DF142" s="52" cm="1">
        <f t="array" ref="DF142">A127928618J_Latest</f>
        <v>1.778</v>
      </c>
      <c r="DG142" s="52" cm="1">
        <f t="array" ref="DG142">A127901170W_Latest</f>
        <v>2.2189999999999999</v>
      </c>
      <c r="DH142" s="52" cm="1">
        <f t="array" ref="DH142">A127942274C_Latest</f>
        <v>0.751</v>
      </c>
      <c r="DI142" s="52" cm="1">
        <f t="array" ref="DI142">A127887450T_Latest</f>
        <v>0.67200000000000004</v>
      </c>
      <c r="DJ142" s="52" cm="1">
        <f t="array" ref="DJ142">A127860174J_Latest</f>
        <v>0.17499999999999999</v>
      </c>
      <c r="DK142" s="52" cm="1">
        <f t="array" ref="DK142">A127860206R_Latest</f>
        <v>0.748</v>
      </c>
      <c r="DL142" s="52" cm="1">
        <f t="array" ref="DL142">A127873802A_Latest</f>
        <v>0.746</v>
      </c>
      <c r="DM142" s="52" cm="1">
        <f t="array" ref="DM142">A127887322X_Latest</f>
        <v>2.2879999999999998</v>
      </c>
      <c r="DN142" s="52" cm="1">
        <f t="array" ref="DN142">A127914986C_Latest</f>
        <v>1.268</v>
      </c>
      <c r="DO142" s="52" cm="1">
        <f t="array" ref="DO142">A127846302A_Latest</f>
        <v>2.121</v>
      </c>
      <c r="DP142" s="52" cm="1">
        <f t="array" ref="DP142">A127860066X_Latest</f>
        <v>1.29</v>
      </c>
      <c r="DQ142" s="52" cm="1">
        <f t="array" ref="DQ142">A127901146W_Latest</f>
        <v>0.85199999999999998</v>
      </c>
      <c r="DR142" s="52" t="e" cm="1">
        <f t="array" ref="DR142">A127846466W_Latest</f>
        <v>#NAME?</v>
      </c>
      <c r="DS142" s="52" cm="1">
        <f t="array" ref="DS142">A127846238V_Latest</f>
        <v>7.819</v>
      </c>
      <c r="DT142" s="52" cm="1">
        <f t="array" ref="DT142">A127916354T_Latest</f>
        <v>2.6720000000000002</v>
      </c>
      <c r="DU142" s="52" cm="1">
        <f t="array" ref="DU142">A127861634C_Latest</f>
        <v>8.1590000000000007</v>
      </c>
      <c r="DV142" s="52" cm="1">
        <f t="array" ref="DV142">A127943858A_Latest</f>
        <v>1.954</v>
      </c>
      <c r="DW142" s="52" cm="1">
        <f t="array" ref="DW142">A127888962R_Latest</f>
        <v>1.2450000000000001</v>
      </c>
      <c r="DX142" s="52" cm="1">
        <f t="array" ref="DX142">A127875222T_Latest</f>
        <v>2.4550000000000001</v>
      </c>
      <c r="DY142" s="52" cm="1">
        <f t="array" ref="DY142">A127889022J_Latest</f>
        <v>1.0189999999999999</v>
      </c>
      <c r="DZ142" s="52" cm="1">
        <f t="array" ref="DZ142">A127861738W_Latest</f>
        <v>0.53800000000000003</v>
      </c>
      <c r="EA142" s="52" cm="1">
        <f t="array" ref="EA142">A127916542A_Latest</f>
        <v>0.44800000000000001</v>
      </c>
      <c r="EB142" s="52" cm="1">
        <f t="array" ref="EB142">A127888830L_Latest</f>
        <v>10.606999999999999</v>
      </c>
      <c r="EC142" s="52" cm="1">
        <f t="array" ref="EC142">A127888854F_Latest</f>
        <v>1.946</v>
      </c>
      <c r="ED142" s="52" cm="1">
        <f t="array" ref="ED142">A127943778A_Latest</f>
        <v>1.74</v>
      </c>
      <c r="EE142" s="52" cm="1">
        <f t="array" ref="EE142">A127916410X_Latest</f>
        <v>2.9289999999999998</v>
      </c>
      <c r="EF142" s="52" cm="1">
        <f t="array" ref="EF142">A127943822X_Latest</f>
        <v>1.268</v>
      </c>
      <c r="EG142" s="52" t="e" cm="1">
        <f t="array" ref="EG142">A127916554K_Latest</f>
        <v>#NAME?</v>
      </c>
      <c r="EH142" s="52" cm="1">
        <f t="array" ref="EH142">A127875062T_Latest</f>
        <v>18.489999999999998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8706</v>
      </c>
      <c r="C143" s="62">
        <v>26</v>
      </c>
      <c r="D143" s="52" cm="1">
        <f t="array" ref="D143">A127917810C_Latest</f>
        <v>30.704000000000001</v>
      </c>
      <c r="E143" s="52" cm="1">
        <f t="array" ref="E143">A127863042K_Latest</f>
        <v>57.353999999999999</v>
      </c>
      <c r="F143" s="52" cm="1">
        <f t="array" ref="F143">A127876834X_Latest</f>
        <v>21.945</v>
      </c>
      <c r="G143" s="52" cm="1">
        <f t="array" ref="G143">A127904330A_Latest</f>
        <v>24.873999999999999</v>
      </c>
      <c r="H143" s="52" cm="1">
        <f t="array" ref="H143">A127917966X_Latest</f>
        <v>34.256</v>
      </c>
      <c r="I143" s="52" cm="1">
        <f t="array" ref="I143">A127849554A_Latest</f>
        <v>5.7060000000000004</v>
      </c>
      <c r="J143" s="52" cm="1">
        <f t="array" ref="J143">A127918014J_Latest</f>
        <v>14.968999999999999</v>
      </c>
      <c r="K143" s="52" cm="1">
        <f t="array" ref="K143">A127835798L_Latest</f>
        <v>0.46899999999999997</v>
      </c>
      <c r="L143" s="52" cm="1">
        <f t="array" ref="L143">A127890278K_Latest</f>
        <v>79.98</v>
      </c>
      <c r="M143" s="52" cm="1">
        <f t="array" ref="M143">A127835634T_Latest</f>
        <v>39.875</v>
      </c>
      <c r="N143" s="52" cm="1">
        <f t="array" ref="N143">A127876762X_Latest</f>
        <v>26.614000000000001</v>
      </c>
      <c r="O143" s="52" cm="1">
        <f t="array" ref="O143">A127904254K_Latest</f>
        <v>43.807000000000002</v>
      </c>
      <c r="P143" s="52" cm="1">
        <f t="array" ref="P143">A127931650T_Latest</f>
        <v>0</v>
      </c>
      <c r="Q143" s="52" t="e" cm="1">
        <f t="array" ref="Q143">A127918058K_Latest</f>
        <v>#NAME?</v>
      </c>
      <c r="R143" s="52" cm="1">
        <f t="array" ref="R143">A127849338J_Latest</f>
        <v>190.27600000000001</v>
      </c>
      <c r="S143" s="52" cm="1">
        <f t="array" ref="S143">A127905646R_Latest</f>
        <v>10.004</v>
      </c>
      <c r="T143" s="52" cm="1">
        <f t="array" ref="T143">A127891898T_Latest</f>
        <v>22.984999999999999</v>
      </c>
      <c r="U143" s="52" cm="1">
        <f t="array" ref="U143">A127933242T_Latest</f>
        <v>2.7869999999999999</v>
      </c>
      <c r="V143" s="52" cm="1">
        <f t="array" ref="V143">A127905790J_Latest</f>
        <v>7.2130000000000001</v>
      </c>
      <c r="W143" s="52" cm="1">
        <f t="array" ref="W143">A127891962X_Latest</f>
        <v>7.0060000000000002</v>
      </c>
      <c r="X143" s="52" cm="1">
        <f t="array" ref="X143">A127878430R_Latest</f>
        <v>0.68700000000000006</v>
      </c>
      <c r="Y143" s="52" cm="1">
        <f t="array" ref="Y143">A127864654T_Latest</f>
        <v>1.4379999999999999</v>
      </c>
      <c r="Z143" s="52" cm="1">
        <f t="array" ref="Z143">A127864674A_Latest</f>
        <v>0</v>
      </c>
      <c r="AA143" s="52" cm="1">
        <f t="array" ref="AA143">A127933126J_Latest</f>
        <v>30.786000000000001</v>
      </c>
      <c r="AB143" s="52" cm="1">
        <f t="array" ref="AB143">A127878294J_Latest</f>
        <v>7.4630000000000001</v>
      </c>
      <c r="AC143" s="52" cm="1">
        <f t="array" ref="AC143">A127933174A_Latest</f>
        <v>5.2190000000000003</v>
      </c>
      <c r="AD143" s="52" cm="1">
        <f t="array" ref="AD143">A127905722F_Latest</f>
        <v>8.6519999999999992</v>
      </c>
      <c r="AE143" s="52" cm="1">
        <f t="array" ref="AE143">A127878342R_Latest</f>
        <v>0</v>
      </c>
      <c r="AF143" s="52" t="e" cm="1">
        <f t="array" ref="AF143">A127919542F_Latest</f>
        <v>#NAME?</v>
      </c>
      <c r="AG143" s="52" cm="1">
        <f t="array" ref="AG143">A127919338W_Latest</f>
        <v>52.12</v>
      </c>
      <c r="AH143" s="52" cm="1">
        <f t="array" ref="AH143">A127934686X_Latest</f>
        <v>9.41</v>
      </c>
      <c r="AI143" s="52" cm="1">
        <f t="array" ref="AI143">A127879978R_Latest</f>
        <v>17.760999999999999</v>
      </c>
      <c r="AJ143" s="52" cm="1">
        <f t="array" ref="AJ143">A127920846R_Latest</f>
        <v>2.5089999999999999</v>
      </c>
      <c r="AK143" s="52" cm="1">
        <f t="array" ref="AK143">A127934818R_Latest</f>
        <v>6.0270000000000001</v>
      </c>
      <c r="AL143" s="52" cm="1">
        <f t="array" ref="AL143">A127866150X_Latest</f>
        <v>9.3030000000000008</v>
      </c>
      <c r="AM143" s="52" cm="1">
        <f t="array" ref="AM143">A127934878T_Latest</f>
        <v>2.4609999999999999</v>
      </c>
      <c r="AN143" s="52" cm="1">
        <f t="array" ref="AN143">A127852530T_Latest</f>
        <v>3.004</v>
      </c>
      <c r="AO143" s="52" cm="1">
        <f t="array" ref="AO143">A127934918X_Latest</f>
        <v>0</v>
      </c>
      <c r="AP143" s="52" cm="1">
        <f t="array" ref="AP143">A127907202L_Latest</f>
        <v>24.721</v>
      </c>
      <c r="AQ143" s="52" cm="1">
        <f t="array" ref="AQ143">A127879898R_Latest</f>
        <v>10.478999999999999</v>
      </c>
      <c r="AR143" s="52" cm="1">
        <f t="array" ref="AR143">A127907250F_Latest</f>
        <v>7.2450000000000001</v>
      </c>
      <c r="AS143" s="52" cm="1">
        <f t="array" ref="AS143">A127907270R_Latest</f>
        <v>8.0299999999999994</v>
      </c>
      <c r="AT143" s="52" cm="1">
        <f t="array" ref="AT143">A127893486J_Latest</f>
        <v>0</v>
      </c>
      <c r="AU143" s="52" t="e" cm="1">
        <f t="array" ref="AU143">A127866254T_Latest</f>
        <v>#NAME?</v>
      </c>
      <c r="AV143" s="52" cm="1">
        <f t="array" ref="AV143">A127865986F_Latest</f>
        <v>50.475000000000001</v>
      </c>
      <c r="AW143" s="52" cm="1">
        <f t="array" ref="AW143">A127922298X_Latest</f>
        <v>6.0919999999999996</v>
      </c>
      <c r="AX143" s="52" cm="1">
        <f t="array" ref="AX143">A127908842C_Latest</f>
        <v>5.9790000000000001</v>
      </c>
      <c r="AY143" s="52" cm="1">
        <f t="array" ref="AY143">A127854162K_Latest</f>
        <v>8.0050000000000008</v>
      </c>
      <c r="AZ143" s="52" cm="1">
        <f t="array" ref="AZ143">A127908882W_Latest</f>
        <v>6.2640000000000002</v>
      </c>
      <c r="BA143" s="52" cm="1">
        <f t="array" ref="BA143">A127936330W_Latest</f>
        <v>9.3390000000000004</v>
      </c>
      <c r="BB143" s="52" cm="1">
        <f t="array" ref="BB143">A127881478K_Latest</f>
        <v>1.7909999999999999</v>
      </c>
      <c r="BC143" s="52" cm="1">
        <f t="array" ref="BC143">A127936370R_Latest</f>
        <v>4.3310000000000004</v>
      </c>
      <c r="BD143" s="52" cm="1">
        <f t="array" ref="BD143">A127867762F_Latest</f>
        <v>0</v>
      </c>
      <c r="BE143" s="52" cm="1">
        <f t="array" ref="BE143">A127881326X_Latest</f>
        <v>10.715</v>
      </c>
      <c r="BF143" s="52" cm="1">
        <f t="array" ref="BF143">A127854058K_Latest</f>
        <v>8.7669999999999995</v>
      </c>
      <c r="BG143" s="52" cm="1">
        <f t="array" ref="BG143">A127936242W_Latest</f>
        <v>8.6259999999999994</v>
      </c>
      <c r="BH143" s="52" cm="1">
        <f t="array" ref="BH143">A127936258R_Latest</f>
        <v>13.691000000000001</v>
      </c>
      <c r="BI143" s="52" cm="1">
        <f t="array" ref="BI143">A127881390T_Latest</f>
        <v>0</v>
      </c>
      <c r="BJ143" s="52" t="e" cm="1">
        <f t="array" ref="BJ143">A127854270V_Latest</f>
        <v>#NAME?</v>
      </c>
      <c r="BK143" s="52" cm="1">
        <f t="array" ref="BK143">A127922266F_Latest</f>
        <v>41.8</v>
      </c>
      <c r="BL143" s="52" cm="1">
        <f t="array" ref="BL143">A127841650F_Latest</f>
        <v>1.4219999999999999</v>
      </c>
      <c r="BM143" s="52" cm="1">
        <f t="array" ref="BM143">A127910330R_Latest</f>
        <v>2.621</v>
      </c>
      <c r="BN143" s="52" cm="1">
        <f t="array" ref="BN143">A127910346J_Latest</f>
        <v>1.853</v>
      </c>
      <c r="BO143" s="52" cm="1">
        <f t="array" ref="BO143">A127923942V_Latest</f>
        <v>2.4340000000000002</v>
      </c>
      <c r="BP143" s="52" cm="1">
        <f t="array" ref="BP143">A127883026J_Latest</f>
        <v>0.89400000000000002</v>
      </c>
      <c r="BQ143" s="52" cm="1">
        <f t="array" ref="BQ143">A127937846C_Latest</f>
        <v>0</v>
      </c>
      <c r="BR143" s="52" cm="1">
        <f t="array" ref="BR143">A127923970C_Latest</f>
        <v>1.145</v>
      </c>
      <c r="BS143" s="52" cm="1">
        <f t="array" ref="BS143">A127910414X_Latest</f>
        <v>0</v>
      </c>
      <c r="BT143" s="52" cm="1">
        <f t="array" ref="BT143">A127896418K_Latest</f>
        <v>3.1120000000000001</v>
      </c>
      <c r="BU143" s="52" cm="1">
        <f t="array" ref="BU143">A127882898X_Latest</f>
        <v>2.081</v>
      </c>
      <c r="BV143" s="52" cm="1">
        <f t="array" ref="BV143">A127855642R_Latest</f>
        <v>2.1859999999999999</v>
      </c>
      <c r="BW143" s="52" cm="1">
        <f t="array" ref="BW143">A127882934W_Latest</f>
        <v>2.99</v>
      </c>
      <c r="BX143" s="52" cm="1">
        <f t="array" ref="BX143">A127896486L_Latest</f>
        <v>0</v>
      </c>
      <c r="BY143" s="52" t="e" cm="1">
        <f t="array" ref="BY143">A127841874T_Latest</f>
        <v>#NAME?</v>
      </c>
      <c r="BZ143" s="52" cm="1">
        <f t="array" ref="BZ143">A127923794C_Latest</f>
        <v>10.369</v>
      </c>
      <c r="CA143" s="52" cm="1">
        <f t="array" ref="CA143">A127884354L_Latest</f>
        <v>1.67</v>
      </c>
      <c r="CB143" s="52" cm="1">
        <f t="array" ref="CB143">A127925510A_Latest</f>
        <v>5.093</v>
      </c>
      <c r="CC143" s="52" cm="1">
        <f t="array" ref="CC143">A127911838W_Latest</f>
        <v>4.8499999999999996</v>
      </c>
      <c r="CD143" s="52" cm="1">
        <f t="array" ref="CD143">A127925550V_Latest</f>
        <v>2.0259999999999998</v>
      </c>
      <c r="CE143" s="52" cm="1">
        <f t="array" ref="CE143">A127884498X_Latest</f>
        <v>5.7549999999999999</v>
      </c>
      <c r="CF143" s="52" cm="1">
        <f t="array" ref="CF143">A127870710L_Latest</f>
        <v>0.40400000000000003</v>
      </c>
      <c r="CG143" s="52" cm="1">
        <f t="array" ref="CG143">A127911914L_Latest</f>
        <v>4.6589999999999998</v>
      </c>
      <c r="CH143" s="52" cm="1">
        <f t="array" ref="CH143">A127843378T_Latest</f>
        <v>0.35099999999999998</v>
      </c>
      <c r="CI143" s="52" cm="1">
        <f t="array" ref="CI143">A127857082R_Latest</f>
        <v>5.9850000000000003</v>
      </c>
      <c r="CJ143" s="52" cm="1">
        <f t="array" ref="CJ143">A127870542L_Latest</f>
        <v>8.9749999999999996</v>
      </c>
      <c r="CK143" s="52" cm="1">
        <f t="array" ref="CK143">A127870570W_Latest</f>
        <v>1.7689999999999999</v>
      </c>
      <c r="CL143" s="52" cm="1">
        <f t="array" ref="CL143">A127925466C_Latest</f>
        <v>8.0790000000000006</v>
      </c>
      <c r="CM143" s="52" cm="1">
        <f t="array" ref="CM143">A127843278J_Latest</f>
        <v>0</v>
      </c>
      <c r="CN143" s="52" t="e" cm="1">
        <f t="array" ref="CN143">A127843398A_Latest</f>
        <v>#NAME?</v>
      </c>
      <c r="CO143" s="52" cm="1">
        <f t="array" ref="CO143">A127843186X_Latest</f>
        <v>24.808</v>
      </c>
      <c r="CP143" s="52" cm="1">
        <f t="array" ref="CP143">A127858574C_Latest</f>
        <v>1.0309999999999999</v>
      </c>
      <c r="CQ143" s="52" cm="1">
        <f t="array" ref="CQ143">A127844802K_Latest</f>
        <v>0.25900000000000001</v>
      </c>
      <c r="CR143" s="52" cm="1">
        <f t="array" ref="CR143">A127899618J_Latest</f>
        <v>0.76100000000000001</v>
      </c>
      <c r="CS143" s="52" cm="1">
        <f t="array" ref="CS143">A127872202C_Latest</f>
        <v>0.3</v>
      </c>
      <c r="CT143" s="52" cm="1">
        <f t="array" ref="CT143">A127899646T_Latest</f>
        <v>0.495</v>
      </c>
      <c r="CU143" s="52" cm="1">
        <f t="array" ref="CU143">A127927046V_Latest</f>
        <v>0.25700000000000001</v>
      </c>
      <c r="CV143" s="52" cm="1">
        <f t="array" ref="CV143">A127940918L_Latest</f>
        <v>0</v>
      </c>
      <c r="CW143" s="52" cm="1">
        <f t="array" ref="CW143">A127927086L_Latest</f>
        <v>0.11799999999999999</v>
      </c>
      <c r="CX143" s="52" cm="1">
        <f t="array" ref="CX143">A127885754T_Latest</f>
        <v>1.038</v>
      </c>
      <c r="CY143" s="52" cm="1">
        <f t="array" ref="CY143">A127899514R_Latest</f>
        <v>0.61799999999999999</v>
      </c>
      <c r="CZ143" s="52" cm="1">
        <f t="array" ref="CZ143">A127926930R_Latest</f>
        <v>0.91500000000000004</v>
      </c>
      <c r="DA143" s="52" cm="1">
        <f t="array" ref="DA143">A127913442L_Latest</f>
        <v>0.65100000000000002</v>
      </c>
      <c r="DB143" s="52" cm="1">
        <f t="array" ref="DB143">A127885826T_Latest</f>
        <v>0</v>
      </c>
      <c r="DC143" s="52" t="e" cm="1">
        <f t="array" ref="DC143">A127913602L_Latest</f>
        <v>#NAME?</v>
      </c>
      <c r="DD143" s="52" cm="1">
        <f t="array" ref="DD143">A127926854X_Latest</f>
        <v>3.222</v>
      </c>
      <c r="DE143" s="52" cm="1">
        <f t="array" ref="DE143">A127942122T_Latest</f>
        <v>0.30599999999999999</v>
      </c>
      <c r="DF143" s="52" cm="1">
        <f t="array" ref="DF143">A127887418T_Latest</f>
        <v>0.55500000000000005</v>
      </c>
      <c r="DG143" s="52" cm="1">
        <f t="array" ref="DG143">A127873706A_Latest</f>
        <v>6.3E-2</v>
      </c>
      <c r="DH143" s="52" cm="1">
        <f t="array" ref="DH143">A127873730A_Latest</f>
        <v>5.6000000000000001E-2</v>
      </c>
      <c r="DI143" s="52" cm="1">
        <f t="array" ref="DI143">A127942318V_Latest</f>
        <v>0.38500000000000001</v>
      </c>
      <c r="DJ143" s="52" cm="1">
        <f t="array" ref="DJ143">A127860178T_Latest</f>
        <v>0.107</v>
      </c>
      <c r="DK143" s="52" cm="1">
        <f t="array" ref="DK143">A127887486V_Latest</f>
        <v>0.22900000000000001</v>
      </c>
      <c r="DL143" s="52" cm="1">
        <f t="array" ref="DL143">A127873806K_Latest</f>
        <v>0</v>
      </c>
      <c r="DM143" s="52" cm="1">
        <f t="array" ref="DM143">A127887326J_Latest</f>
        <v>0.753</v>
      </c>
      <c r="DN143" s="52" cm="1">
        <f t="array" ref="DN143">A127873594V_Latest</f>
        <v>0.61299999999999999</v>
      </c>
      <c r="DO143" s="52" cm="1">
        <f t="array" ref="DO143">A127901106C_Latest</f>
        <v>0</v>
      </c>
      <c r="DP143" s="52" cm="1">
        <f t="array" ref="DP143">A127873634A_Latest</f>
        <v>0.33600000000000002</v>
      </c>
      <c r="DQ143" s="52" cm="1">
        <f t="array" ref="DQ143">A127873650A_Latest</f>
        <v>0</v>
      </c>
      <c r="DR143" s="52" t="e" cm="1">
        <f t="array" ref="DR143">A127915162F_Latest</f>
        <v>#NAME?</v>
      </c>
      <c r="DS143" s="52" cm="1">
        <f t="array" ref="DS143">A127846242K_Latest</f>
        <v>1.702</v>
      </c>
      <c r="DT143" s="52" cm="1">
        <f t="array" ref="DT143">A127847762J_Latest</f>
        <v>0.76900000000000002</v>
      </c>
      <c r="DU143" s="52" cm="1">
        <f t="array" ref="DU143">A127888930W_Latest</f>
        <v>2.101</v>
      </c>
      <c r="DV143" s="52" cm="1">
        <f t="array" ref="DV143">A127916470A_Latest</f>
        <v>1.117</v>
      </c>
      <c r="DW143" s="52" cm="1">
        <f t="array" ref="DW143">A127875210J_Latest</f>
        <v>0.55300000000000005</v>
      </c>
      <c r="DX143" s="52" cm="1">
        <f t="array" ref="DX143">A127930158W_Latest</f>
        <v>1.079</v>
      </c>
      <c r="DY143" s="52" cm="1">
        <f t="array" ref="DY143">A127847954A_Latest</f>
        <v>0</v>
      </c>
      <c r="DZ143" s="52" cm="1">
        <f t="array" ref="DZ143">A127916518A_Latest</f>
        <v>0.16200000000000001</v>
      </c>
      <c r="EA143" s="52" cm="1">
        <f t="array" ref="EA143">A127916546K_Latest</f>
        <v>0</v>
      </c>
      <c r="EB143" s="52" cm="1">
        <f t="array" ref="EB143">A127875086K_Latest</f>
        <v>2.87</v>
      </c>
      <c r="EC143" s="52" cm="1">
        <f t="array" ref="EC143">A127847818J_Latest</f>
        <v>0.88100000000000001</v>
      </c>
      <c r="ED143" s="52" cm="1">
        <f t="array" ref="ED143">A127902662K_Latest</f>
        <v>0.65200000000000002</v>
      </c>
      <c r="EE143" s="52" cm="1">
        <f t="array" ref="EE143">A127888902L_Latest</f>
        <v>1.377</v>
      </c>
      <c r="EF143" s="52" cm="1">
        <f t="array" ref="EF143">A127916426T_Latest</f>
        <v>0</v>
      </c>
      <c r="EG143" s="52" t="e" cm="1">
        <f t="array" ref="EG143">A127902858L_Latest</f>
        <v>#NAME?</v>
      </c>
      <c r="EH143" s="52" cm="1">
        <f t="array" ref="EH143">A127930018V_Latest</f>
        <v>5.78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8707</v>
      </c>
      <c r="C144" s="62">
        <v>27</v>
      </c>
      <c r="D144" s="52" cm="1">
        <f t="array" ref="D144">A127849342X_Latest</f>
        <v>7.4580000000000002</v>
      </c>
      <c r="E144" s="52" cm="1">
        <f t="array" ref="E144">A127890358K_Latest</f>
        <v>1.329</v>
      </c>
      <c r="F144" s="52" cm="1">
        <f t="array" ref="F144">A127876818X_Latest</f>
        <v>12.028</v>
      </c>
      <c r="G144" s="52" cm="1">
        <f t="array" ref="G144">A127849482A_Latest</f>
        <v>16.748000000000001</v>
      </c>
      <c r="H144" s="52" cm="1">
        <f t="array" ref="H144">A127876850X_Latest</f>
        <v>31.428999999999998</v>
      </c>
      <c r="I144" s="52" cm="1">
        <f t="array" ref="I144">A127890422T_Latest</f>
        <v>29.170999999999999</v>
      </c>
      <c r="J144" s="52" cm="1">
        <f t="array" ref="J144">A127876882T_Latest</f>
        <v>12.528</v>
      </c>
      <c r="K144" s="52" cm="1">
        <f t="array" ref="K144">A127931802T_Latest</f>
        <v>34.838000000000001</v>
      </c>
      <c r="L144" s="52" cm="1">
        <f t="array" ref="L144">A127849370J_Latest</f>
        <v>0</v>
      </c>
      <c r="M144" s="52" cm="1">
        <f t="array" ref="M144">A127862974T_Latest</f>
        <v>22.097000000000001</v>
      </c>
      <c r="N144" s="52" cm="1">
        <f t="array" ref="N144">A127931618T_Latest</f>
        <v>13.987</v>
      </c>
      <c r="O144" s="52" cm="1">
        <f t="array" ref="O144">A127917886X_Latest</f>
        <v>51.893000000000001</v>
      </c>
      <c r="P144" s="52" cm="1">
        <f t="array" ref="P144">A127904258V_Latest</f>
        <v>57.552</v>
      </c>
      <c r="Q144" s="52" t="e" cm="1">
        <f t="array" ref="Q144">A127890462K_Latest</f>
        <v>#NAME?</v>
      </c>
      <c r="R144" s="52" cm="1">
        <f t="array" ref="R144">A127876698T_Latest</f>
        <v>145.529</v>
      </c>
      <c r="S144" s="52" cm="1">
        <f t="array" ref="S144">A127878246R_Latest</f>
        <v>3.1459999999999999</v>
      </c>
      <c r="T144" s="52" cm="1">
        <f t="array" ref="T144">A127919422L_Latest</f>
        <v>0</v>
      </c>
      <c r="U144" s="52" cm="1">
        <f t="array" ref="U144">A127905762X_Latest</f>
        <v>2.9279999999999999</v>
      </c>
      <c r="V144" s="52" cm="1">
        <f t="array" ref="V144">A127933250T_Latest</f>
        <v>4.4450000000000003</v>
      </c>
      <c r="W144" s="52" cm="1">
        <f t="array" ref="W144">A127919466R_Latest</f>
        <v>11.151999999999999</v>
      </c>
      <c r="X144" s="52" cm="1">
        <f t="array" ref="X144">A127933282K_Latest</f>
        <v>5.48</v>
      </c>
      <c r="Y144" s="52" cm="1">
        <f t="array" ref="Y144">A127891982J_Latest</f>
        <v>3.2160000000000002</v>
      </c>
      <c r="Z144" s="52" cm="1">
        <f t="array" ref="Z144">A127933334A_Latest</f>
        <v>7.8230000000000004</v>
      </c>
      <c r="AA144" s="52" cm="1">
        <f t="array" ref="AA144">A127878270R_Latest</f>
        <v>0</v>
      </c>
      <c r="AB144" s="52" cm="1">
        <f t="array" ref="AB144">A127850902J_Latest</f>
        <v>8.234</v>
      </c>
      <c r="AC144" s="52" cm="1">
        <f t="array" ref="AC144">A127837146T_Latest</f>
        <v>5.673</v>
      </c>
      <c r="AD144" s="52" cm="1">
        <f t="array" ref="AD144">A127891854R_Latest</f>
        <v>12.585000000000001</v>
      </c>
      <c r="AE144" s="52" cm="1">
        <f t="array" ref="AE144">A127850978C_Latest</f>
        <v>11.696999999999999</v>
      </c>
      <c r="AF144" s="52" t="e" cm="1">
        <f t="array" ref="AF144">A127837362K_Latest</f>
        <v>#NAME?</v>
      </c>
      <c r="AG144" s="52" cm="1">
        <f t="array" ref="AG144">A127864466J_Latest</f>
        <v>38.189</v>
      </c>
      <c r="AH144" s="52" cm="1">
        <f t="array" ref="AH144">A127879850C_Latest</f>
        <v>1.5129999999999999</v>
      </c>
      <c r="AI144" s="52" cm="1">
        <f t="array" ref="AI144">A127866074J_Latest</f>
        <v>0.82199999999999995</v>
      </c>
      <c r="AJ144" s="52" cm="1">
        <f t="array" ref="AJ144">A127934790X_Latest</f>
        <v>2.0670000000000002</v>
      </c>
      <c r="AK144" s="52" cm="1">
        <f t="array" ref="AK144">A127866122R_Latest</f>
        <v>4.8109999999999999</v>
      </c>
      <c r="AL144" s="52" cm="1">
        <f t="array" ref="AL144">A127907342R_Latest</f>
        <v>8.4149999999999991</v>
      </c>
      <c r="AM144" s="52" cm="1">
        <f t="array" ref="AM144">A127920870R_Latest</f>
        <v>8.0359999999999996</v>
      </c>
      <c r="AN144" s="52" cm="1">
        <f t="array" ref="AN144">A127866178A_Latest</f>
        <v>2.9249999999999998</v>
      </c>
      <c r="AO144" s="52" cm="1">
        <f t="array" ref="AO144">A127880030V_Latest</f>
        <v>9.08</v>
      </c>
      <c r="AP144" s="52" cm="1">
        <f t="array" ref="AP144">A127934690R_Latest</f>
        <v>0</v>
      </c>
      <c r="AQ144" s="52" cm="1">
        <f t="array" ref="AQ144">A127907210L_Latest</f>
        <v>5.2850000000000001</v>
      </c>
      <c r="AR144" s="52" cm="1">
        <f t="array" ref="AR144">A127852362T_Latest</f>
        <v>1.3740000000000001</v>
      </c>
      <c r="AS144" s="52" cm="1">
        <f t="array" ref="AS144">A127852390A_Latest</f>
        <v>13.851000000000001</v>
      </c>
      <c r="AT144" s="52" cm="1">
        <f t="array" ref="AT144">A127879934L_Latest</f>
        <v>17.16</v>
      </c>
      <c r="AU144" s="52" t="e" cm="1">
        <f t="array" ref="AU144">A127838830F_Latest</f>
        <v>#NAME?</v>
      </c>
      <c r="AV144" s="52" cm="1">
        <f t="array" ref="AV144">A127920690F_Latest</f>
        <v>37.668999999999997</v>
      </c>
      <c r="AW144" s="52" cm="1">
        <f t="array" ref="AW144">A127854010X_Latest</f>
        <v>1.673</v>
      </c>
      <c r="AX144" s="52" cm="1">
        <f t="array" ref="AX144">A127936282R_Latest</f>
        <v>0.50700000000000001</v>
      </c>
      <c r="AY144" s="52" cm="1">
        <f t="array" ref="AY144">A127840202J_Latest</f>
        <v>4.9189999999999996</v>
      </c>
      <c r="AZ144" s="52" cm="1">
        <f t="array" ref="AZ144">A127908866W_Latest</f>
        <v>2.1080000000000001</v>
      </c>
      <c r="BA144" s="52" cm="1">
        <f t="array" ref="BA144">A127854178C_Latest</f>
        <v>3.52</v>
      </c>
      <c r="BB144" s="52" cm="1">
        <f t="array" ref="BB144">A127936334F_Latest</f>
        <v>7.8630000000000004</v>
      </c>
      <c r="BC144" s="52" cm="1">
        <f t="array" ref="BC144">A127895026F_Latest</f>
        <v>4.6449999999999996</v>
      </c>
      <c r="BD144" s="52" cm="1">
        <f t="array" ref="BD144">A127908930C_Latest</f>
        <v>10.007</v>
      </c>
      <c r="BE144" s="52" cm="1">
        <f t="array" ref="BE144">A127867542C_Latest</f>
        <v>0</v>
      </c>
      <c r="BF144" s="52" cm="1">
        <f t="array" ref="BF144">A127867554L_Latest</f>
        <v>4.1520000000000001</v>
      </c>
      <c r="BG144" s="52" cm="1">
        <f t="array" ref="BG144">A127867574W_Latest</f>
        <v>5.0869999999999997</v>
      </c>
      <c r="BH144" s="52" cm="1">
        <f t="array" ref="BH144">A127867586F_Latest</f>
        <v>12.291</v>
      </c>
      <c r="BI144" s="52" cm="1">
        <f t="array" ref="BI144">A127854106T_Latest</f>
        <v>13.711</v>
      </c>
      <c r="BJ144" s="52" t="e" cm="1">
        <f t="array" ref="BJ144">A127840286C_Latest</f>
        <v>#NAME?</v>
      </c>
      <c r="BK144" s="52" cm="1">
        <f t="array" ref="BK144">A127853982X_Latest</f>
        <v>35.241999999999997</v>
      </c>
      <c r="BL144" s="52" cm="1">
        <f t="array" ref="BL144">A127841626F_Latest</f>
        <v>0.73</v>
      </c>
      <c r="BM144" s="52" cm="1">
        <f t="array" ref="BM144">A127937742K_Latest</f>
        <v>0</v>
      </c>
      <c r="BN144" s="52" cm="1">
        <f t="array" ref="BN144">A127855678T_Latest</f>
        <v>0.32</v>
      </c>
      <c r="BO144" s="52" cm="1">
        <f t="array" ref="BO144">A127841790J_Latest</f>
        <v>1.3240000000000001</v>
      </c>
      <c r="BP144" s="52" cm="1">
        <f t="array" ref="BP144">A127841814R_Latest</f>
        <v>1.123</v>
      </c>
      <c r="BQ144" s="52" cm="1">
        <f t="array" ref="BQ144">A127937830K_Latest</f>
        <v>1.4239999999999999</v>
      </c>
      <c r="BR144" s="52" cm="1">
        <f t="array" ref="BR144">A127855742X_Latest</f>
        <v>0.23300000000000001</v>
      </c>
      <c r="BS144" s="52" cm="1">
        <f t="array" ref="BS144">A127896590L_Latest</f>
        <v>1.415</v>
      </c>
      <c r="BT144" s="52" cm="1">
        <f t="array" ref="BT144">A127855594J_Latest</f>
        <v>0</v>
      </c>
      <c r="BU144" s="52" cm="1">
        <f t="array" ref="BU144">A127937698L_Latest</f>
        <v>1.393</v>
      </c>
      <c r="BV144" s="52" cm="1">
        <f t="array" ref="BV144">A127855626R_Latest</f>
        <v>0.317</v>
      </c>
      <c r="BW144" s="52" cm="1">
        <f t="array" ref="BW144">A127896450K_Latest</f>
        <v>1.4450000000000001</v>
      </c>
      <c r="BX144" s="52" cm="1">
        <f t="array" ref="BX144">A127896470V_Latest</f>
        <v>3.4159999999999999</v>
      </c>
      <c r="BY144" s="52" t="e" cm="1">
        <f t="array" ref="BY144">A127869246W_Latest</f>
        <v>#NAME?</v>
      </c>
      <c r="BZ144" s="52" cm="1">
        <f t="array" ref="BZ144">A127923766V_Latest</f>
        <v>6.5709999999999997</v>
      </c>
      <c r="CA144" s="52" cm="1">
        <f t="array" ref="CA144">A127911718C_Latest</f>
        <v>0</v>
      </c>
      <c r="CB144" s="52" cm="1">
        <f t="array" ref="CB144">A127925494L_Latest</f>
        <v>0</v>
      </c>
      <c r="CC144" s="52" cm="1">
        <f t="array" ref="CC144">A127925514K_Latest</f>
        <v>1.6579999999999999</v>
      </c>
      <c r="CD144" s="52" cm="1">
        <f t="array" ref="CD144">A127911842L_Latest</f>
        <v>3.077</v>
      </c>
      <c r="CE144" s="52" cm="1">
        <f t="array" ref="CE144">A127898086L_Latest</f>
        <v>3.734</v>
      </c>
      <c r="CF144" s="52" cm="1">
        <f t="array" ref="CF144">A127843330F_Latest</f>
        <v>4.3289999999999997</v>
      </c>
      <c r="CG144" s="52" cm="1">
        <f t="array" ref="CG144">A127898130K_Latest</f>
        <v>1.4079999999999999</v>
      </c>
      <c r="CH144" s="52" cm="1">
        <f t="array" ref="CH144">A127870730W_Latest</f>
        <v>5.3810000000000002</v>
      </c>
      <c r="CI144" s="52" cm="1">
        <f t="array" ref="CI144">A127870502V_Latest</f>
        <v>0</v>
      </c>
      <c r="CJ144" s="52" cm="1">
        <f t="array" ref="CJ144">A127870518L_Latest</f>
        <v>1.5609999999999999</v>
      </c>
      <c r="CK144" s="52" cm="1">
        <f t="array" ref="CK144">A127897990T_Latest</f>
        <v>1.244</v>
      </c>
      <c r="CL144" s="52" cm="1">
        <f t="array" ref="CL144">A127911778F_Latest</f>
        <v>8.6289999999999996</v>
      </c>
      <c r="CM144" s="52" cm="1">
        <f t="array" ref="CM144">A127870586R_Latest</f>
        <v>8.1519999999999992</v>
      </c>
      <c r="CN144" s="52" t="e" cm="1">
        <f t="array" ref="CN144">A127898154C_Latest</f>
        <v>#NAME?</v>
      </c>
      <c r="CO144" s="52" cm="1">
        <f t="array" ref="CO144">A127897934X_Latest</f>
        <v>19.587</v>
      </c>
      <c r="CP144" s="52" cm="1">
        <f t="array" ref="CP144">A127872058W_Latest</f>
        <v>0</v>
      </c>
      <c r="CQ144" s="52" cm="1">
        <f t="array" ref="CQ144">A127940810K_Latest</f>
        <v>0</v>
      </c>
      <c r="CR144" s="52" cm="1">
        <f t="array" ref="CR144">A127844806V_Latest</f>
        <v>0.13500000000000001</v>
      </c>
      <c r="CS144" s="52" cm="1">
        <f t="array" ref="CS144">A127940846L_Latest</f>
        <v>0.39500000000000002</v>
      </c>
      <c r="CT144" s="52" cm="1">
        <f t="array" ref="CT144">A127844834C_Latest</f>
        <v>0.70599999999999996</v>
      </c>
      <c r="CU144" s="52" cm="1">
        <f t="array" ref="CU144">A127858754L_Latest</f>
        <v>0.77700000000000002</v>
      </c>
      <c r="CV144" s="52" cm="1">
        <f t="array" ref="CV144">A127844870L_Latest</f>
        <v>0</v>
      </c>
      <c r="CW144" s="52" cm="1">
        <f t="array" ref="CW144">A127913574R_Latest</f>
        <v>0.45300000000000001</v>
      </c>
      <c r="CX144" s="52" cm="1">
        <f t="array" ref="CX144">A127926870X_Latest</f>
        <v>0</v>
      </c>
      <c r="CY144" s="52" cm="1">
        <f t="array" ref="CY144">A127885758A_Latest</f>
        <v>0.253</v>
      </c>
      <c r="CZ144" s="52" cm="1">
        <f t="array" ref="CZ144">A127885778K_Latest</f>
        <v>0</v>
      </c>
      <c r="DA144" s="52" cm="1">
        <f t="array" ref="DA144">A127926934X_Latest</f>
        <v>0.84599999999999997</v>
      </c>
      <c r="DB144" s="52" cm="1">
        <f t="array" ref="DB144">A127926958T_Latest</f>
        <v>1.367</v>
      </c>
      <c r="DC144" s="52" t="e" cm="1">
        <f t="array" ref="DC144">A127927090C_Latest</f>
        <v>#NAME?</v>
      </c>
      <c r="DD144" s="52" cm="1">
        <f t="array" ref="DD144">A127940686L_Latest</f>
        <v>2.4660000000000002</v>
      </c>
      <c r="DE144" s="52" cm="1">
        <f t="array" ref="DE144">A127928502F_Latest</f>
        <v>9.5000000000000001E-2</v>
      </c>
      <c r="DF144" s="52" cm="1">
        <f t="array" ref="DF144">A127887398V_Latest</f>
        <v>0</v>
      </c>
      <c r="DG144" s="52" cm="1">
        <f t="array" ref="DG144">A127873686C_Latest</f>
        <v>0</v>
      </c>
      <c r="DH144" s="52" cm="1">
        <f t="array" ref="DH144">A127846350V_Latest</f>
        <v>0.184</v>
      </c>
      <c r="DI144" s="52" cm="1">
        <f t="array" ref="DI144">A127942278L_Latest</f>
        <v>0.60299999999999998</v>
      </c>
      <c r="DJ144" s="52" cm="1">
        <f t="array" ref="DJ144">A127942322K_Latest</f>
        <v>0.38800000000000001</v>
      </c>
      <c r="DK144" s="52" cm="1">
        <f t="array" ref="DK144">A127942338C_Latest</f>
        <v>0.1</v>
      </c>
      <c r="DL144" s="52" cm="1">
        <f t="array" ref="DL144">A127873766C_Latest</f>
        <v>0.44800000000000001</v>
      </c>
      <c r="DM144" s="52" cm="1">
        <f t="array" ref="DM144">A127914950A_Latest</f>
        <v>0</v>
      </c>
      <c r="DN144" s="52" cm="1">
        <f t="array" ref="DN144">A127942138K_Latest</f>
        <v>9.5000000000000001E-2</v>
      </c>
      <c r="DO144" s="52" cm="1">
        <f t="array" ref="DO144">A127873598C_Latest</f>
        <v>6.8000000000000005E-2</v>
      </c>
      <c r="DP144" s="52" cm="1">
        <f t="array" ref="DP144">A127901110V_Latest</f>
        <v>0.85899999999999999</v>
      </c>
      <c r="DQ144" s="52" cm="1">
        <f t="array" ref="DQ144">A127860070R_Latest</f>
        <v>0.79700000000000004</v>
      </c>
      <c r="DR144" s="52" t="e" cm="1">
        <f t="array" ref="DR144">A127860214R_Latest</f>
        <v>#NAME?</v>
      </c>
      <c r="DS144" s="52" cm="1">
        <f t="array" ref="DS144">A127901046L_Latest</f>
        <v>1.819</v>
      </c>
      <c r="DT144" s="52" cm="1">
        <f t="array" ref="DT144">A127930022K_Latest</f>
        <v>0.30199999999999999</v>
      </c>
      <c r="DU144" s="52" cm="1">
        <f t="array" ref="DU144">A127847882A_Latest</f>
        <v>0</v>
      </c>
      <c r="DV144" s="52" cm="1">
        <f t="array" ref="DV144">A127943842J_Latest</f>
        <v>0</v>
      </c>
      <c r="DW144" s="52" cm="1">
        <f t="array" ref="DW144">A127847906J_Latest</f>
        <v>0.40400000000000003</v>
      </c>
      <c r="DX144" s="52" cm="1">
        <f t="array" ref="DX144">A127861678F_Latest</f>
        <v>2.177</v>
      </c>
      <c r="DY144" s="52" cm="1">
        <f t="array" ref="DY144">A127847938A_Latest</f>
        <v>0.874</v>
      </c>
      <c r="DZ144" s="52" cm="1">
        <f t="array" ref="DZ144">A127902798W_Latest</f>
        <v>0</v>
      </c>
      <c r="EA144" s="52" cm="1">
        <f t="array" ref="EA144">A127930206C_Latest</f>
        <v>0.23</v>
      </c>
      <c r="EB144" s="52" cm="1">
        <f t="array" ref="EB144">A127888814L_Latest</f>
        <v>0</v>
      </c>
      <c r="EC144" s="52" cm="1">
        <f t="array" ref="EC144">A127943750X_Latest</f>
        <v>1.125</v>
      </c>
      <c r="ED144" s="52" cm="1">
        <f t="array" ref="ED144">A127888862F_Latest</f>
        <v>0.224</v>
      </c>
      <c r="EE144" s="52" cm="1">
        <f t="array" ref="EE144">A127875126T_Latest</f>
        <v>1.387</v>
      </c>
      <c r="EF144" s="52" cm="1">
        <f t="array" ref="EF144">A127875142T_Latest</f>
        <v>1.2509999999999999</v>
      </c>
      <c r="EG144" s="52" t="e" cm="1">
        <f t="array" ref="EG144">A127902814K_Latest</f>
        <v>#NAME?</v>
      </c>
      <c r="EH144" s="52" cm="1">
        <f t="array" ref="EH144">A127875034J_Latest</f>
        <v>3.9870000000000001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8708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8709</v>
      </c>
      <c r="C146" s="62">
        <v>29</v>
      </c>
      <c r="D146" s="52" cm="1">
        <f t="array" ref="D146">A127917794R_Latest</f>
        <v>50.860999999999997</v>
      </c>
      <c r="E146" s="52" cm="1">
        <f t="array" ref="E146">A127849462T_Latest</f>
        <v>116.08799999999999</v>
      </c>
      <c r="F146" s="52" cm="1">
        <f t="array" ref="F146">A127876822R_Latest</f>
        <v>60.427999999999997</v>
      </c>
      <c r="G146" s="52" cm="1">
        <f t="array" ref="G146">A127890390K_Latest</f>
        <v>26.86</v>
      </c>
      <c r="H146" s="52" cm="1">
        <f t="array" ref="H146">A127904338V_Latest</f>
        <v>63.57</v>
      </c>
      <c r="I146" s="52" cm="1">
        <f t="array" ref="I146">A127917970R_Latest</f>
        <v>24.731999999999999</v>
      </c>
      <c r="J146" s="52" cm="1">
        <f t="array" ref="J146">A127904370V_Latest</f>
        <v>22.56</v>
      </c>
      <c r="K146" s="52" cm="1">
        <f t="array" ref="K146">A127863130K_Latest</f>
        <v>19.867000000000001</v>
      </c>
      <c r="L146" s="52" cm="1">
        <f t="array" ref="L146">A127890250J_Latest</f>
        <v>154.733</v>
      </c>
      <c r="M146" s="52" cm="1">
        <f t="array" ref="M146">A127904194V_Latest</f>
        <v>56.619</v>
      </c>
      <c r="N146" s="52" cm="1">
        <f t="array" ref="N146">A127835642T_Latest</f>
        <v>57.860999999999997</v>
      </c>
      <c r="O146" s="52" cm="1">
        <f t="array" ref="O146">A127904230T_Latest</f>
        <v>78.817999999999998</v>
      </c>
      <c r="P146" s="52" cm="1">
        <f t="array" ref="P146">A127904262K_Latest</f>
        <v>35.225000000000001</v>
      </c>
      <c r="Q146" s="52" t="e" cm="1">
        <f t="array" ref="Q146">A127890466V_Latest</f>
        <v>#NAME?</v>
      </c>
      <c r="R146" s="52" cm="1">
        <f t="array" ref="R146">A127917778R_Latest</f>
        <v>384.96600000000001</v>
      </c>
      <c r="S146" s="52" cm="1">
        <f t="array" ref="S146">A127891802L_Latest</f>
        <v>19.427</v>
      </c>
      <c r="T146" s="52" cm="1">
        <f t="array" ref="T146">A127933198V_Latest</f>
        <v>32.237000000000002</v>
      </c>
      <c r="U146" s="52" cm="1">
        <f t="array" ref="U146">A127864590T_Latest</f>
        <v>13.321</v>
      </c>
      <c r="V146" s="52" cm="1">
        <f t="array" ref="V146">A127891914F_Latest</f>
        <v>9.5670000000000002</v>
      </c>
      <c r="W146" s="52" cm="1">
        <f t="array" ref="W146">A127933270A_Latest</f>
        <v>21.850999999999999</v>
      </c>
      <c r="X146" s="52" cm="1">
        <f t="array" ref="X146">A127864626J_Latest</f>
        <v>6.4470000000000001</v>
      </c>
      <c r="Y146" s="52" cm="1">
        <f t="array" ref="Y146">A127891986T_Latest</f>
        <v>5.1050000000000004</v>
      </c>
      <c r="Z146" s="52" cm="1">
        <f t="array" ref="Z146">A127878450X_Latest</f>
        <v>5.6</v>
      </c>
      <c r="AA146" s="52" cm="1">
        <f t="array" ref="AA146">A127850882K_Latest</f>
        <v>49.271000000000001</v>
      </c>
      <c r="AB146" s="52" cm="1">
        <f t="array" ref="AB146">A127933130X_Latest</f>
        <v>13.58</v>
      </c>
      <c r="AC146" s="52" cm="1">
        <f t="array" ref="AC146">A127933138T_Latest</f>
        <v>16.783000000000001</v>
      </c>
      <c r="AD146" s="52" cm="1">
        <f t="array" ref="AD146">A127850954K_Latest</f>
        <v>23.86</v>
      </c>
      <c r="AE146" s="52" cm="1">
        <f t="array" ref="AE146">A127891866X_Latest</f>
        <v>9.5380000000000003</v>
      </c>
      <c r="AF146" s="52" t="e" cm="1">
        <f t="array" ref="AF146">A127919522W_Latest</f>
        <v>#NAME?</v>
      </c>
      <c r="AG146" s="52" cm="1">
        <f t="array" ref="AG146">A127850858K_Latest</f>
        <v>113.556</v>
      </c>
      <c r="AH146" s="52" cm="1">
        <f t="array" ref="AH146">A127838642W_Latest</f>
        <v>13.717000000000001</v>
      </c>
      <c r="AI146" s="52" cm="1">
        <f t="array" ref="AI146">A127879954W_Latest</f>
        <v>43.536000000000001</v>
      </c>
      <c r="AJ146" s="52" cm="1">
        <f t="array" ref="AJ146">A127907290X_Latest</f>
        <v>16.305</v>
      </c>
      <c r="AK146" s="52" cm="1">
        <f t="array" ref="AK146">A127907330F_Latest</f>
        <v>5.0490000000000004</v>
      </c>
      <c r="AL146" s="52" cm="1">
        <f t="array" ref="AL146">A127866142X_Latest</f>
        <v>16.965</v>
      </c>
      <c r="AM146" s="52" cm="1">
        <f t="array" ref="AM146">A127893582J_Latest</f>
        <v>8.7889999999999997</v>
      </c>
      <c r="AN146" s="52" cm="1">
        <f t="array" ref="AN146">A127907370X_Latest</f>
        <v>5.9669999999999996</v>
      </c>
      <c r="AO146" s="52" cm="1">
        <f t="array" ref="AO146">A127838814F_Latest</f>
        <v>5.3019999999999996</v>
      </c>
      <c r="AP146" s="52" cm="1">
        <f t="array" ref="AP146">A127920730L_Latest</f>
        <v>52.225999999999999</v>
      </c>
      <c r="AQ146" s="52" cm="1">
        <f t="array" ref="AQ146">A127934714W_Latest</f>
        <v>16.681999999999999</v>
      </c>
      <c r="AR146" s="52" cm="1">
        <f t="array" ref="AR146">A127893438R_Latest</f>
        <v>16.916</v>
      </c>
      <c r="AS146" s="52" cm="1">
        <f t="array" ref="AS146">A127934730W_Latest</f>
        <v>19.783000000000001</v>
      </c>
      <c r="AT146" s="52" cm="1">
        <f t="array" ref="AT146">A127920790R_Latest</f>
        <v>10.023999999999999</v>
      </c>
      <c r="AU146" s="52" t="e" cm="1">
        <f t="array" ref="AU146">A127934922R_Latest</f>
        <v>#NAME?</v>
      </c>
      <c r="AV146" s="52" cm="1">
        <f t="array" ref="AV146">A127934650W_Latest</f>
        <v>115.631</v>
      </c>
      <c r="AW146" s="52" cm="1">
        <f t="array" ref="AW146">A127881282J_Latest</f>
        <v>7.5460000000000003</v>
      </c>
      <c r="AX146" s="52" cm="1">
        <f t="array" ref="AX146">A127840178V_Latest</f>
        <v>16.097000000000001</v>
      </c>
      <c r="AY146" s="52" cm="1">
        <f t="array" ref="AY146">A127936298J_Latest</f>
        <v>17.059000000000001</v>
      </c>
      <c r="AZ146" s="52" cm="1">
        <f t="array" ref="AZ146">A127854166V_Latest</f>
        <v>6.5380000000000003</v>
      </c>
      <c r="BA146" s="52" cm="1">
        <f t="array" ref="BA146">A127908886F_Latest</f>
        <v>12.734</v>
      </c>
      <c r="BB146" s="52" cm="1">
        <f t="array" ref="BB146">A127867682F_Latest</f>
        <v>4.665</v>
      </c>
      <c r="BC146" s="52" cm="1">
        <f t="array" ref="BC146">A127908918L_Latest</f>
        <v>7.2859999999999996</v>
      </c>
      <c r="BD146" s="52" cm="1">
        <f t="array" ref="BD146">A127895046R_Latest</f>
        <v>3.6760000000000002</v>
      </c>
      <c r="BE146" s="52" cm="1">
        <f t="array" ref="BE146">A127908714K_Latest</f>
        <v>20.542000000000002</v>
      </c>
      <c r="BF146" s="52" cm="1">
        <f t="array" ref="BF146">A127936202C_Latest</f>
        <v>14.335000000000001</v>
      </c>
      <c r="BG146" s="52" cm="1">
        <f t="array" ref="BG146">A127922322L_Latest</f>
        <v>14.347</v>
      </c>
      <c r="BH146" s="52" cm="1">
        <f t="array" ref="BH146">A127840138A_Latest</f>
        <v>17.632000000000001</v>
      </c>
      <c r="BI146" s="52" cm="1">
        <f t="array" ref="BI146">A127922362F_Latest</f>
        <v>7.9080000000000004</v>
      </c>
      <c r="BJ146" s="52" t="e" cm="1">
        <f t="array" ref="BJ146">A127840290V_Latest</f>
        <v>#NAME?</v>
      </c>
      <c r="BK146" s="52" cm="1">
        <f t="array" ref="BK146">A127936134L_Latest</f>
        <v>75.602000000000004</v>
      </c>
      <c r="BL146" s="52" cm="1">
        <f t="array" ref="BL146">A127882874F_Latest</f>
        <v>4.4359999999999999</v>
      </c>
      <c r="BM146" s="52" cm="1">
        <f t="array" ref="BM146">A127937746V_Latest</f>
        <v>5.9109999999999996</v>
      </c>
      <c r="BN146" s="52" cm="1">
        <f t="array" ref="BN146">A127937762V_Latest</f>
        <v>2.5470000000000002</v>
      </c>
      <c r="BO146" s="52" cm="1">
        <f t="array" ref="BO146">A127882986X_Latest</f>
        <v>1.8540000000000001</v>
      </c>
      <c r="BP146" s="52" cm="1">
        <f t="array" ref="BP146">A127910362J_Latest</f>
        <v>2.9809999999999999</v>
      </c>
      <c r="BQ146" s="52" cm="1">
        <f t="array" ref="BQ146">A127923950V_Latest</f>
        <v>0.67300000000000004</v>
      </c>
      <c r="BR146" s="52" cm="1">
        <f t="array" ref="BR146">A127883050J_Latest</f>
        <v>0.83299999999999996</v>
      </c>
      <c r="BS146" s="52" cm="1">
        <f t="array" ref="BS146">A127937878W_Latest</f>
        <v>1.482</v>
      </c>
      <c r="BT146" s="52" cm="1">
        <f t="array" ref="BT146">A127896406A_Latest</f>
        <v>9.7080000000000002</v>
      </c>
      <c r="BU146" s="52" cm="1">
        <f t="array" ref="BU146">A127896422A_Latest</f>
        <v>2.5419999999999998</v>
      </c>
      <c r="BV146" s="52" cm="1">
        <f t="array" ref="BV146">A127910242R_Latest</f>
        <v>1.921</v>
      </c>
      <c r="BW146" s="52" cm="1">
        <f t="array" ref="BW146">A127910254X_Latest</f>
        <v>5.3369999999999997</v>
      </c>
      <c r="BX146" s="52" cm="1">
        <f t="array" ref="BX146">A127910286T_Latest</f>
        <v>0.86</v>
      </c>
      <c r="BY146" s="52" t="e" cm="1">
        <f t="array" ref="BY146">A127869250L_Latest</f>
        <v>#NAME?</v>
      </c>
      <c r="BZ146" s="52" cm="1">
        <f t="array" ref="BZ146">A127910146R_Latest</f>
        <v>20.716999999999999</v>
      </c>
      <c r="CA146" s="52" cm="1">
        <f t="array" ref="CA146">A127870490W_Latest</f>
        <v>2.0680000000000001</v>
      </c>
      <c r="CB146" s="52" cm="1">
        <f t="array" ref="CB146">A127857158X_Latest</f>
        <v>11.167999999999999</v>
      </c>
      <c r="CC146" s="52" cm="1">
        <f t="array" ref="CC146">A127884474F_Latest</f>
        <v>7.6719999999999997</v>
      </c>
      <c r="CD146" s="52" cm="1">
        <f t="array" ref="CD146">A127857190X_Latest</f>
        <v>2.407</v>
      </c>
      <c r="CE146" s="52" cm="1">
        <f t="array" ref="CE146">A127857226R_Latest</f>
        <v>5.6440000000000001</v>
      </c>
      <c r="CF146" s="52" cm="1">
        <f t="array" ref="CF146">A127870686X_Latest</f>
        <v>3.5779999999999998</v>
      </c>
      <c r="CG146" s="52" cm="1">
        <f t="array" ref="CG146">A127911898X_Latest</f>
        <v>2.7930000000000001</v>
      </c>
      <c r="CH146" s="52" cm="1">
        <f t="array" ref="CH146">A127925626C_Latest</f>
        <v>2.3919999999999999</v>
      </c>
      <c r="CI146" s="52" cm="1">
        <f t="array" ref="CI146">A127843202L_Latest</f>
        <v>12.821999999999999</v>
      </c>
      <c r="CJ146" s="52" cm="1">
        <f t="array" ref="CJ146">A127925418K_Latest</f>
        <v>5.72</v>
      </c>
      <c r="CK146" s="52" cm="1">
        <f t="array" ref="CK146">A127870546W_Latest</f>
        <v>5.492</v>
      </c>
      <c r="CL146" s="52" cm="1">
        <f t="array" ref="CL146">A127898006A_Latest</f>
        <v>8.5470000000000006</v>
      </c>
      <c r="CM146" s="52" cm="1">
        <f t="array" ref="CM146">A127898026K_Latest</f>
        <v>5.141</v>
      </c>
      <c r="CN146" s="52" t="e" cm="1">
        <f t="array" ref="CN146">A127898158L_Latest</f>
        <v>#NAME?</v>
      </c>
      <c r="CO146" s="52" cm="1">
        <f t="array" ref="CO146">A127857014L_Latest</f>
        <v>37.722000000000001</v>
      </c>
      <c r="CP146" s="52" cm="1">
        <f t="array" ref="CP146">A127858558C_Latest</f>
        <v>0.93500000000000005</v>
      </c>
      <c r="CQ146" s="52" cm="1">
        <f t="array" ref="CQ146">A127899578A_Latest</f>
        <v>1.6990000000000001</v>
      </c>
      <c r="CR146" s="52" cm="1">
        <f t="array" ref="CR146">A127885842T_Latest</f>
        <v>1.232</v>
      </c>
      <c r="CS146" s="52" cm="1">
        <f t="array" ref="CS146">A127913502C_Latest</f>
        <v>0.35799999999999998</v>
      </c>
      <c r="CT146" s="52" cm="1">
        <f t="array" ref="CT146">A127927010T_Latest</f>
        <v>0.86899999999999999</v>
      </c>
      <c r="CU146" s="52" cm="1">
        <f t="array" ref="CU146">A127858758W_Latest</f>
        <v>0.22800000000000001</v>
      </c>
      <c r="CV146" s="52" cm="1">
        <f t="array" ref="CV146">A127927050K_Latest</f>
        <v>0.17699999999999999</v>
      </c>
      <c r="CW146" s="52" cm="1">
        <f t="array" ref="CW146">A127940922C_Latest</f>
        <v>0.34499999999999997</v>
      </c>
      <c r="CX146" s="52" cm="1">
        <f t="array" ref="CX146">A127899486T_Latest</f>
        <v>2.5190000000000001</v>
      </c>
      <c r="CY146" s="52" cm="1">
        <f t="array" ref="CY146">A127899498A_Latest</f>
        <v>0.96099999999999997</v>
      </c>
      <c r="CZ146" s="52" cm="1">
        <f t="array" ref="CZ146">A127899518X_Latest</f>
        <v>0.746</v>
      </c>
      <c r="DA146" s="52" cm="1">
        <f t="array" ref="DA146">A127885786K_Latest</f>
        <v>1.0209999999999999</v>
      </c>
      <c r="DB146" s="52" cm="1">
        <f t="array" ref="DB146">A127899558T_Latest</f>
        <v>0.59599999999999997</v>
      </c>
      <c r="DC146" s="52" t="e" cm="1">
        <f t="array" ref="DC146">A127858802V_Latest</f>
        <v>#NAME?</v>
      </c>
      <c r="DD146" s="52" cm="1">
        <f t="array" ref="DD146">A127872046L_Latest</f>
        <v>5.8419999999999996</v>
      </c>
      <c r="DE146" s="52" cm="1">
        <f t="array" ref="DE146">A127887282T_Latest</f>
        <v>0.38300000000000001</v>
      </c>
      <c r="DF146" s="52" cm="1">
        <f t="array" ref="DF146">A127942210T_Latest</f>
        <v>0.93500000000000005</v>
      </c>
      <c r="DG146" s="52" cm="1">
        <f t="array" ref="DG146">A127901162W_Latest</f>
        <v>0.82699999999999996</v>
      </c>
      <c r="DH146" s="52" cm="1">
        <f t="array" ref="DH146">A127915070W_Latest</f>
        <v>0.48899999999999999</v>
      </c>
      <c r="DI146" s="52" cm="1">
        <f t="array" ref="DI146">A127942282C_Latest</f>
        <v>0.60199999999999998</v>
      </c>
      <c r="DJ146" s="52" cm="1">
        <f t="array" ref="DJ146">A127915106L_Latest</f>
        <v>0</v>
      </c>
      <c r="DK146" s="52" cm="1">
        <f t="array" ref="DK146">A127915122L_Latest</f>
        <v>0.23599999999999999</v>
      </c>
      <c r="DL146" s="52" cm="1">
        <f t="array" ref="DL146">A127928690A_Latest</f>
        <v>0.39100000000000001</v>
      </c>
      <c r="DM146" s="52" cm="1">
        <f t="array" ref="DM146">A127846270V_Latest</f>
        <v>1.3180000000000001</v>
      </c>
      <c r="DN146" s="52" cm="1">
        <f t="array" ref="DN146">A127873582K_Latest</f>
        <v>0.79</v>
      </c>
      <c r="DO146" s="52" cm="1">
        <f t="array" ref="DO146">A127887334J_Latest</f>
        <v>0.68899999999999995</v>
      </c>
      <c r="DP146" s="52" cm="1">
        <f t="array" ref="DP146">A127928558T_Latest</f>
        <v>0.71499999999999997</v>
      </c>
      <c r="DQ146" s="52" cm="1">
        <f t="array" ref="DQ146">A127901130C_Latest</f>
        <v>0.35199999999999998</v>
      </c>
      <c r="DR146" s="52" t="e" cm="1">
        <f t="array" ref="DR146">A127873810A_Latest</f>
        <v>#NAME?</v>
      </c>
      <c r="DS146" s="52" cm="1">
        <f t="array" ref="DS146">A127873530J_Latest</f>
        <v>3.863</v>
      </c>
      <c r="DT146" s="52" cm="1">
        <f t="array" ref="DT146">A127930026V_Latest</f>
        <v>2.3490000000000002</v>
      </c>
      <c r="DU146" s="52" cm="1">
        <f t="array" ref="DU146">A127847886K_Latest</f>
        <v>4.5039999999999996</v>
      </c>
      <c r="DV146" s="52" cm="1">
        <f t="array" ref="DV146">A127916450T_Latest</f>
        <v>1.466</v>
      </c>
      <c r="DW146" s="52" cm="1">
        <f t="array" ref="DW146">A127916474K_Latest</f>
        <v>0.59699999999999998</v>
      </c>
      <c r="DX146" s="52" cm="1">
        <f t="array" ref="DX146">A127943866A_Latest</f>
        <v>1.925</v>
      </c>
      <c r="DY146" s="52" cm="1">
        <f t="array" ref="DY146">A127902786L_Latest</f>
        <v>0.35199999999999998</v>
      </c>
      <c r="DZ146" s="52" cm="1">
        <f t="array" ref="DZ146">A127930178F_Latest</f>
        <v>0.16200000000000001</v>
      </c>
      <c r="EA146" s="52" cm="1">
        <f t="array" ref="EA146">A127861742L_Latest</f>
        <v>0.67800000000000005</v>
      </c>
      <c r="EB146" s="52" cm="1">
        <f t="array" ref="EB146">A127861518V_Latest</f>
        <v>6.327</v>
      </c>
      <c r="EC146" s="52" cm="1">
        <f t="array" ref="EC146">A127875090A_Latest</f>
        <v>2.0089999999999999</v>
      </c>
      <c r="ED146" s="52" cm="1">
        <f t="array" ref="ED146">A127943766T_Latest</f>
        <v>0.96699999999999997</v>
      </c>
      <c r="EE146" s="52" cm="1">
        <f t="array" ref="EE146">A127916398V_Latest</f>
        <v>1.9239999999999999</v>
      </c>
      <c r="EF146" s="52" cm="1">
        <f t="array" ref="EF146">A127916414J_Latest</f>
        <v>0.80600000000000005</v>
      </c>
      <c r="EG146" s="52" t="e" cm="1">
        <f t="array" ref="EG146">A127875274V_Latest</f>
        <v>#NAME?</v>
      </c>
      <c r="EH146" s="52" cm="1">
        <f t="array" ref="EH146">A127861482C_Latest</f>
        <v>12.032999999999999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8710</v>
      </c>
      <c r="C147" s="62">
        <v>30</v>
      </c>
      <c r="D147" s="52" cm="1">
        <f t="array" ref="D147">A127904146A_Latest</f>
        <v>31.943000000000001</v>
      </c>
      <c r="E147" s="52" cm="1">
        <f t="array" ref="E147">A127835670A_Latest</f>
        <v>100.075</v>
      </c>
      <c r="F147" s="52" cm="1">
        <f t="array" ref="F147">A127835702J_Latest</f>
        <v>45.575000000000003</v>
      </c>
      <c r="G147" s="52" cm="1">
        <f t="array" ref="G147">A127931706T_Latest</f>
        <v>59.402000000000001</v>
      </c>
      <c r="H147" s="52" cm="1">
        <f t="array" ref="H147">A127849506J_Latest</f>
        <v>64.850999999999999</v>
      </c>
      <c r="I147" s="52" cm="1">
        <f t="array" ref="I147">A127931758V_Latest</f>
        <v>31.428999999999998</v>
      </c>
      <c r="J147" s="52" cm="1">
        <f t="array" ref="J147">A127863110A_Latest</f>
        <v>24.356000000000002</v>
      </c>
      <c r="K147" s="52" cm="1">
        <f t="array" ref="K147">A127863134V_Latest</f>
        <v>40.700000000000003</v>
      </c>
      <c r="L147" s="52" cm="1">
        <f t="array" ref="L147">A127931582A_Latest</f>
        <v>122.577</v>
      </c>
      <c r="M147" s="52" cm="1">
        <f t="array" ref="M147">A127890282A_Latest</f>
        <v>40.042999999999999</v>
      </c>
      <c r="N147" s="52" cm="1">
        <f t="array" ref="N147">A127849410R_Latest</f>
        <v>46.25</v>
      </c>
      <c r="O147" s="52" cm="1">
        <f t="array" ref="O147">A127863002T_Latest</f>
        <v>128.14699999999999</v>
      </c>
      <c r="P147" s="52" cm="1">
        <f t="array" ref="P147">A127904266V_Latest</f>
        <v>60.423999999999999</v>
      </c>
      <c r="Q147" s="52" t="e" cm="1">
        <f t="array" ref="Q147">A127918038A_Latest</f>
        <v>#NAME?</v>
      </c>
      <c r="R147" s="52" cm="1">
        <f t="array" ref="R147">A127890214X_Latest</f>
        <v>398.33100000000002</v>
      </c>
      <c r="S147" s="52" cm="1">
        <f t="array" ref="S147">A127933098K_Latest</f>
        <v>10.97</v>
      </c>
      <c r="T147" s="52" cm="1">
        <f t="array" ref="T147">A127933202X_Latest</f>
        <v>33.119999999999997</v>
      </c>
      <c r="U147" s="52" cm="1">
        <f t="array" ref="U147">A127878362X_Latest</f>
        <v>10.878</v>
      </c>
      <c r="V147" s="52" cm="1">
        <f t="array" ref="V147">A127878378T_Latest</f>
        <v>12.393000000000001</v>
      </c>
      <c r="W147" s="52" cm="1">
        <f t="array" ref="W147">A127851046W_Latest</f>
        <v>12.706</v>
      </c>
      <c r="X147" s="52" cm="1">
        <f t="array" ref="X147">A127905802F_Latest</f>
        <v>7.3369999999999997</v>
      </c>
      <c r="Y147" s="52" cm="1">
        <f t="array" ref="Y147">A127837330T_Latest</f>
        <v>5.3259999999999996</v>
      </c>
      <c r="Z147" s="52" cm="1">
        <f t="array" ref="Z147">A127837342A_Latest</f>
        <v>4.532</v>
      </c>
      <c r="AA147" s="52" cm="1">
        <f t="array" ref="AA147">A127850886V_Latest</f>
        <v>41.128999999999998</v>
      </c>
      <c r="AB147" s="52" cm="1">
        <f t="array" ref="AB147">A127864514R_Latest</f>
        <v>11.625999999999999</v>
      </c>
      <c r="AC147" s="52" cm="1">
        <f t="array" ref="AC147">A127891846R_Latest</f>
        <v>10.025</v>
      </c>
      <c r="AD147" s="52" cm="1">
        <f t="array" ref="AD147">A127850958V_Latest</f>
        <v>24.126000000000001</v>
      </c>
      <c r="AE147" s="52" cm="1">
        <f t="array" ref="AE147">A127878326R_Latest</f>
        <v>10.356999999999999</v>
      </c>
      <c r="AF147" s="52" t="e" cm="1">
        <f t="array" ref="AF147">A127905858T_Latest</f>
        <v>#NAME?</v>
      </c>
      <c r="AG147" s="52" cm="1">
        <f t="array" ref="AG147">A127933070J_Latest</f>
        <v>97.263000000000005</v>
      </c>
      <c r="AH147" s="52" cm="1">
        <f t="array" ref="AH147">A127920710C_Latest</f>
        <v>10.952</v>
      </c>
      <c r="AI147" s="52" cm="1">
        <f t="array" ref="AI147">A127879958F_Latest</f>
        <v>30.686</v>
      </c>
      <c r="AJ147" s="52" cm="1">
        <f t="array" ref="AJ147">A127866106R_Latest</f>
        <v>6.5960000000000001</v>
      </c>
      <c r="AK147" s="52" cm="1">
        <f t="array" ref="AK147">A127920850F_Latest</f>
        <v>15.254</v>
      </c>
      <c r="AL147" s="52" cm="1">
        <f t="array" ref="AL147">A127934826R_Latest</f>
        <v>21.67</v>
      </c>
      <c r="AM147" s="52" cm="1">
        <f t="array" ref="AM147">A127838782X_Latest</f>
        <v>9.0549999999999997</v>
      </c>
      <c r="AN147" s="52" cm="1">
        <f t="array" ref="AN147">A127907374J_Latest</f>
        <v>3.476</v>
      </c>
      <c r="AO147" s="52" cm="1">
        <f t="array" ref="AO147">A127852534A_Latest</f>
        <v>13.083</v>
      </c>
      <c r="AP147" s="52" cm="1">
        <f t="array" ref="AP147">A127934694X_Latest</f>
        <v>38.530999999999999</v>
      </c>
      <c r="AQ147" s="52" cm="1">
        <f t="array" ref="AQ147">A127920742W_Latest</f>
        <v>7.6029999999999998</v>
      </c>
      <c r="AR147" s="52" cm="1">
        <f t="array" ref="AR147">A127879902V_Latest</f>
        <v>10.81</v>
      </c>
      <c r="AS147" s="52" cm="1">
        <f t="array" ref="AS147">A127893454R_Latest</f>
        <v>33.304000000000002</v>
      </c>
      <c r="AT147" s="52" cm="1">
        <f t="array" ref="AT147">A127866062X_Latest</f>
        <v>20.524999999999999</v>
      </c>
      <c r="AU147" s="52" t="e" cm="1">
        <f t="array" ref="AU147">A127907414R_Latest</f>
        <v>#NAME?</v>
      </c>
      <c r="AV147" s="52" cm="1">
        <f t="array" ref="AV147">A127838626W_Latest</f>
        <v>110.77200000000001</v>
      </c>
      <c r="AW147" s="52" cm="1">
        <f t="array" ref="AW147">A127894846V_Latest</f>
        <v>4.71</v>
      </c>
      <c r="AX147" s="52" cm="1">
        <f t="array" ref="AX147">A127867626L_Latest</f>
        <v>15.054</v>
      </c>
      <c r="AY147" s="52" cm="1">
        <f t="array" ref="AY147">A127881406X_Latest</f>
        <v>13.135</v>
      </c>
      <c r="AZ147" s="52" cm="1">
        <f t="array" ref="AZ147">A127867658F_Latest</f>
        <v>14.968</v>
      </c>
      <c r="BA147" s="52" cm="1">
        <f t="array" ref="BA147">A127922434F_Latest</f>
        <v>15.939</v>
      </c>
      <c r="BB147" s="52" cm="1">
        <f t="array" ref="BB147">A127895014W_Latest</f>
        <v>7.1509999999999998</v>
      </c>
      <c r="BC147" s="52" cm="1">
        <f t="array" ref="BC147">A127936350F_Latest</f>
        <v>6.1440000000000001</v>
      </c>
      <c r="BD147" s="52" cm="1">
        <f t="array" ref="BD147">A127922482X_Latest</f>
        <v>9.5109999999999992</v>
      </c>
      <c r="BE147" s="52" cm="1">
        <f t="array" ref="BE147">A127936178R_Latest</f>
        <v>18.501999999999999</v>
      </c>
      <c r="BF147" s="52" cm="1">
        <f t="array" ref="BF147">A127894878L_Latest</f>
        <v>7.0960000000000001</v>
      </c>
      <c r="BG147" s="52" cm="1">
        <f t="array" ref="BG147">A127894898W_Latest</f>
        <v>13.032</v>
      </c>
      <c r="BH147" s="52" cm="1">
        <f t="array" ref="BH147">A127854090K_Latest</f>
        <v>35.506</v>
      </c>
      <c r="BI147" s="52" cm="1">
        <f t="array" ref="BI147">A127936262F_Latest</f>
        <v>11.815</v>
      </c>
      <c r="BJ147" s="52" t="e" cm="1">
        <f t="array" ref="BJ147">A127936394J_Latest</f>
        <v>#NAME?</v>
      </c>
      <c r="BK147" s="52" cm="1">
        <f t="array" ref="BK147">A127840066A_Latest</f>
        <v>86.611999999999995</v>
      </c>
      <c r="BL147" s="52" cm="1">
        <f t="array" ref="BL147">A127896378C_Latest</f>
        <v>1.73</v>
      </c>
      <c r="BM147" s="52" cm="1">
        <f t="array" ref="BM147">A127841746X_Latest</f>
        <v>4.3360000000000003</v>
      </c>
      <c r="BN147" s="52" cm="1">
        <f t="array" ref="BN147">A127937766C_Latest</f>
        <v>3.3530000000000002</v>
      </c>
      <c r="BO147" s="52" cm="1">
        <f t="array" ref="BO147">A127896518V_Latest</f>
        <v>5.65</v>
      </c>
      <c r="BP147" s="52" cm="1">
        <f t="array" ref="BP147">A127937806K_Latest</f>
        <v>3.5750000000000002</v>
      </c>
      <c r="BQ147" s="52" cm="1">
        <f t="array" ref="BQ147">A127937834V_Latest</f>
        <v>2.9409999999999998</v>
      </c>
      <c r="BR147" s="52" cm="1">
        <f t="array" ref="BR147">A127883054T_Latest</f>
        <v>2.8479999999999999</v>
      </c>
      <c r="BS147" s="52" cm="1">
        <f t="array" ref="BS147">A127855750X_Latest</f>
        <v>4.3109999999999999</v>
      </c>
      <c r="BT147" s="52" cm="1">
        <f t="array" ref="BT147">A127841654R_Latest</f>
        <v>5.2210000000000001</v>
      </c>
      <c r="BU147" s="52" cm="1">
        <f t="array" ref="BU147">A127910222F_Latest</f>
        <v>3.641</v>
      </c>
      <c r="BV147" s="52" cm="1">
        <f t="array" ref="BV147">A127896438V_Latest</f>
        <v>3.0179999999999998</v>
      </c>
      <c r="BW147" s="52" cm="1">
        <f t="array" ref="BW147">A127910258J_Latest</f>
        <v>9.8469999999999995</v>
      </c>
      <c r="BX147" s="52" cm="1">
        <f t="array" ref="BX147">A127882938F_Latest</f>
        <v>7.0179999999999998</v>
      </c>
      <c r="BY147" s="52" t="e" cm="1">
        <f t="array" ref="BY147">A127883094K_Latest</f>
        <v>#NAME?</v>
      </c>
      <c r="BZ147" s="52" cm="1">
        <f t="array" ref="BZ147">A127923770K_Latest</f>
        <v>28.745000000000001</v>
      </c>
      <c r="CA147" s="52" cm="1">
        <f t="array" ref="CA147">A127884334C_Latest</f>
        <v>1.7170000000000001</v>
      </c>
      <c r="CB147" s="52" cm="1">
        <f t="array" ref="CB147">A127884450L_Latest</f>
        <v>11.286</v>
      </c>
      <c r="CC147" s="52" cm="1">
        <f t="array" ref="CC147">A127925518V_Latest</f>
        <v>8.1199999999999992</v>
      </c>
      <c r="CD147" s="52" cm="1">
        <f t="array" ref="CD147">A127857194J_Latest</f>
        <v>9.3940000000000001</v>
      </c>
      <c r="CE147" s="52" cm="1">
        <f t="array" ref="CE147">A127898090C_Latest</f>
        <v>8.2739999999999991</v>
      </c>
      <c r="CF147" s="52" cm="1">
        <f t="array" ref="CF147">A127925582L_Latest</f>
        <v>2.7330000000000001</v>
      </c>
      <c r="CG147" s="52" cm="1">
        <f t="array" ref="CG147">A127870714W_Latest</f>
        <v>5.6680000000000001</v>
      </c>
      <c r="CH147" s="52" cm="1">
        <f t="array" ref="CH147">A127898138C_Latest</f>
        <v>8.5340000000000007</v>
      </c>
      <c r="CI147" s="52" cm="1">
        <f t="array" ref="CI147">A127857058R_Latest</f>
        <v>12.602</v>
      </c>
      <c r="CJ147" s="52" cm="1">
        <f t="array" ref="CJ147">A127843210L_Latest</f>
        <v>7.4820000000000002</v>
      </c>
      <c r="CK147" s="52" cm="1">
        <f t="array" ref="CK147">A127870550L_Latest</f>
        <v>6.5270000000000001</v>
      </c>
      <c r="CL147" s="52" cm="1">
        <f t="array" ref="CL147">A127857118F_Latest</f>
        <v>21.364000000000001</v>
      </c>
      <c r="CM147" s="52" cm="1">
        <f t="array" ref="CM147">A127925470V_Latest</f>
        <v>7.7519999999999998</v>
      </c>
      <c r="CN147" s="52" t="e" cm="1">
        <f t="array" ref="CN147">A127911938F_Latest</f>
        <v>#NAME?</v>
      </c>
      <c r="CO147" s="52" cm="1">
        <f t="array" ref="CO147">A127925370K_Latest</f>
        <v>55.726999999999997</v>
      </c>
      <c r="CP147" s="52" cm="1">
        <f t="array" ref="CP147">A127885730X_Latest</f>
        <v>1</v>
      </c>
      <c r="CQ147" s="52" cm="1">
        <f t="array" ref="CQ147">A127858670C_Latest</f>
        <v>1.3660000000000001</v>
      </c>
      <c r="CR147" s="52" cm="1">
        <f t="array" ref="CR147">A127858694W_Latest</f>
        <v>1.444</v>
      </c>
      <c r="CS147" s="52" cm="1">
        <f t="array" ref="CS147">A127913506L_Latest</f>
        <v>0.90100000000000002</v>
      </c>
      <c r="CT147" s="52" cm="1">
        <f t="array" ref="CT147">A127844838L_Latest</f>
        <v>1.395</v>
      </c>
      <c r="CU147" s="52" cm="1">
        <f t="array" ref="CU147">A127858762L_Latest</f>
        <v>0.98</v>
      </c>
      <c r="CV147" s="52" cm="1">
        <f t="array" ref="CV147">A127872246F_Latest</f>
        <v>0.60399999999999998</v>
      </c>
      <c r="CW147" s="52" cm="1">
        <f t="array" ref="CW147">A127940926L_Latest</f>
        <v>0.46</v>
      </c>
      <c r="CX147" s="52" cm="1">
        <f t="array" ref="CX147">A127872070L_Latest</f>
        <v>1.925</v>
      </c>
      <c r="CY147" s="52" cm="1">
        <f t="array" ref="CY147">A127899502F_Latest</f>
        <v>1.244</v>
      </c>
      <c r="CZ147" s="52" cm="1">
        <f t="array" ref="CZ147">A127913402V_Latest</f>
        <v>1.177</v>
      </c>
      <c r="DA147" s="52" cm="1">
        <f t="array" ref="DA147">A127885790A_Latest</f>
        <v>2.3730000000000002</v>
      </c>
      <c r="DB147" s="52" cm="1">
        <f t="array" ref="DB147">A127844770C_Latest</f>
        <v>1.431</v>
      </c>
      <c r="DC147" s="52" t="e" cm="1">
        <f t="array" ref="DC147">A127872286X_Latest</f>
        <v>#NAME?</v>
      </c>
      <c r="DD147" s="52" cm="1">
        <f t="array" ref="DD147">A127926834R_Latest</f>
        <v>8.15</v>
      </c>
      <c r="DE147" s="52" cm="1">
        <f t="array" ref="DE147">A127873546A_Latest</f>
        <v>0.63400000000000001</v>
      </c>
      <c r="DF147" s="52" cm="1">
        <f t="array" ref="DF147">A127873654K_Latest</f>
        <v>0.69899999999999995</v>
      </c>
      <c r="DG147" s="52" cm="1">
        <f t="array" ref="DG147">A127942226K_Latest</f>
        <v>0.443</v>
      </c>
      <c r="DH147" s="52" cm="1">
        <f t="array" ref="DH147">A127928634J_Latest</f>
        <v>0.11799999999999999</v>
      </c>
      <c r="DI147" s="52" cm="1">
        <f t="array" ref="DI147">A127846362C_Latest</f>
        <v>0.28000000000000003</v>
      </c>
      <c r="DJ147" s="52" cm="1">
        <f t="array" ref="DJ147">A127860158J_Latest</f>
        <v>0.56299999999999994</v>
      </c>
      <c r="DK147" s="52" cm="1">
        <f t="array" ref="DK147">A127928678K_Latest</f>
        <v>0.28999999999999998</v>
      </c>
      <c r="DL147" s="52" cm="1">
        <f t="array" ref="DL147">A127846434C_Latest</f>
        <v>0.26900000000000002</v>
      </c>
      <c r="DM147" s="52" cm="1">
        <f t="array" ref="DM147">A127859958J_Latest</f>
        <v>0.90900000000000003</v>
      </c>
      <c r="DN147" s="52" cm="1">
        <f t="array" ref="DN147">A127942142A_Latest</f>
        <v>0.42299999999999999</v>
      </c>
      <c r="DO147" s="52" cm="1">
        <f t="array" ref="DO147">A127887338T_Latest</f>
        <v>0.51200000000000001</v>
      </c>
      <c r="DP147" s="52" cm="1">
        <f t="array" ref="DP147">A127873626A_Latest</f>
        <v>0.79400000000000004</v>
      </c>
      <c r="DQ147" s="52" cm="1">
        <f t="array" ref="DQ147">A127915014C_Latest</f>
        <v>0.65500000000000003</v>
      </c>
      <c r="DR147" s="52" t="e" cm="1">
        <f t="array" ref="DR147">A127901230L_Latest</f>
        <v>#NAME?</v>
      </c>
      <c r="DS147" s="52" cm="1">
        <f t="array" ref="DS147">A127942074K_Latest</f>
        <v>3.294</v>
      </c>
      <c r="DT147" s="52" cm="1">
        <f t="array" ref="DT147">A127847738J_Latest</f>
        <v>0.23100000000000001</v>
      </c>
      <c r="DU147" s="52" cm="1">
        <f t="array" ref="DU147">A127943826J_Latest</f>
        <v>3.528</v>
      </c>
      <c r="DV147" s="52" cm="1">
        <f t="array" ref="DV147">A127930106V_Latest</f>
        <v>1.605</v>
      </c>
      <c r="DW147" s="52" cm="1">
        <f t="array" ref="DW147">A127930118C_Latest</f>
        <v>0.72399999999999998</v>
      </c>
      <c r="DX147" s="52" cm="1">
        <f t="array" ref="DX147">A127930142C_Latest</f>
        <v>1.0109999999999999</v>
      </c>
      <c r="DY147" s="52" cm="1">
        <f t="array" ref="DY147">A127888994J_Latest</f>
        <v>0.67</v>
      </c>
      <c r="DZ147" s="52" cm="1">
        <f t="array" ref="DZ147">A127847958K_Latest</f>
        <v>0</v>
      </c>
      <c r="EA147" s="52" cm="1">
        <f t="array" ref="EA147">A127875246K_Latest</f>
        <v>0</v>
      </c>
      <c r="EB147" s="52" cm="1">
        <f t="array" ref="EB147">A127943726X_Latest</f>
        <v>3.7589999999999999</v>
      </c>
      <c r="EC147" s="52" cm="1">
        <f t="array" ref="EC147">A127916366A_Latest</f>
        <v>0.92800000000000005</v>
      </c>
      <c r="ED147" s="52" cm="1">
        <f t="array" ref="ED147">A127861570C_Latest</f>
        <v>1.149</v>
      </c>
      <c r="EE147" s="52" cm="1">
        <f t="array" ref="EE147">A127930074L_Latest</f>
        <v>0.83299999999999996</v>
      </c>
      <c r="EF147" s="52" cm="1">
        <f t="array" ref="EF147">A127943798K_Latest</f>
        <v>0.871</v>
      </c>
      <c r="EG147" s="52" t="e" cm="1">
        <f t="array" ref="EG147">A127889054A_Latest</f>
        <v>#NAME?</v>
      </c>
      <c r="EH147" s="52" cm="1">
        <f t="array" ref="EH147">A127875038T_Latest</f>
        <v>7.7679999999999998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8711</v>
      </c>
      <c r="C148" s="62">
        <v>31</v>
      </c>
      <c r="D148" s="52" cm="1">
        <f t="array" ref="D148">A127849346J_Latest</f>
        <v>39.24</v>
      </c>
      <c r="E148" s="52" cm="1">
        <f t="array" ref="E148">A127904290V_Latest</f>
        <v>86.656000000000006</v>
      </c>
      <c r="F148" s="52" cm="1">
        <f t="array" ref="F148">A127890374K_Latest</f>
        <v>34.097999999999999</v>
      </c>
      <c r="G148" s="52" cm="1">
        <f t="array" ref="G148">A127904314A_Latest</f>
        <v>47.530999999999999</v>
      </c>
      <c r="H148" s="52" cm="1">
        <f t="array" ref="H148">A127890406T_Latest</f>
        <v>50.488</v>
      </c>
      <c r="I148" s="52" cm="1">
        <f t="array" ref="I148">A127890426A_Latest</f>
        <v>32.412999999999997</v>
      </c>
      <c r="J148" s="52" cm="1">
        <f t="array" ref="J148">A127917994J_Latest</f>
        <v>32.808999999999997</v>
      </c>
      <c r="K148" s="52" cm="1">
        <f t="array" ref="K148">A127904378L_Latest</f>
        <v>33.723999999999997</v>
      </c>
      <c r="L148" s="52" cm="1">
        <f t="array" ref="L148">A127876730F_Latest</f>
        <v>117.54</v>
      </c>
      <c r="M148" s="52" cm="1">
        <f t="array" ref="M148">A127890286K_Latest</f>
        <v>34.747999999999998</v>
      </c>
      <c r="N148" s="52" cm="1">
        <f t="array" ref="N148">A127890318T_Latest</f>
        <v>37.594999999999999</v>
      </c>
      <c r="O148" s="52" cm="1">
        <f t="array" ref="O148">A127917890R_Latest</f>
        <v>106.599</v>
      </c>
      <c r="P148" s="52" cm="1">
        <f t="array" ref="P148">A127863022A_Latest</f>
        <v>58.323999999999998</v>
      </c>
      <c r="Q148" s="52" t="e" cm="1">
        <f t="array" ref="Q148">A127904406K_Latest</f>
        <v>#NAME?</v>
      </c>
      <c r="R148" s="52" cm="1">
        <f t="array" ref="R148">A127890218J_Latest</f>
        <v>356.95800000000003</v>
      </c>
      <c r="S148" s="52" cm="1">
        <f t="array" ref="S148">A127878250F_Latest</f>
        <v>15.585000000000001</v>
      </c>
      <c r="T148" s="52" cm="1">
        <f t="array" ref="T148">A127850990V_Latest</f>
        <v>31.088999999999999</v>
      </c>
      <c r="U148" s="52" cm="1">
        <f t="array" ref="U148">A127878366J_Latest</f>
        <v>8.1890000000000001</v>
      </c>
      <c r="V148" s="52" cm="1">
        <f t="array" ref="V148">A127905770X_Latest</f>
        <v>15.929</v>
      </c>
      <c r="W148" s="52" cm="1">
        <f t="array" ref="W148">A127878398A_Latest</f>
        <v>10.760999999999999</v>
      </c>
      <c r="X148" s="52" cm="1">
        <f t="array" ref="X148">A127864630X_Latest</f>
        <v>5.9210000000000003</v>
      </c>
      <c r="Y148" s="52" cm="1">
        <f t="array" ref="Y148">A127933310J_Latest</f>
        <v>6.28</v>
      </c>
      <c r="Z148" s="52" cm="1">
        <f t="array" ref="Z148">A127878454J_Latest</f>
        <v>8.1270000000000007</v>
      </c>
      <c r="AA148" s="52" cm="1">
        <f t="array" ref="AA148">A127837094A_Latest</f>
        <v>44.991999999999997</v>
      </c>
      <c r="AB148" s="52" cm="1">
        <f t="array" ref="AB148">A127905662R_Latest</f>
        <v>7.7290000000000001</v>
      </c>
      <c r="AC148" s="52" cm="1">
        <f t="array" ref="AC148">A127933142J_Latest</f>
        <v>10.311999999999999</v>
      </c>
      <c r="AD148" s="52" cm="1">
        <f t="array" ref="AD148">A127933178K_Latest</f>
        <v>24.677</v>
      </c>
      <c r="AE148" s="52" cm="1">
        <f t="array" ref="AE148">A127837190A_Latest</f>
        <v>13.43</v>
      </c>
      <c r="AF148" s="52" t="e" cm="1">
        <f t="array" ref="AF148">A127851098X_Latest</f>
        <v>#NAME?</v>
      </c>
      <c r="AG148" s="52" cm="1">
        <f t="array" ref="AG148">A127837054J_Latest</f>
        <v>101.88</v>
      </c>
      <c r="AH148" s="52" cm="1">
        <f t="array" ref="AH148">A127852314X_Latest</f>
        <v>10.451000000000001</v>
      </c>
      <c r="AI148" s="52" cm="1">
        <f t="array" ref="AI148">A127852430J_Latest</f>
        <v>26.138000000000002</v>
      </c>
      <c r="AJ148" s="52" cm="1">
        <f t="array" ref="AJ148">A127893510W_Latest</f>
        <v>7.0010000000000003</v>
      </c>
      <c r="AK148" s="52" cm="1">
        <f t="array" ref="AK148">A127852458K_Latest</f>
        <v>9.4600000000000009</v>
      </c>
      <c r="AL148" s="52" cm="1">
        <f t="array" ref="AL148">A127907346X_Latest</f>
        <v>9.8209999999999997</v>
      </c>
      <c r="AM148" s="52" cm="1">
        <f t="array" ref="AM148">A127920874X_Latest</f>
        <v>7.3460000000000001</v>
      </c>
      <c r="AN148" s="52" cm="1">
        <f t="array" ref="AN148">A127880010K_Latest</f>
        <v>4.8369999999999997</v>
      </c>
      <c r="AO148" s="52" cm="1">
        <f t="array" ref="AO148">A127852538K_Latest</f>
        <v>10.141999999999999</v>
      </c>
      <c r="AP148" s="52" cm="1">
        <f t="array" ref="AP148">A127934698J_Latest</f>
        <v>34.289000000000001</v>
      </c>
      <c r="AQ148" s="52" cm="1">
        <f t="array" ref="AQ148">A127838674R_Latest</f>
        <v>6.0919999999999996</v>
      </c>
      <c r="AR148" s="52" cm="1">
        <f t="array" ref="AR148">A127838686X_Latest</f>
        <v>8.7230000000000008</v>
      </c>
      <c r="AS148" s="52" cm="1">
        <f t="array" ref="AS148">A127893458X_Latest</f>
        <v>20.45</v>
      </c>
      <c r="AT148" s="52" cm="1">
        <f t="array" ref="AT148">A127852414J_Latest</f>
        <v>15.122</v>
      </c>
      <c r="AU148" s="52" t="e" cm="1">
        <f t="array" ref="AU148">A127920902W_Latest</f>
        <v>#NAME?</v>
      </c>
      <c r="AV148" s="52" cm="1">
        <f t="array" ref="AV148">A127907146F_Latest</f>
        <v>85.194999999999993</v>
      </c>
      <c r="AW148" s="52" cm="1">
        <f t="array" ref="AW148">A127867534C_Latest</f>
        <v>5.82</v>
      </c>
      <c r="AX148" s="52" cm="1">
        <f t="array" ref="AX148">A127936286X_Latest</f>
        <v>12.686</v>
      </c>
      <c r="AY148" s="52" cm="1">
        <f t="array" ref="AY148">A127908846L_Latest</f>
        <v>7.4320000000000004</v>
      </c>
      <c r="AZ148" s="52" cm="1">
        <f t="array" ref="AZ148">A127894966L_Latest</f>
        <v>9.923</v>
      </c>
      <c r="BA148" s="52" cm="1">
        <f t="array" ref="BA148">A127854182V_Latest</f>
        <v>11.243</v>
      </c>
      <c r="BB148" s="52" cm="1">
        <f t="array" ref="BB148">A127854194C_Latest</f>
        <v>10.144</v>
      </c>
      <c r="BC148" s="52" cm="1">
        <f t="array" ref="BC148">A127936354R_Latest</f>
        <v>10.601000000000001</v>
      </c>
      <c r="BD148" s="52" cm="1">
        <f t="array" ref="BD148">A127895050F_Latest</f>
        <v>9.1460000000000008</v>
      </c>
      <c r="BE148" s="52" cm="1">
        <f t="array" ref="BE148">A127840090A_Latest</f>
        <v>16.957999999999998</v>
      </c>
      <c r="BF148" s="52" cm="1">
        <f t="array" ref="BF148">A127908750V_Latest</f>
        <v>6.2880000000000003</v>
      </c>
      <c r="BG148" s="52" cm="1">
        <f t="array" ref="BG148">A127881338J_Latest</f>
        <v>7.758</v>
      </c>
      <c r="BH148" s="52" cm="1">
        <f t="array" ref="BH148">A127936246F_Latest</f>
        <v>29.64</v>
      </c>
      <c r="BI148" s="52" cm="1">
        <f t="array" ref="BI148">A127936266R_Latest</f>
        <v>15.856999999999999</v>
      </c>
      <c r="BJ148" s="52" t="e" cm="1">
        <f t="array" ref="BJ148">A127867766R_Latest</f>
        <v>#NAME?</v>
      </c>
      <c r="BK148" s="52" cm="1">
        <f t="array" ref="BK148">A127936138W_Latest</f>
        <v>76.995000000000005</v>
      </c>
      <c r="BL148" s="52" cm="1">
        <f t="array" ref="BL148">A127923798L_Latest</f>
        <v>1.5980000000000001</v>
      </c>
      <c r="BM148" s="52" cm="1">
        <f t="array" ref="BM148">A127841750R_Latest</f>
        <v>4.516</v>
      </c>
      <c r="BN148" s="52" cm="1">
        <f t="array" ref="BN148">A127869122V_Latest</f>
        <v>3.0350000000000001</v>
      </c>
      <c r="BO148" s="52" cm="1">
        <f t="array" ref="BO148">A127896522K_Latest</f>
        <v>4.3529999999999998</v>
      </c>
      <c r="BP148" s="52" cm="1">
        <f t="array" ref="BP148">A127923946C_Latest</f>
        <v>2.7469999999999999</v>
      </c>
      <c r="BQ148" s="52" cm="1">
        <f t="array" ref="BQ148">A127841826X_Latest</f>
        <v>1.5649999999999999</v>
      </c>
      <c r="BR148" s="52" cm="1">
        <f t="array" ref="BR148">A127883058A_Latest</f>
        <v>1.593</v>
      </c>
      <c r="BS148" s="52" cm="1">
        <f t="array" ref="BS148">A127869230C_Latest</f>
        <v>1.1200000000000001</v>
      </c>
      <c r="BT148" s="52" cm="1">
        <f t="array" ref="BT148">A127868998V_Latest</f>
        <v>5.3490000000000002</v>
      </c>
      <c r="BU148" s="52" cm="1">
        <f t="array" ref="BU148">A127855602W_Latest</f>
        <v>2.4300000000000002</v>
      </c>
      <c r="BV148" s="52" cm="1">
        <f t="array" ref="BV148">A127841690X_Latest</f>
        <v>1.8979999999999999</v>
      </c>
      <c r="BW148" s="52" cm="1">
        <f t="array" ref="BW148">A127923870V_Latest</f>
        <v>7.4980000000000002</v>
      </c>
      <c r="BX148" s="52" cm="1">
        <f t="array" ref="BX148">A127937730A_Latest</f>
        <v>3.3540000000000001</v>
      </c>
      <c r="BY148" s="52" t="e" cm="1">
        <f t="array" ref="BY148">A127883098V_Latest</f>
        <v>#NAME?</v>
      </c>
      <c r="BZ148" s="52" cm="1">
        <f t="array" ref="BZ148">A127841614W_Latest</f>
        <v>20.527999999999999</v>
      </c>
      <c r="CA148" s="52" cm="1">
        <f t="array" ref="CA148">A127843190R_Latest</f>
        <v>3.5939999999999999</v>
      </c>
      <c r="CB148" s="52" cm="1">
        <f t="array" ref="CB148">A127870618W_Latest</f>
        <v>8.3230000000000004</v>
      </c>
      <c r="CC148" s="52" cm="1">
        <f t="array" ref="CC148">A127898046V_Latest</f>
        <v>6.7729999999999997</v>
      </c>
      <c r="CD148" s="52" cm="1">
        <f t="array" ref="CD148">A127843314F_Latest</f>
        <v>5.0599999999999996</v>
      </c>
      <c r="CE148" s="52" cm="1">
        <f t="array" ref="CE148">A127857230F_Latest</f>
        <v>10.885999999999999</v>
      </c>
      <c r="CF148" s="52" cm="1">
        <f t="array" ref="CF148">A127843334R_Latest</f>
        <v>6.1740000000000004</v>
      </c>
      <c r="CG148" s="52" cm="1">
        <f t="array" ref="CG148">A127870718F_Latest</f>
        <v>7.9320000000000004</v>
      </c>
      <c r="CH148" s="52" cm="1">
        <f t="array" ref="CH148">A127884526W_Latest</f>
        <v>3.827</v>
      </c>
      <c r="CI148" s="52" cm="1">
        <f t="array" ref="CI148">A127884358W_Latest</f>
        <v>10.118</v>
      </c>
      <c r="CJ148" s="52" cm="1">
        <f t="array" ref="CJ148">A127911754L_Latest</f>
        <v>9.5679999999999996</v>
      </c>
      <c r="CK148" s="52" cm="1">
        <f t="array" ref="CK148">A127897994A_Latest</f>
        <v>6.8719999999999999</v>
      </c>
      <c r="CL148" s="52" cm="1">
        <f t="array" ref="CL148">A127884422C_Latest</f>
        <v>17.396999999999998</v>
      </c>
      <c r="CM148" s="52" cm="1">
        <f t="array" ref="CM148">A127911794F_Latest</f>
        <v>8.2140000000000004</v>
      </c>
      <c r="CN148" s="52" t="e" cm="1">
        <f t="array" ref="CN148">A127911942W_Latest</f>
        <v>#NAME?</v>
      </c>
      <c r="CO148" s="52" cm="1">
        <f t="array" ref="CO148">A127925374V_Latest</f>
        <v>52.569000000000003</v>
      </c>
      <c r="CP148" s="52" cm="1">
        <f t="array" ref="CP148">A127872062L_Latest</f>
        <v>0.91500000000000004</v>
      </c>
      <c r="CQ148" s="52" cm="1">
        <f t="array" ref="CQ148">A127899582T_Latest</f>
        <v>0.77</v>
      </c>
      <c r="CR148" s="52" cm="1">
        <f t="array" ref="CR148">A127899598K_Latest</f>
        <v>0.65500000000000003</v>
      </c>
      <c r="CS148" s="52" cm="1">
        <f t="array" ref="CS148">A127885870A_Latest</f>
        <v>1.3360000000000001</v>
      </c>
      <c r="CT148" s="52" cm="1">
        <f t="array" ref="CT148">A127858738L_Latest</f>
        <v>1.2490000000000001</v>
      </c>
      <c r="CU148" s="52" cm="1">
        <f t="array" ref="CU148">A127927026K_Latest</f>
        <v>0.28399999999999997</v>
      </c>
      <c r="CV148" s="52" cm="1">
        <f t="array" ref="CV148">A127885898C_Latest</f>
        <v>0.47599999999999998</v>
      </c>
      <c r="CW148" s="52" cm="1">
        <f t="array" ref="CW148">A127927070V_Latest</f>
        <v>0.82799999999999996</v>
      </c>
      <c r="CX148" s="52" cm="1">
        <f t="array" ref="CX148">A127872074W_Latest</f>
        <v>1.421</v>
      </c>
      <c r="CY148" s="52" cm="1">
        <f t="array" ref="CY148">A127926890J_Latest</f>
        <v>0.86499999999999999</v>
      </c>
      <c r="CZ148" s="52" cm="1">
        <f t="array" ref="CZ148">A127844738C_Latest</f>
        <v>0.54300000000000004</v>
      </c>
      <c r="DA148" s="52" cm="1">
        <f t="array" ref="DA148">A127926938J_Latest</f>
        <v>2.819</v>
      </c>
      <c r="DB148" s="52" cm="1">
        <f t="array" ref="DB148">A127885810X_Latest</f>
        <v>0.86499999999999999</v>
      </c>
      <c r="DC148" s="52" t="e" cm="1">
        <f t="array" ref="DC148">A127885942A_Latest</f>
        <v>#NAME?</v>
      </c>
      <c r="DD148" s="52" cm="1">
        <f t="array" ref="DD148">A127940690C_Latest</f>
        <v>6.5129999999999999</v>
      </c>
      <c r="DE148" s="52" cm="1">
        <f t="array" ref="DE148">A127942094V_Latest</f>
        <v>0.115</v>
      </c>
      <c r="DF148" s="52" cm="1">
        <f t="array" ref="DF148">A127887402X_Latest</f>
        <v>0.90700000000000003</v>
      </c>
      <c r="DG148" s="52" cm="1">
        <f t="array" ref="DG148">A127915054W_Latest</f>
        <v>1.0129999999999999</v>
      </c>
      <c r="DH148" s="52" cm="1">
        <f t="array" ref="DH148">A127873710T_Latest</f>
        <v>0.58899999999999997</v>
      </c>
      <c r="DI148" s="52" cm="1">
        <f t="array" ref="DI148">A127915082F_Latest</f>
        <v>0.77900000000000003</v>
      </c>
      <c r="DJ148" s="52" cm="1">
        <f t="array" ref="DJ148">A127860162X_Latest</f>
        <v>0.107</v>
      </c>
      <c r="DK148" s="52" cm="1">
        <f t="array" ref="DK148">A127901206L_Latest</f>
        <v>0.55200000000000005</v>
      </c>
      <c r="DL148" s="52" cm="1">
        <f t="array" ref="DL148">A127846438L_Latest</f>
        <v>0.53400000000000003</v>
      </c>
      <c r="DM148" s="52" cm="1">
        <f t="array" ref="DM148">A127928518X_Latest</f>
        <v>1.022</v>
      </c>
      <c r="DN148" s="52" cm="1">
        <f t="array" ref="DN148">A127942146K_Latest</f>
        <v>0.76200000000000001</v>
      </c>
      <c r="DO148" s="52" cm="1">
        <f t="array" ref="DO148">A127928542X_Latest</f>
        <v>0.98799999999999999</v>
      </c>
      <c r="DP148" s="52" cm="1">
        <f t="array" ref="DP148">A127860030W_Latest</f>
        <v>1.181</v>
      </c>
      <c r="DQ148" s="52" cm="1">
        <f t="array" ref="DQ148">A127915018L_Latest</f>
        <v>0.64200000000000002</v>
      </c>
      <c r="DR148" s="52" t="e" cm="1">
        <f t="array" ref="DR148">A127928718T_Latest</f>
        <v>#NAME?</v>
      </c>
      <c r="DS148" s="52" cm="1">
        <f t="array" ref="DS148">A127901050C_Latest</f>
        <v>4.5949999999999998</v>
      </c>
      <c r="DT148" s="52" cm="1">
        <f t="array" ref="DT148">A127943698A_Latest</f>
        <v>1.1619999999999999</v>
      </c>
      <c r="DU148" s="52" cm="1">
        <f t="array" ref="DU148">A127916430J_Latest</f>
        <v>2.2280000000000002</v>
      </c>
      <c r="DV148" s="52" cm="1">
        <f t="array" ref="DV148">A127861638L_Latest</f>
        <v>0</v>
      </c>
      <c r="DW148" s="52" cm="1">
        <f t="array" ref="DW148">A127875194V_Latest</f>
        <v>0.88200000000000001</v>
      </c>
      <c r="DX148" s="52" cm="1">
        <f t="array" ref="DX148">A127875214T_Latest</f>
        <v>3.0030000000000001</v>
      </c>
      <c r="DY148" s="52" cm="1">
        <f t="array" ref="DY148">A127888998T_Latest</f>
        <v>0.871</v>
      </c>
      <c r="DZ148" s="52" cm="1">
        <f t="array" ref="DZ148">A127847962A_Latest</f>
        <v>0.53800000000000003</v>
      </c>
      <c r="EA148" s="52" cm="1">
        <f t="array" ref="EA148">A127847998C_Latest</f>
        <v>0</v>
      </c>
      <c r="EB148" s="52" cm="1">
        <f t="array" ref="EB148">A127847766T_Latest</f>
        <v>3.391</v>
      </c>
      <c r="EC148" s="52" cm="1">
        <f t="array" ref="EC148">A127847798K_Latest</f>
        <v>1.0149999999999999</v>
      </c>
      <c r="ED148" s="52" cm="1">
        <f t="array" ref="ED148">A127847822X_Latest</f>
        <v>0.501</v>
      </c>
      <c r="EE148" s="52" cm="1">
        <f t="array" ref="EE148">A127875130J_Latest</f>
        <v>2.9359999999999999</v>
      </c>
      <c r="EF148" s="52" cm="1">
        <f t="array" ref="EF148">A127916418T_Latest</f>
        <v>0.84099999999999997</v>
      </c>
      <c r="EG148" s="52" t="e" cm="1">
        <f t="array" ref="EG148">A127943938A_Latest</f>
        <v>#NAME?</v>
      </c>
      <c r="EH148" s="52" cm="1">
        <f t="array" ref="EH148">A127875042J_Latest</f>
        <v>8.6839999999999993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8712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8713</v>
      </c>
      <c r="C150" s="62">
        <v>33</v>
      </c>
      <c r="D150" s="52" cm="1">
        <f t="array" ref="D150">A127904150T_Latest</f>
        <v>95.957999999999998</v>
      </c>
      <c r="E150" s="52" cm="1">
        <f t="array" ref="E150">A127876806R_Latest</f>
        <v>220.12299999999999</v>
      </c>
      <c r="F150" s="52" cm="1">
        <f t="array" ref="F150">A127835706T_Latest</f>
        <v>91.361000000000004</v>
      </c>
      <c r="G150" s="52" cm="1">
        <f t="array" ref="G150">A127931710J_Latest</f>
        <v>87.94</v>
      </c>
      <c r="H150" s="52" cm="1">
        <f t="array" ref="H150">A127890410J_Latest</f>
        <v>135.06399999999999</v>
      </c>
      <c r="I150" s="52" cm="1">
        <f t="array" ref="I150">A127863094L_Latest</f>
        <v>59.347999999999999</v>
      </c>
      <c r="J150" s="52" cm="1">
        <f t="array" ref="J150">A127835770K_Latest</f>
        <v>40.479999999999997</v>
      </c>
      <c r="K150" s="52" cm="1">
        <f t="array" ref="K150">A127931806A_Latest</f>
        <v>64.025000000000006</v>
      </c>
      <c r="L150" s="52" cm="1">
        <f t="array" ref="L150">A127890254T_Latest</f>
        <v>293.267</v>
      </c>
      <c r="M150" s="52" cm="1">
        <f t="array" ref="M150">A127931598V_Latest</f>
        <v>100.02200000000001</v>
      </c>
      <c r="N150" s="52" cm="1">
        <f t="array" ref="N150">A127876746X_Latest</f>
        <v>88.906999999999996</v>
      </c>
      <c r="O150" s="52" cm="1">
        <f t="array" ref="O150">A127835650T_Latest</f>
        <v>209.62200000000001</v>
      </c>
      <c r="P150" s="52" cm="1">
        <f t="array" ref="P150">A127917902L_Latest</f>
        <v>99.620999999999995</v>
      </c>
      <c r="Q150" s="52" t="e" cm="1">
        <f t="array" ref="Q150">A127918042T_Latest</f>
        <v>#NAME?</v>
      </c>
      <c r="R150" s="52" cm="1">
        <f t="array" ref="R150">A127835578K_Latest</f>
        <v>794.29899999999998</v>
      </c>
      <c r="S150" s="52" cm="1">
        <f t="array" ref="S150">A127850874K_Latest</f>
        <v>35.78</v>
      </c>
      <c r="T150" s="52" cm="1">
        <f t="array" ref="T150">A127919426W_Latest</f>
        <v>68.727000000000004</v>
      </c>
      <c r="U150" s="52" cm="1">
        <f t="array" ref="U150">A127919438F_Latest</f>
        <v>20.805</v>
      </c>
      <c r="V150" s="52" cm="1">
        <f t="array" ref="V150">A127864598K_Latest</f>
        <v>25.783999999999999</v>
      </c>
      <c r="W150" s="52" cm="1">
        <f t="array" ref="W150">A127933274K_Latest</f>
        <v>34.786999999999999</v>
      </c>
      <c r="X150" s="52" cm="1">
        <f t="array" ref="X150">A127864634J_Latest</f>
        <v>14.874000000000001</v>
      </c>
      <c r="Y150" s="52" cm="1">
        <f t="array" ref="Y150">A127905822R_Latest</f>
        <v>6.782</v>
      </c>
      <c r="Z150" s="52" cm="1">
        <f t="array" ref="Z150">A127905838J_Latest</f>
        <v>13.183999999999999</v>
      </c>
      <c r="AA150" s="52" cm="1">
        <f t="array" ref="AA150">A127837098K_Latest</f>
        <v>98.554000000000002</v>
      </c>
      <c r="AB150" s="52" cm="1">
        <f t="array" ref="AB150">A127919370W_Latest</f>
        <v>26.268000000000001</v>
      </c>
      <c r="AC150" s="52" cm="1">
        <f t="array" ref="AC150">A127905682X_Latest</f>
        <v>23.154</v>
      </c>
      <c r="AD150" s="52" cm="1">
        <f t="array" ref="AD150">A127905694J_Latest</f>
        <v>48.271999999999998</v>
      </c>
      <c r="AE150" s="52" cm="1">
        <f t="array" ref="AE150">A127933182A_Latest</f>
        <v>24.475999999999999</v>
      </c>
      <c r="AF150" s="52" t="e" cm="1">
        <f t="array" ref="AF150">A127933350A_Latest</f>
        <v>#NAME?</v>
      </c>
      <c r="AG150" s="52" cm="1">
        <f t="array" ref="AG150">A127864470X_Latest</f>
        <v>220.72300000000001</v>
      </c>
      <c r="AH150" s="52" cm="1">
        <f t="array" ref="AH150">A127838646F_Latest</f>
        <v>27.873000000000001</v>
      </c>
      <c r="AI150" s="52" cm="1">
        <f t="array" ref="AI150">A127879962W_Latest</f>
        <v>78.569999999999993</v>
      </c>
      <c r="AJ150" s="52" cm="1">
        <f t="array" ref="AJ150">A127907294J_Latest</f>
        <v>19.664000000000001</v>
      </c>
      <c r="AK150" s="52" cm="1">
        <f t="array" ref="AK150">A127934806F_Latest</f>
        <v>17.821999999999999</v>
      </c>
      <c r="AL150" s="52" cm="1">
        <f t="array" ref="AL150">A127893558J_Latest</f>
        <v>36.101999999999997</v>
      </c>
      <c r="AM150" s="52" cm="1">
        <f t="array" ref="AM150">A127920878J_Latest</f>
        <v>19.446000000000002</v>
      </c>
      <c r="AN150" s="52" cm="1">
        <f t="array" ref="AN150">A127838810W_Latest</f>
        <v>5.8239999999999998</v>
      </c>
      <c r="AO150" s="52" cm="1">
        <f t="array" ref="AO150">A127893618X_Latest</f>
        <v>18.582999999999998</v>
      </c>
      <c r="AP150" s="52" cm="1">
        <f t="array" ref="AP150">A127893390R_Latest</f>
        <v>99.561999999999998</v>
      </c>
      <c r="AQ150" s="52" cm="1">
        <f t="array" ref="AQ150">A127920746F_Latest</f>
        <v>21.449000000000002</v>
      </c>
      <c r="AR150" s="52" cm="1">
        <f t="array" ref="AR150">A127852366A_Latest</f>
        <v>24.795999999999999</v>
      </c>
      <c r="AS150" s="52" cm="1">
        <f t="array" ref="AS150">A127852394K_Latest</f>
        <v>47.661000000000001</v>
      </c>
      <c r="AT150" s="52" cm="1">
        <f t="array" ref="AT150">A127838718F_Latest</f>
        <v>29.898</v>
      </c>
      <c r="AU150" s="52" t="e" cm="1">
        <f t="array" ref="AU150">A127893634X_Latest</f>
        <v>#NAME?</v>
      </c>
      <c r="AV150" s="52" cm="1">
        <f t="array" ref="AV150">A127907150W_Latest</f>
        <v>223.88399999999999</v>
      </c>
      <c r="AW150" s="52" cm="1">
        <f t="array" ref="AW150">A127854014J_Latest</f>
        <v>15.566000000000001</v>
      </c>
      <c r="AX150" s="52" cm="1">
        <f t="array" ref="AX150">A127854126A_Latest</f>
        <v>29.33</v>
      </c>
      <c r="AY150" s="52" cm="1">
        <f t="array" ref="AY150">A127936302L_Latest</f>
        <v>24.097999999999999</v>
      </c>
      <c r="AZ150" s="52" cm="1">
        <f t="array" ref="AZ150">A127840222T_Latest</f>
        <v>20.474</v>
      </c>
      <c r="BA150" s="52" cm="1">
        <f t="array" ref="BA150">A127881426J_Latest</f>
        <v>31.027999999999999</v>
      </c>
      <c r="BB150" s="52" cm="1">
        <f t="array" ref="BB150">A127936338R_Latest</f>
        <v>11.005000000000001</v>
      </c>
      <c r="BC150" s="52" cm="1">
        <f t="array" ref="BC150">A127908922C_Latest</f>
        <v>14.401</v>
      </c>
      <c r="BD150" s="52" cm="1">
        <f t="array" ref="BD150">A127854230A_Latest</f>
        <v>15.815</v>
      </c>
      <c r="BE150" s="52" cm="1">
        <f t="array" ref="BE150">A127908718V_Latest</f>
        <v>39.435000000000002</v>
      </c>
      <c r="BF150" s="52" cm="1">
        <f t="array" ref="BF150">A127881330R_Latest</f>
        <v>23.015999999999998</v>
      </c>
      <c r="BG150" s="52" cm="1">
        <f t="array" ref="BG150">A127854062A_Latest</f>
        <v>20.041</v>
      </c>
      <c r="BH150" s="52" cm="1">
        <f t="array" ref="BH150">A127922334W_Latest</f>
        <v>55.637999999999998</v>
      </c>
      <c r="BI150" s="52" cm="1">
        <f t="array" ref="BI150">A127908810K_Latest</f>
        <v>21.594000000000001</v>
      </c>
      <c r="BJ150" s="52" t="e" cm="1">
        <f t="array" ref="BJ150">A127936398T_Latest</f>
        <v>#NAME?</v>
      </c>
      <c r="BK150" s="52" cm="1">
        <f t="array" ref="BK150">A127894818K_Latest</f>
        <v>161.71700000000001</v>
      </c>
      <c r="BL150" s="52" cm="1">
        <f t="array" ref="BL150">A127855570R_Latest</f>
        <v>5.601</v>
      </c>
      <c r="BM150" s="52" cm="1">
        <f t="array" ref="BM150">A127910302F_Latest</f>
        <v>11.233000000000001</v>
      </c>
      <c r="BN150" s="52" cm="1">
        <f t="array" ref="BN150">A127910338J_Latest</f>
        <v>4.8710000000000004</v>
      </c>
      <c r="BO150" s="52" cm="1">
        <f t="array" ref="BO150">A127869146L_Latest</f>
        <v>8.2360000000000007</v>
      </c>
      <c r="BP150" s="52" cm="1">
        <f t="array" ref="BP150">A127841818X_Latest</f>
        <v>5.9370000000000003</v>
      </c>
      <c r="BQ150" s="52" cm="1">
        <f t="array" ref="BQ150">A127855730R_Latest</f>
        <v>3.01</v>
      </c>
      <c r="BR150" s="52" cm="1">
        <f t="array" ref="BR150">A127937854C_Latest</f>
        <v>2.5030000000000001</v>
      </c>
      <c r="BS150" s="52" cm="1">
        <f t="array" ref="BS150">A127841858T_Latest</f>
        <v>5.0819999999999999</v>
      </c>
      <c r="BT150" s="52" cm="1">
        <f t="array" ref="BT150">A127910182X_Latest</f>
        <v>14.856999999999999</v>
      </c>
      <c r="BU150" s="52" cm="1">
        <f t="array" ref="BU150">A127937702T_Latest</f>
        <v>6.7880000000000003</v>
      </c>
      <c r="BV150" s="52" cm="1">
        <f t="array" ref="BV150">A127923854V_Latest</f>
        <v>3.0609999999999999</v>
      </c>
      <c r="BW150" s="52" cm="1">
        <f t="array" ref="BW150">A127841714F_Latest</f>
        <v>14.45</v>
      </c>
      <c r="BX150" s="52" cm="1">
        <f t="array" ref="BX150">A127896474C_Latest</f>
        <v>6.968</v>
      </c>
      <c r="BY150" s="52" t="e" cm="1">
        <f t="array" ref="BY150">A127855770J_Latest</f>
        <v>#NAME?</v>
      </c>
      <c r="BZ150" s="52" cm="1">
        <f t="array" ref="BZ150">A127882854W_Latest</f>
        <v>46.472000000000001</v>
      </c>
      <c r="CA150" s="52" cm="1">
        <f t="array" ref="CA150">A127857030L_Latest</f>
        <v>4.8109999999999999</v>
      </c>
      <c r="CB150" s="52" cm="1">
        <f t="array" ref="CB150">A127898034K_Latest</f>
        <v>20.687999999999999</v>
      </c>
      <c r="CC150" s="52" cm="1">
        <f t="array" ref="CC150">A127925522K_Latest</f>
        <v>15.994999999999999</v>
      </c>
      <c r="CD150" s="52" cm="1">
        <f t="array" ref="CD150">A127939290V_Latest</f>
        <v>11.013999999999999</v>
      </c>
      <c r="CE150" s="52" cm="1">
        <f t="array" ref="CE150">A127898094L_Latest</f>
        <v>19.343</v>
      </c>
      <c r="CF150" s="52" cm="1">
        <f t="array" ref="CF150">A127870690R_Latest</f>
        <v>8.6969999999999992</v>
      </c>
      <c r="CG150" s="52" cm="1">
        <f t="array" ref="CG150">A127857254X_Latest</f>
        <v>8.9179999999999993</v>
      </c>
      <c r="CH150" s="52" cm="1">
        <f t="array" ref="CH150">A127898142V_Latest</f>
        <v>9.0229999999999997</v>
      </c>
      <c r="CI150" s="52" cm="1">
        <f t="array" ref="CI150">A127884362L_Latest</f>
        <v>24.015000000000001</v>
      </c>
      <c r="CJ150" s="52" cm="1">
        <f t="array" ref="CJ150">A127884386F_Latest</f>
        <v>15.269</v>
      </c>
      <c r="CK150" s="52" cm="1">
        <f t="array" ref="CK150">A127884394F_Latest</f>
        <v>13.284000000000001</v>
      </c>
      <c r="CL150" s="52" cm="1">
        <f t="array" ref="CL150">A127843242F_Latest</f>
        <v>33.457000000000001</v>
      </c>
      <c r="CM150" s="52" cm="1">
        <f t="array" ref="CM150">A127857138R_Latest</f>
        <v>12.464</v>
      </c>
      <c r="CN150" s="52" t="e" cm="1">
        <f t="array" ref="CN150">A127884542W_Latest</f>
        <v>#NAME?</v>
      </c>
      <c r="CO150" s="52" cm="1">
        <f t="array" ref="CO150">A127843170F_Latest</f>
        <v>98.49</v>
      </c>
      <c r="CP150" s="52" cm="1">
        <f t="array" ref="CP150">A127940722K_Latest</f>
        <v>2.0960000000000001</v>
      </c>
      <c r="CQ150" s="52" cm="1">
        <f t="array" ref="CQ150">A127872162W_Latest</f>
        <v>2.488</v>
      </c>
      <c r="CR150" s="52" cm="1">
        <f t="array" ref="CR150">A127899602R_Latest</f>
        <v>1.7769999999999999</v>
      </c>
      <c r="CS150" s="52" cm="1">
        <f t="array" ref="CS150">A127913510C_Latest</f>
        <v>1.9610000000000001</v>
      </c>
      <c r="CT150" s="52" cm="1">
        <f t="array" ref="CT150">A127940866W_Latest</f>
        <v>1.7130000000000001</v>
      </c>
      <c r="CU150" s="52" cm="1">
        <f t="array" ref="CU150">A127885890K_Latest</f>
        <v>0.97599999999999998</v>
      </c>
      <c r="CV150" s="52" cm="1">
        <f t="array" ref="CV150">A127885902J_Latest</f>
        <v>0.65300000000000002</v>
      </c>
      <c r="CW150" s="52" cm="1">
        <f t="array" ref="CW150">A127940930C_Latest</f>
        <v>1.046</v>
      </c>
      <c r="CX150" s="52" cm="1">
        <f t="array" ref="CX150">A127913370L_Latest</f>
        <v>4.0380000000000003</v>
      </c>
      <c r="CY150" s="52" cm="1">
        <f t="array" ref="CY150">A127926894T_Latest</f>
        <v>2.2570000000000001</v>
      </c>
      <c r="CZ150" s="52" cm="1">
        <f t="array" ref="CZ150">A127913406C_Latest</f>
        <v>1.19</v>
      </c>
      <c r="DA150" s="52" cm="1">
        <f t="array" ref="DA150">A127858634V_Latest</f>
        <v>3.4380000000000002</v>
      </c>
      <c r="DB150" s="52" cm="1">
        <f t="array" ref="DB150">A127885814J_Latest</f>
        <v>1.788</v>
      </c>
      <c r="DC150" s="52" t="e" cm="1">
        <f t="array" ref="DC150">A127858806C_Latest</f>
        <v>#NAME?</v>
      </c>
      <c r="DD150" s="52" cm="1">
        <f t="array" ref="DD150">A127926838X_Latest</f>
        <v>12.711</v>
      </c>
      <c r="DE150" s="52" cm="1">
        <f t="array" ref="DE150">A127901062L_Latest</f>
        <v>0.91800000000000004</v>
      </c>
      <c r="DF150" s="52" cm="1">
        <f t="array" ref="DF150">A127887406J_Latest</f>
        <v>1.8759999999999999</v>
      </c>
      <c r="DG150" s="52" cm="1">
        <f t="array" ref="DG150">A127942230A_Latest</f>
        <v>1.7529999999999999</v>
      </c>
      <c r="DH150" s="52" cm="1">
        <f t="array" ref="DH150">A127928638T_Latest</f>
        <v>0.71599999999999997</v>
      </c>
      <c r="DI150" s="52" cm="1">
        <f t="array" ref="DI150">A127901186R_Latest</f>
        <v>1.4710000000000001</v>
      </c>
      <c r="DJ150" s="52" cm="1">
        <f t="array" ref="DJ150">A127928662T_Latest</f>
        <v>0.32</v>
      </c>
      <c r="DK150" s="52" cm="1">
        <f t="array" ref="DK150">A127846406V_Latest</f>
        <v>0.69899999999999995</v>
      </c>
      <c r="DL150" s="52" cm="1">
        <f t="array" ref="DL150">A127873770V_Latest</f>
        <v>0.84299999999999997</v>
      </c>
      <c r="DM150" s="52" cm="1">
        <f t="array" ref="DM150">A127859962X_Latest</f>
        <v>2.5840000000000001</v>
      </c>
      <c r="DN150" s="52" cm="1">
        <f t="array" ref="DN150">A127859986T_Latest</f>
        <v>1.706</v>
      </c>
      <c r="DO150" s="52" cm="1">
        <f t="array" ref="DO150">A127914990V_Latest</f>
        <v>1.482</v>
      </c>
      <c r="DP150" s="52" cm="1">
        <f t="array" ref="DP150">A127887358A_Latest</f>
        <v>1.806</v>
      </c>
      <c r="DQ150" s="52" cm="1">
        <f t="array" ref="DQ150">A127846314K_Latest</f>
        <v>1.016</v>
      </c>
      <c r="DR150" s="52" t="e" cm="1">
        <f t="array" ref="DR150">A127873814K_Latest</f>
        <v>#NAME?</v>
      </c>
      <c r="DS150" s="52" cm="1">
        <f t="array" ref="DS150">A127887250X_Latest</f>
        <v>8.5950000000000006</v>
      </c>
      <c r="DT150" s="52" cm="1">
        <f t="array" ref="DT150">A127902614T_Latest</f>
        <v>3.3119999999999998</v>
      </c>
      <c r="DU150" s="52" cm="1">
        <f t="array" ref="DU150">A127902722A_Latest</f>
        <v>7.2119999999999997</v>
      </c>
      <c r="DV150" s="52" cm="1">
        <f t="array" ref="DV150">A127875170A_Latest</f>
        <v>2.3980000000000001</v>
      </c>
      <c r="DW150" s="52" cm="1">
        <f t="array" ref="DW150">A127875198C_Latest</f>
        <v>1.9330000000000001</v>
      </c>
      <c r="DX150" s="52" cm="1">
        <f t="array" ref="DX150">A127902782C_Latest</f>
        <v>4.6840000000000002</v>
      </c>
      <c r="DY150" s="52" cm="1">
        <f t="array" ref="DY150">A127875226A_Latest</f>
        <v>1.0209999999999999</v>
      </c>
      <c r="DZ150" s="52" cm="1">
        <f t="array" ref="DZ150">A127916510J_Latest</f>
        <v>0.7</v>
      </c>
      <c r="EA150" s="52" cm="1">
        <f t="array" ref="EA150">A127930210V_Latest</f>
        <v>0.44800000000000001</v>
      </c>
      <c r="EB150" s="52" cm="1">
        <f t="array" ref="EB150">A127888818W_Latest</f>
        <v>10.222</v>
      </c>
      <c r="EC150" s="52" cm="1">
        <f t="array" ref="EC150">A127875094K_Latest</f>
        <v>3.2690000000000001</v>
      </c>
      <c r="ED150" s="52" cm="1">
        <f t="array" ref="ED150">A127888866R_Latest</f>
        <v>1.899</v>
      </c>
      <c r="EE150" s="52" cm="1">
        <f t="array" ref="EE150">A127916402X_Latest</f>
        <v>4.9009999999999998</v>
      </c>
      <c r="EF150" s="52" cm="1">
        <f t="array" ref="EF150">A127847862T_Latest</f>
        <v>1.417</v>
      </c>
      <c r="EG150" s="52" t="e" cm="1">
        <f t="array" ref="EG150">A127943942T_Latest</f>
        <v>#NAME?</v>
      </c>
      <c r="EH150" s="52" cm="1">
        <f t="array" ref="EH150">A127916338T_Latest</f>
        <v>21.707999999999998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8714</v>
      </c>
      <c r="C151" s="62">
        <v>34</v>
      </c>
      <c r="D151" s="52" cm="1">
        <f t="array" ref="D151">A127904154A_Latest</f>
        <v>26.085999999999999</v>
      </c>
      <c r="E151" s="52" cm="1">
        <f t="array" ref="E151">A127876810F_Latest</f>
        <v>82.695999999999998</v>
      </c>
      <c r="F151" s="52" cm="1">
        <f t="array" ref="F151">A127863046V_Latest</f>
        <v>48.738999999999997</v>
      </c>
      <c r="G151" s="52" cm="1">
        <f t="array" ref="G151">A127849486K_Latest</f>
        <v>45.853000000000002</v>
      </c>
      <c r="H151" s="52" cm="1">
        <f t="array" ref="H151">A127931734A_Latest</f>
        <v>43.844999999999999</v>
      </c>
      <c r="I151" s="52" cm="1">
        <f t="array" ref="I151">A127904358C_Latest</f>
        <v>29.225999999999999</v>
      </c>
      <c r="J151" s="52" cm="1">
        <f t="array" ref="J151">A127876886A_Latest</f>
        <v>39.244</v>
      </c>
      <c r="K151" s="52" cm="1">
        <f t="array" ref="K151">A127918018T_Latest</f>
        <v>30.266999999999999</v>
      </c>
      <c r="L151" s="52" cm="1">
        <f t="array" ref="L151">A127890258A_Latest</f>
        <v>101.583</v>
      </c>
      <c r="M151" s="52" cm="1">
        <f t="array" ref="M151">A127835626T_Latest</f>
        <v>31.388999999999999</v>
      </c>
      <c r="N151" s="52" cm="1">
        <f t="array" ref="N151">A127876750R_Latest</f>
        <v>52.8</v>
      </c>
      <c r="O151" s="52" cm="1">
        <f t="array" ref="O151">A127917894X_Latest</f>
        <v>103.941</v>
      </c>
      <c r="P151" s="52" cm="1">
        <f t="array" ref="P151">A127917906W_Latest</f>
        <v>54.351999999999997</v>
      </c>
      <c r="Q151" s="52" t="e" cm="1">
        <f t="array" ref="Q151">A127890470K_Latest</f>
        <v>#NAME?</v>
      </c>
      <c r="R151" s="52" cm="1">
        <f t="array" ref="R151">A127904142T_Latest</f>
        <v>345.95600000000002</v>
      </c>
      <c r="S151" s="52" cm="1">
        <f t="array" ref="S151">A127837074T_Latest</f>
        <v>10.202</v>
      </c>
      <c r="T151" s="52" cm="1">
        <f t="array" ref="T151">A127891882X_Latest</f>
        <v>27.719000000000001</v>
      </c>
      <c r="U151" s="52" cm="1">
        <f t="array" ref="U151">A127933214J_Latest</f>
        <v>11.582000000000001</v>
      </c>
      <c r="V151" s="52" cm="1">
        <f t="array" ref="V151">A127905774J_Latest</f>
        <v>12.105</v>
      </c>
      <c r="W151" s="52" cm="1">
        <f t="array" ref="W151">A127933278V_Latest</f>
        <v>10.532</v>
      </c>
      <c r="X151" s="52" cm="1">
        <f t="array" ref="X151">A127933286V_Latest</f>
        <v>4.8319999999999999</v>
      </c>
      <c r="Y151" s="52" cm="1">
        <f t="array" ref="Y151">A127878434X_Latest</f>
        <v>9.9290000000000003</v>
      </c>
      <c r="Z151" s="52" cm="1">
        <f t="array" ref="Z151">A127933338K_Latest</f>
        <v>5.0750000000000002</v>
      </c>
      <c r="AA151" s="52" cm="1">
        <f t="array" ref="AA151">A127891822W_Latest</f>
        <v>36.838999999999999</v>
      </c>
      <c r="AB151" s="52" cm="1">
        <f t="array" ref="AB151">A127919374F_Latest</f>
        <v>6.6669999999999998</v>
      </c>
      <c r="AC151" s="52" cm="1">
        <f t="array" ref="AC151">A127850930T_Latest</f>
        <v>13.967000000000001</v>
      </c>
      <c r="AD151" s="52" cm="1">
        <f t="array" ref="AD151">A127850962K_Latest</f>
        <v>24.390999999999998</v>
      </c>
      <c r="AE151" s="52" cm="1">
        <f t="array" ref="AE151">A127919410C_Latest</f>
        <v>8.8480000000000008</v>
      </c>
      <c r="AF151" s="52" t="e" cm="1">
        <f t="array" ref="AF151">A127878478A_Latest</f>
        <v>#NAME?</v>
      </c>
      <c r="AG151" s="52" cm="1">
        <f t="array" ref="AG151">A127891790R_Latest</f>
        <v>91.975999999999999</v>
      </c>
      <c r="AH151" s="52" cm="1">
        <f t="array" ref="AH151">A127879854L_Latest</f>
        <v>7.2469999999999999</v>
      </c>
      <c r="AI151" s="52" cm="1">
        <f t="array" ref="AI151">A127866078T_Latest</f>
        <v>21.791</v>
      </c>
      <c r="AJ151" s="52" cm="1">
        <f t="array" ref="AJ151">A127920822W_Latest</f>
        <v>10.238</v>
      </c>
      <c r="AK151" s="52" cm="1">
        <f t="array" ref="AK151">A127866126X_Latest</f>
        <v>11.941000000000001</v>
      </c>
      <c r="AL151" s="52" cm="1">
        <f t="array" ref="AL151">A127893562X_Latest</f>
        <v>12.353999999999999</v>
      </c>
      <c r="AM151" s="52" cm="1">
        <f t="array" ref="AM151">A127893586T_Latest</f>
        <v>5.7439999999999998</v>
      </c>
      <c r="AN151" s="52" cm="1">
        <f t="array" ref="AN151">A127907378T_Latest</f>
        <v>8.4559999999999995</v>
      </c>
      <c r="AO151" s="52" cm="1">
        <f t="array" ref="AO151">A127866206X_Latest</f>
        <v>9.9429999999999996</v>
      </c>
      <c r="AP151" s="52" cm="1">
        <f t="array" ref="AP151">A127934702L_Latest</f>
        <v>25.484000000000002</v>
      </c>
      <c r="AQ151" s="52" cm="1">
        <f t="array" ref="AQ151">A127893410L_Latest</f>
        <v>8.9269999999999996</v>
      </c>
      <c r="AR151" s="52" cm="1">
        <f t="array" ref="AR151">A127852370T_Latest</f>
        <v>11.653</v>
      </c>
      <c r="AS151" s="52" cm="1">
        <f t="array" ref="AS151">A127866050R_Latest</f>
        <v>25.876000000000001</v>
      </c>
      <c r="AT151" s="52" cm="1">
        <f t="array" ref="AT151">A127852418T_Latest</f>
        <v>15.773999999999999</v>
      </c>
      <c r="AU151" s="52" t="e" cm="1">
        <f t="array" ref="AU151">A127866234J_Latest</f>
        <v>#NAME?</v>
      </c>
      <c r="AV151" s="52" cm="1">
        <f t="array" ref="AV151">A127879838L_Latest</f>
        <v>87.713999999999999</v>
      </c>
      <c r="AW151" s="52" cm="1">
        <f t="array" ref="AW151">A127922274F_Latest</f>
        <v>2.5089999999999999</v>
      </c>
      <c r="AX151" s="52" cm="1">
        <f t="array" ref="AX151">A127867630C_Latest</f>
        <v>14.507</v>
      </c>
      <c r="AY151" s="52" cm="1">
        <f t="array" ref="AY151">A127840206T_Latest</f>
        <v>13.529</v>
      </c>
      <c r="AZ151" s="52" cm="1">
        <f t="array" ref="AZ151">A127840226A_Latest</f>
        <v>10.956</v>
      </c>
      <c r="BA151" s="52" cm="1">
        <f t="array" ref="BA151">A127867666F_Latest</f>
        <v>8.8879999999999999</v>
      </c>
      <c r="BB151" s="52" cm="1">
        <f t="array" ref="BB151">A127881454T_Latest</f>
        <v>10.956</v>
      </c>
      <c r="BC151" s="52" cm="1">
        <f t="array" ref="BC151">A127895030W_Latest</f>
        <v>9.6300000000000008</v>
      </c>
      <c r="BD151" s="52" cm="1">
        <f t="array" ref="BD151">A127936374X_Latest</f>
        <v>6.5179999999999998</v>
      </c>
      <c r="BE151" s="52" cm="1">
        <f t="array" ref="BE151">A127908722K_Latest</f>
        <v>16.567</v>
      </c>
      <c r="BF151" s="52" cm="1">
        <f t="array" ref="BF151">A127894882C_Latest</f>
        <v>4.7030000000000003</v>
      </c>
      <c r="BG151" s="52" cm="1">
        <f t="array" ref="BG151">A127881342X_Latest</f>
        <v>15.096</v>
      </c>
      <c r="BH151" s="52" cm="1">
        <f t="array" ref="BH151">A127840142T_Latest</f>
        <v>27.14</v>
      </c>
      <c r="BI151" s="52" cm="1">
        <f t="array" ref="BI151">A127867606C_Latest</f>
        <v>13.986000000000001</v>
      </c>
      <c r="BJ151" s="52" t="e" cm="1">
        <f t="array" ref="BJ151">A127922494J_Latest</f>
        <v>#NAME?</v>
      </c>
      <c r="BK151" s="52" cm="1">
        <f t="array" ref="BK151">A127894822A_Latest</f>
        <v>77.492000000000004</v>
      </c>
      <c r="BL151" s="52" cm="1">
        <f t="array" ref="BL151">A127896382V_Latest</f>
        <v>2.1629999999999998</v>
      </c>
      <c r="BM151" s="52" cm="1">
        <f t="array" ref="BM151">A127923906K_Latest</f>
        <v>3.53</v>
      </c>
      <c r="BN151" s="52" cm="1">
        <f t="array" ref="BN151">A127896506K_Latest</f>
        <v>4.0640000000000001</v>
      </c>
      <c r="BO151" s="52" cm="1">
        <f t="array" ref="BO151">A127937782C_Latest</f>
        <v>3.6219999999999999</v>
      </c>
      <c r="BP151" s="52" cm="1">
        <f t="array" ref="BP151">A127937810A_Latest</f>
        <v>3.367</v>
      </c>
      <c r="BQ151" s="52" cm="1">
        <f t="array" ref="BQ151">A127883030X_Latest</f>
        <v>2.169</v>
      </c>
      <c r="BR151" s="52" cm="1">
        <f t="array" ref="BR151">A127883062T_Latest</f>
        <v>2.7709999999999999</v>
      </c>
      <c r="BS151" s="52" cm="1">
        <f t="array" ref="BS151">A127923974L_Latest</f>
        <v>1.8320000000000001</v>
      </c>
      <c r="BT151" s="52" cm="1">
        <f t="array" ref="BT151">A127923810T_Latest</f>
        <v>5.42</v>
      </c>
      <c r="BU151" s="52" cm="1">
        <f t="array" ref="BU151">A127869014K_Latest</f>
        <v>1.825</v>
      </c>
      <c r="BV151" s="52" cm="1">
        <f t="array" ref="BV151">A127882902C_Latest</f>
        <v>3.7759999999999998</v>
      </c>
      <c r="BW151" s="52" cm="1">
        <f t="array" ref="BW151">A127841718R_Latest</f>
        <v>8.2309999999999999</v>
      </c>
      <c r="BX151" s="52" cm="1">
        <f t="array" ref="BX151">A127923882C_Latest</f>
        <v>4.2640000000000002</v>
      </c>
      <c r="BY151" s="52" t="e" cm="1">
        <f t="array" ref="BY151">A127883102X_Latest</f>
        <v>#NAME?</v>
      </c>
      <c r="BZ151" s="52" cm="1">
        <f t="array" ref="BZ151">A127896374V_Latest</f>
        <v>23.516999999999999</v>
      </c>
      <c r="CA151" s="52" cm="1">
        <f t="array" ref="CA151">A127925394C_Latest</f>
        <v>2.569</v>
      </c>
      <c r="CB151" s="52" cm="1">
        <f t="array" ref="CB151">A127884454W_Latest</f>
        <v>10.089</v>
      </c>
      <c r="CC151" s="52" cm="1">
        <f t="array" ref="CC151">A127898050K_Latest</f>
        <v>6.57</v>
      </c>
      <c r="CD151" s="52" cm="1">
        <f t="array" ref="CD151">A127898066C_Latest</f>
        <v>5.8470000000000004</v>
      </c>
      <c r="CE151" s="52" cm="1">
        <f t="array" ref="CE151">A127925554C_Latest</f>
        <v>5.4610000000000003</v>
      </c>
      <c r="CF151" s="52" cm="1">
        <f t="array" ref="CF151">A127870694X_Latest</f>
        <v>3.7869999999999999</v>
      </c>
      <c r="CG151" s="52" cm="1">
        <f t="array" ref="CG151">A127857258J_Latest</f>
        <v>7.4749999999999996</v>
      </c>
      <c r="CH151" s="52" cm="1">
        <f t="array" ref="CH151">A127939342K_Latest</f>
        <v>5.7309999999999999</v>
      </c>
      <c r="CI151" s="52" cm="1">
        <f t="array" ref="CI151">A127884366W_Latest</f>
        <v>11.526</v>
      </c>
      <c r="CJ151" s="52" cm="1">
        <f t="array" ref="CJ151">A127843214W_Latest</f>
        <v>7.5010000000000003</v>
      </c>
      <c r="CK151" s="52" cm="1">
        <f t="array" ref="CK151">A127843230W_Latest</f>
        <v>5.6070000000000002</v>
      </c>
      <c r="CL151" s="52" cm="1">
        <f t="array" ref="CL151">A127939230T_Latest</f>
        <v>13.851000000000001</v>
      </c>
      <c r="CM151" s="52" cm="1">
        <f t="array" ref="CM151">A127857142F_Latest</f>
        <v>8.6430000000000007</v>
      </c>
      <c r="CN151" s="52" t="e" cm="1">
        <f t="array" ref="CN151">A127843382J_Latest</f>
        <v>#NAME?</v>
      </c>
      <c r="CO151" s="52" cm="1">
        <f t="array" ref="CO151">A127911702K_Latest</f>
        <v>47.527999999999999</v>
      </c>
      <c r="CP151" s="52" cm="1">
        <f t="array" ref="CP151">A127913346L_Latest</f>
        <v>0.753</v>
      </c>
      <c r="CQ151" s="52" cm="1">
        <f t="array" ref="CQ151">A127885830J_Latest</f>
        <v>1.347</v>
      </c>
      <c r="CR151" s="52" cm="1">
        <f t="array" ref="CR151">A127899606X_Latest</f>
        <v>1.554</v>
      </c>
      <c r="CS151" s="52" cm="1">
        <f t="array" ref="CS151">A127858710K_Latest</f>
        <v>0.63400000000000001</v>
      </c>
      <c r="CT151" s="52" cm="1">
        <f t="array" ref="CT151">A127913530L_Latest</f>
        <v>1.7989999999999999</v>
      </c>
      <c r="CU151" s="52" cm="1">
        <f t="array" ref="CU151">A127913550W_Latest</f>
        <v>0.51600000000000001</v>
      </c>
      <c r="CV151" s="52" cm="1">
        <f t="array" ref="CV151">A127844874W_Latest</f>
        <v>0.60399999999999998</v>
      </c>
      <c r="CW151" s="52" cm="1">
        <f t="array" ref="CW151">A127899678K_Latest</f>
        <v>0.58699999999999997</v>
      </c>
      <c r="CX151" s="52" cm="1">
        <f t="array" ref="CX151">A127872078F_Latest</f>
        <v>1.827</v>
      </c>
      <c r="CY151" s="52" cm="1">
        <f t="array" ref="CY151">A127872102V_Latest</f>
        <v>0.81299999999999994</v>
      </c>
      <c r="CZ151" s="52" cm="1">
        <f t="array" ref="CZ151">A127913410V_Latest</f>
        <v>1.276</v>
      </c>
      <c r="DA151" s="52" cm="1">
        <f t="array" ref="DA151">A127858638C_Latest</f>
        <v>2.7749999999999999</v>
      </c>
      <c r="DB151" s="52" cm="1">
        <f t="array" ref="DB151">A127913446W_Latest</f>
        <v>1.103</v>
      </c>
      <c r="DC151" s="52" t="e" cm="1">
        <f t="array" ref="DC151">A127872290R_Latest</f>
        <v>#NAME?</v>
      </c>
      <c r="DD151" s="52" cm="1">
        <f t="array" ref="DD151">A127844690C_Latest</f>
        <v>7.7939999999999996</v>
      </c>
      <c r="DE151" s="52" cm="1">
        <f t="array" ref="DE151">A127914938K_Latest</f>
        <v>0.214</v>
      </c>
      <c r="DF151" s="52" cm="1">
        <f t="array" ref="DF151">A127860078J_Latest</f>
        <v>0.66500000000000004</v>
      </c>
      <c r="DG151" s="52" cm="1">
        <f t="array" ref="DG151">A127873690V_Latest</f>
        <v>0.52900000000000003</v>
      </c>
      <c r="DH151" s="52" cm="1">
        <f t="array" ref="DH151">A127942246V_Latest</f>
        <v>0.48</v>
      </c>
      <c r="DI151" s="52" cm="1">
        <f t="array" ref="DI151">A127928650J_Latest</f>
        <v>0.189</v>
      </c>
      <c r="DJ151" s="52" cm="1">
        <f t="array" ref="DJ151">A127942326V_Latest</f>
        <v>0.35</v>
      </c>
      <c r="DK151" s="52" cm="1">
        <f t="array" ref="DK151">A127860182J_Latest</f>
        <v>0.379</v>
      </c>
      <c r="DL151" s="52" cm="1">
        <f t="array" ref="DL151">A127915138F_Latest</f>
        <v>0.35099999999999998</v>
      </c>
      <c r="DM151" s="52" cm="1">
        <f t="array" ref="DM151">A127859966J_Latest</f>
        <v>0.66500000000000004</v>
      </c>
      <c r="DN151" s="52" cm="1">
        <f t="array" ref="DN151">A127901070L_Latest</f>
        <v>0.27</v>
      </c>
      <c r="DO151" s="52" cm="1">
        <f t="array" ref="DO151">A127860006W_Latest</f>
        <v>0.70699999999999996</v>
      </c>
      <c r="DP151" s="52" cm="1">
        <f t="array" ref="DP151">A127860034F_Latest</f>
        <v>0.88400000000000001</v>
      </c>
      <c r="DQ151" s="52" cm="1">
        <f t="array" ref="DQ151">A127915022C_Latest</f>
        <v>0.63200000000000001</v>
      </c>
      <c r="DR151" s="52" t="e" cm="1">
        <f t="array" ref="DR151">A127942354C_Latest</f>
        <v>#NAME?</v>
      </c>
      <c r="DS151" s="52" cm="1">
        <f t="array" ref="DS151">A127942078V_Latest</f>
        <v>3.1579999999999999</v>
      </c>
      <c r="DT151" s="52" cm="1">
        <f t="array" ref="DT151">A127847742X_Latest</f>
        <v>0.43</v>
      </c>
      <c r="DU151" s="52" cm="1">
        <f t="array" ref="DU151">A127888918F_Latest</f>
        <v>3.048</v>
      </c>
      <c r="DV151" s="52" cm="1">
        <f t="array" ref="DV151">A127888934F_Latest</f>
        <v>0.67300000000000004</v>
      </c>
      <c r="DW151" s="52" cm="1">
        <f t="array" ref="DW151">A127930122V_Latest</f>
        <v>0.26900000000000002</v>
      </c>
      <c r="DX151" s="52" cm="1">
        <f t="array" ref="DX151">A127943870T_Latest</f>
        <v>1.2549999999999999</v>
      </c>
      <c r="DY151" s="52" cm="1">
        <f t="array" ref="DY151">A127889002X_Latest</f>
        <v>0.872</v>
      </c>
      <c r="DZ151" s="52" cm="1">
        <f t="array" ref="DZ151">A127943906J_Latest</f>
        <v>0</v>
      </c>
      <c r="EA151" s="52" cm="1">
        <f t="array" ref="EA151">A127889042T_Latest</f>
        <v>0.23</v>
      </c>
      <c r="EB151" s="52" cm="1">
        <f t="array" ref="EB151">A127888822L_Latest</f>
        <v>3.254</v>
      </c>
      <c r="EC151" s="52" cm="1">
        <f t="array" ref="EC151">A127916370T_Latest</f>
        <v>0.68200000000000005</v>
      </c>
      <c r="ED151" s="52" cm="1">
        <f t="array" ref="ED151">A127902646K_Latest</f>
        <v>0.71799999999999997</v>
      </c>
      <c r="EE151" s="52" cm="1">
        <f t="array" ref="EE151">A127875134T_Latest</f>
        <v>0.79300000000000004</v>
      </c>
      <c r="EF151" s="52" cm="1">
        <f t="array" ref="EF151">A127902682V_Latest</f>
        <v>1.1020000000000001</v>
      </c>
      <c r="EG151" s="52" t="e" cm="1">
        <f t="array" ref="EG151">A127848018C_Latest</f>
        <v>#NAME?</v>
      </c>
      <c r="EH151" s="52" cm="1">
        <f t="array" ref="EH151">A127888782F_Latest</f>
        <v>6.7770000000000001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8681</v>
      </c>
      <c r="B152" s="57"/>
      <c r="C152" s="62">
        <v>35</v>
      </c>
      <c r="D152" s="52" cm="1">
        <f t="array" ref="D152">A127862958T_Latest</f>
        <v>125.93</v>
      </c>
      <c r="E152" s="52" cm="1">
        <f t="array" ref="E152">A127849470T_Latest</f>
        <v>326.24099999999999</v>
      </c>
      <c r="F152" s="52" cm="1">
        <f t="array" ref="F152">A127931694V_Latest</f>
        <v>160.15100000000001</v>
      </c>
      <c r="G152" s="52" cm="1">
        <f t="array" ref="G152">A127890394V_Latest</f>
        <v>150.178</v>
      </c>
      <c r="H152" s="52" cm="1">
        <f t="array" ref="H152">A127876854J_Latest</f>
        <v>193.982</v>
      </c>
      <c r="I152" s="52" cm="1">
        <f t="array" ref="I152">A127876870J_Latest</f>
        <v>108.196</v>
      </c>
      <c r="J152" s="52" cm="1">
        <f t="array" ref="J152">A127890442A_Latest</f>
        <v>94.596000000000004</v>
      </c>
      <c r="K152" s="52" cm="1">
        <f t="array" ref="K152">A127849578V_Latest</f>
        <v>112.83799999999999</v>
      </c>
      <c r="L152" s="52" cm="1">
        <f t="array" ref="L152">A127904178V_Latest</f>
        <v>419.32</v>
      </c>
      <c r="M152" s="52" cm="1">
        <f t="array" ref="M152">A127904202J_Latest</f>
        <v>140.65</v>
      </c>
      <c r="N152" s="52" cm="1">
        <f t="array" ref="N152">A127849414X_Latest</f>
        <v>165.523</v>
      </c>
      <c r="O152" s="52" cm="1">
        <f t="array" ref="O152">A127849430X_Latest</f>
        <v>350.93200000000002</v>
      </c>
      <c r="P152" s="52" cm="1">
        <f t="array" ref="P152">A127876794T_Latest</f>
        <v>189.86799999999999</v>
      </c>
      <c r="Q152" s="52" t="e" cm="1">
        <f t="array" ref="Q152">A127849602J_Latest</f>
        <v>#NAME?</v>
      </c>
      <c r="R152" s="52" cm="1">
        <f t="array" ref="R152">A127835590A_Latest</f>
        <v>1272.1110000000001</v>
      </c>
      <c r="S152" s="52" cm="1">
        <f t="array" ref="S152">A127837086A_Latest</f>
        <v>47.281999999999996</v>
      </c>
      <c r="T152" s="52" cm="1">
        <f t="array" ref="T152">A127837222J_Latest</f>
        <v>102.208</v>
      </c>
      <c r="U152" s="52" cm="1">
        <f t="array" ref="U152">A127878374J_Latest</f>
        <v>35.911000000000001</v>
      </c>
      <c r="V152" s="52" cm="1">
        <f t="array" ref="V152">A127864606X_Latest</f>
        <v>44.637999999999998</v>
      </c>
      <c r="W152" s="52" cm="1">
        <f t="array" ref="W152">A127878414R_Latest</f>
        <v>49.281999999999996</v>
      </c>
      <c r="X152" s="52" cm="1">
        <f t="array" ref="X152">A127891966J_Latest</f>
        <v>26.263000000000002</v>
      </c>
      <c r="Y152" s="52" cm="1">
        <f t="array" ref="Y152">A127851078R_Latest</f>
        <v>20.292000000000002</v>
      </c>
      <c r="Z152" s="52" cm="1">
        <f t="array" ref="Z152">A127905846J_Latest</f>
        <v>23.027000000000001</v>
      </c>
      <c r="AA152" s="52" cm="1">
        <f t="array" ref="AA152">A127905654R_Latest</f>
        <v>141.75200000000001</v>
      </c>
      <c r="AB152" s="52" cm="1">
        <f t="array" ref="AB152">A127878290X_Latest</f>
        <v>35.878999999999998</v>
      </c>
      <c r="AC152" s="52" cm="1">
        <f t="array" ref="AC152">A127864534X_Latest</f>
        <v>41.744999999999997</v>
      </c>
      <c r="AD152" s="52" cm="1">
        <f t="array" ref="AD152">A127864554J_Latest</f>
        <v>83.652000000000001</v>
      </c>
      <c r="AE152" s="52" cm="1">
        <f t="array" ref="AE152">A127837198V_Latest</f>
        <v>44.027000000000001</v>
      </c>
      <c r="AF152" s="52" t="e" cm="1">
        <f t="array" ref="AF152">A127851110C_Latest</f>
        <v>#NAME?</v>
      </c>
      <c r="AG152" s="52" cm="1">
        <f t="array" ref="AG152">A127837062J_Latest</f>
        <v>348.90199999999999</v>
      </c>
      <c r="AH152" s="52" cm="1">
        <f t="array" ref="AH152">A127838654F_Latest</f>
        <v>36.131999999999998</v>
      </c>
      <c r="AI152" s="52" cm="1">
        <f t="array" ref="AI152">A127907286J_Latest</f>
        <v>111.492</v>
      </c>
      <c r="AJ152" s="52" cm="1">
        <f t="array" ref="AJ152">A127934802W_Latest</f>
        <v>35.712000000000003</v>
      </c>
      <c r="AK152" s="52" cm="1">
        <f t="array" ref="AK152">A127838766X_Latest</f>
        <v>34.613999999999997</v>
      </c>
      <c r="AL152" s="52" cm="1">
        <f t="array" ref="AL152">A127893574J_Latest</f>
        <v>54.445</v>
      </c>
      <c r="AM152" s="52" cm="1">
        <f t="array" ref="AM152">A127852502J_Latest</f>
        <v>27.608000000000001</v>
      </c>
      <c r="AN152" s="52" cm="1">
        <f t="array" ref="AN152">A127866190T_Latest</f>
        <v>20.538</v>
      </c>
      <c r="AO152" s="52" cm="1">
        <f t="array" ref="AO152">A127880050C_Latest</f>
        <v>32.409999999999997</v>
      </c>
      <c r="AP152" s="52" cm="1">
        <f t="array" ref="AP152">A127852342J_Latest</f>
        <v>135.45500000000001</v>
      </c>
      <c r="AQ152" s="52" cm="1">
        <f t="array" ref="AQ152">A127838678X_Latest</f>
        <v>34.203000000000003</v>
      </c>
      <c r="AR152" s="52" cm="1">
        <f t="array" ref="AR152">A127852374A_Latest</f>
        <v>42.972000000000001</v>
      </c>
      <c r="AS152" s="52" cm="1">
        <f t="array" ref="AS152">A127879930C_Latest</f>
        <v>87.363</v>
      </c>
      <c r="AT152" s="52" cm="1">
        <f t="array" ref="AT152">A127907278J_Latest</f>
        <v>51.957000000000001</v>
      </c>
      <c r="AU152" s="52" t="e" cm="1">
        <f t="array" ref="AU152">A127920918R_Latest</f>
        <v>#NAME?</v>
      </c>
      <c r="AV152" s="52" cm="1">
        <f t="array" ref="AV152">A127907158R_Latest</f>
        <v>352.95</v>
      </c>
      <c r="AW152" s="52" cm="1">
        <f t="array" ref="AW152">A127881298A_Latest</f>
        <v>18.715</v>
      </c>
      <c r="AX152" s="52" cm="1">
        <f t="array" ref="AX152">A127840198C_Latest</f>
        <v>47.186999999999998</v>
      </c>
      <c r="AY152" s="52" cm="1">
        <f t="array" ref="AY152">A127894958L_Latest</f>
        <v>43.771000000000001</v>
      </c>
      <c r="AZ152" s="52" cm="1">
        <f t="array" ref="AZ152">A127894982L_Latest</f>
        <v>32.634999999999998</v>
      </c>
      <c r="BA152" s="52" cm="1">
        <f t="array" ref="BA152">A127922450F_Latest</f>
        <v>41.811999999999998</v>
      </c>
      <c r="BB152" s="52" cm="1">
        <f t="array" ref="BB152">A127867702C_Latest</f>
        <v>26.972000000000001</v>
      </c>
      <c r="BC152" s="52" cm="1">
        <f t="array" ref="BC152">A127881486K_Latest</f>
        <v>26.459</v>
      </c>
      <c r="BD152" s="52" cm="1">
        <f t="array" ref="BD152">A127867758R_Latest</f>
        <v>24.175999999999998</v>
      </c>
      <c r="BE152" s="52" cm="1">
        <f t="array" ref="BE152">A127881318X_Latest</f>
        <v>59.991</v>
      </c>
      <c r="BF152" s="52" cm="1">
        <f t="array" ref="BF152">A127908770C_Latest</f>
        <v>28.370999999999999</v>
      </c>
      <c r="BG152" s="52" cm="1">
        <f t="array" ref="BG152">A127840126T_Latest</f>
        <v>42.646999999999998</v>
      </c>
      <c r="BH152" s="52" cm="1">
        <f t="array" ref="BH152">A127908798F_Latest</f>
        <v>87.539000000000001</v>
      </c>
      <c r="BI152" s="52" cm="1">
        <f t="array" ref="BI152">A127894918V_Latest</f>
        <v>41.185000000000002</v>
      </c>
      <c r="BJ152" s="52" t="e" cm="1">
        <f t="array" ref="BJ152">A127881506J_Latest</f>
        <v>#NAME?</v>
      </c>
      <c r="BK152" s="52" cm="1">
        <f t="array" ref="BK152">A127854002X_Latest</f>
        <v>261.72699999999998</v>
      </c>
      <c r="BL152" s="52" cm="1">
        <f t="array" ref="BL152">A127841634F_Latest</f>
        <v>7.7640000000000002</v>
      </c>
      <c r="BM152" s="52" cm="1">
        <f t="array" ref="BM152">A127855670X_Latest</f>
        <v>15.231</v>
      </c>
      <c r="BN152" s="52" cm="1">
        <f t="array" ref="BN152">A127855690J_Latest</f>
        <v>10.497</v>
      </c>
      <c r="BO152" s="52" cm="1">
        <f t="array" ref="BO152">A127841798A_Latest</f>
        <v>13.124000000000001</v>
      </c>
      <c r="BP152" s="52" cm="1">
        <f t="array" ref="BP152">A127855710F_Latest</f>
        <v>9.3040000000000003</v>
      </c>
      <c r="BQ152" s="52" cm="1">
        <f t="array" ref="BQ152">A127910378A_Latest</f>
        <v>5.99</v>
      </c>
      <c r="BR152" s="52" cm="1">
        <f t="array" ref="BR152">A127937870C_Latest</f>
        <v>5.8680000000000003</v>
      </c>
      <c r="BS152" s="52" cm="1">
        <f t="array" ref="BS152">A127923982L_Latest</f>
        <v>8.1120000000000001</v>
      </c>
      <c r="BT152" s="52" cm="1">
        <f t="array" ref="BT152">A127937690V_Latest</f>
        <v>20.745999999999999</v>
      </c>
      <c r="BU152" s="52" cm="1">
        <f t="array" ref="BU152">A127896426K_Latest</f>
        <v>8.6129999999999995</v>
      </c>
      <c r="BV152" s="52" cm="1">
        <f t="array" ref="BV152">A127869046C_Latest</f>
        <v>8.7059999999999995</v>
      </c>
      <c r="BW152" s="52" cm="1">
        <f t="array" ref="BW152">A127910270X_Latest</f>
        <v>24.513000000000002</v>
      </c>
      <c r="BX152" s="52" cm="1">
        <f t="array" ref="BX152">A127841738X_Latest</f>
        <v>12.964</v>
      </c>
      <c r="BY152" s="52" t="e" cm="1">
        <f t="array" ref="BY152">A127896610K_Latest</f>
        <v>#NAME?</v>
      </c>
      <c r="BZ152" s="52" cm="1">
        <f t="array" ref="BZ152">A127937670K_Latest</f>
        <v>75.89</v>
      </c>
      <c r="CA152" s="52" cm="1">
        <f t="array" ref="CA152">A127884346L_Latest</f>
        <v>7.7889999999999997</v>
      </c>
      <c r="CB152" s="52" cm="1">
        <f t="array" ref="CB152">A127911822C_Latest</f>
        <v>32.567999999999998</v>
      </c>
      <c r="CC152" s="52" cm="1">
        <f t="array" ref="CC152">A127870642W_Latest</f>
        <v>25.033999999999999</v>
      </c>
      <c r="CD152" s="52" cm="1">
        <f t="array" ref="CD152">A127911858F_Latest</f>
        <v>18.16</v>
      </c>
      <c r="CE152" s="52" cm="1">
        <f t="array" ref="CE152">A127939302T_Latest</f>
        <v>27.274999999999999</v>
      </c>
      <c r="CF152" s="52" cm="1">
        <f t="array" ref="CF152">A127870702L_Latest</f>
        <v>16.614999999999998</v>
      </c>
      <c r="CG152" s="52" cm="1">
        <f t="array" ref="CG152">A127857270X_Latest</f>
        <v>18.256</v>
      </c>
      <c r="CH152" s="52" cm="1">
        <f t="array" ref="CH152">A127884534W_Latest</f>
        <v>20.529</v>
      </c>
      <c r="CI152" s="52" cm="1">
        <f t="array" ref="CI152">A127897970J_Latest</f>
        <v>37.741999999999997</v>
      </c>
      <c r="CJ152" s="52" cm="1">
        <f t="array" ref="CJ152">A127843218F_Latest</f>
        <v>23.593</v>
      </c>
      <c r="CK152" s="52" cm="1">
        <f t="array" ref="CK152">A127843234F_Latest</f>
        <v>21.667999999999999</v>
      </c>
      <c r="CL152" s="52" cm="1">
        <f t="array" ref="CL152">A127939242A_Latest</f>
        <v>51.81</v>
      </c>
      <c r="CM152" s="52" cm="1">
        <f t="array" ref="CM152">A127925486L_Latest</f>
        <v>31.010999999999999</v>
      </c>
      <c r="CN152" s="52" t="e" cm="1">
        <f t="array" ref="CN152">A127911958R_Latest</f>
        <v>#NAME?</v>
      </c>
      <c r="CO152" s="52" cm="1">
        <f t="array" ref="CO152">A127843178X_Latest</f>
        <v>166.226</v>
      </c>
      <c r="CP152" s="52" cm="1">
        <f t="array" ref="CP152">A127899474J_Latest</f>
        <v>2.9729999999999999</v>
      </c>
      <c r="CQ152" s="52" cm="1">
        <f t="array" ref="CQ152">A127872178R_Latest</f>
        <v>3.984</v>
      </c>
      <c r="CR152" s="52" cm="1">
        <f t="array" ref="CR152">A127926982T_Latest</f>
        <v>3.738</v>
      </c>
      <c r="CS152" s="52" cm="1">
        <f t="array" ref="CS152">A127872198X_Latest</f>
        <v>3.4159999999999999</v>
      </c>
      <c r="CT152" s="52" cm="1">
        <f t="array" ref="CT152">A127858746L_Latest</f>
        <v>3.617</v>
      </c>
      <c r="CU152" s="52" cm="1">
        <f t="array" ref="CU152">A127927034K_Latest</f>
        <v>1.728</v>
      </c>
      <c r="CV152" s="52" cm="1">
        <f t="array" ref="CV152">A127885914T_Latest</f>
        <v>1.405</v>
      </c>
      <c r="CW152" s="52" cm="1">
        <f t="array" ref="CW152">A127885934A_Latest</f>
        <v>2.3330000000000002</v>
      </c>
      <c r="CX152" s="52" cm="1">
        <f t="array" ref="CX152">A127872090W_Latest</f>
        <v>6.1379999999999999</v>
      </c>
      <c r="CY152" s="52" cm="1">
        <f t="array" ref="CY152">A127913394F_Latest</f>
        <v>3.4340000000000002</v>
      </c>
      <c r="CZ152" s="52" cm="1">
        <f t="array" ref="CZ152">A127844746C_Latest</f>
        <v>2.7719999999999998</v>
      </c>
      <c r="DA152" s="52" cm="1">
        <f t="array" ref="DA152">A127913438W_Latest</f>
        <v>7.1280000000000001</v>
      </c>
      <c r="DB152" s="52" cm="1">
        <f t="array" ref="DB152">A127913458F_Latest</f>
        <v>3.7210000000000001</v>
      </c>
      <c r="DC152" s="52" t="e" cm="1">
        <f t="array" ref="DC152">A127844910V_Latest</f>
        <v>#NAME?</v>
      </c>
      <c r="DD152" s="52" cm="1">
        <f t="array" ref="DD152">A127858554V_Latest</f>
        <v>23.193000000000001</v>
      </c>
      <c r="DE152" s="52" cm="1">
        <f t="array" ref="DE152">A127914946K_Latest</f>
        <v>1.343</v>
      </c>
      <c r="DF152" s="52" cm="1">
        <f t="array" ref="DF152">A127928610R_Latest</f>
        <v>2.819</v>
      </c>
      <c r="DG152" s="52" cm="1">
        <f t="array" ref="DG152">A127928626J_Latest</f>
        <v>2.4169999999999998</v>
      </c>
      <c r="DH152" s="52" cm="1">
        <f t="array" ref="DH152">A127915074F_Latest</f>
        <v>1.39</v>
      </c>
      <c r="DI152" s="52" cm="1">
        <f t="array" ref="DI152">A127860150R_Latest</f>
        <v>1.9370000000000001</v>
      </c>
      <c r="DJ152" s="52" cm="1">
        <f t="array" ref="DJ152">A127901198X_Latest</f>
        <v>0.86099999999999999</v>
      </c>
      <c r="DK152" s="52" cm="1">
        <f t="array" ref="DK152">A127846418C_Latest</f>
        <v>1.0780000000000001</v>
      </c>
      <c r="DL152" s="52" cm="1">
        <f t="array" ref="DL152">A127887490K_Latest</f>
        <v>1.4019999999999999</v>
      </c>
      <c r="DM152" s="52" cm="1">
        <f t="array" ref="DM152">A127859978T_Latest</f>
        <v>3.528</v>
      </c>
      <c r="DN152" s="52" cm="1">
        <f t="array" ref="DN152">A127942170K_Latest</f>
        <v>2.4159999999999999</v>
      </c>
      <c r="DO152" s="52" cm="1">
        <f t="array" ref="DO152">A127901102V_Latest</f>
        <v>2.3959999999999999</v>
      </c>
      <c r="DP152" s="52" cm="1">
        <f t="array" ref="DP152">A127873630T_Latest</f>
        <v>2.8610000000000002</v>
      </c>
      <c r="DQ152" s="52" cm="1">
        <f t="array" ref="DQ152">A127928586A_Latest</f>
        <v>2.0470000000000002</v>
      </c>
      <c r="DR152" s="52" t="e" cm="1">
        <f t="array" ref="DR152">A127887514T_Latest</f>
        <v>#NAME?</v>
      </c>
      <c r="DS152" s="52" cm="1">
        <f t="array" ref="DS152">A127887258T_Latest</f>
        <v>13.247999999999999</v>
      </c>
      <c r="DT152" s="52" cm="1">
        <f t="array" ref="DT152">A127847746J_Latest</f>
        <v>3.9319999999999999</v>
      </c>
      <c r="DU152" s="52" cm="1">
        <f t="array" ref="DU152">A127930098F_Latest</f>
        <v>10.752000000000001</v>
      </c>
      <c r="DV152" s="52" cm="1">
        <f t="array" ref="DV152">A127943854T_Latest</f>
        <v>3.0710000000000002</v>
      </c>
      <c r="DW152" s="52" cm="1">
        <f t="array" ref="DW152">A127847918T_Latest</f>
        <v>2.202</v>
      </c>
      <c r="DX152" s="52" cm="1">
        <f t="array" ref="DX152">A127888974X_Latest</f>
        <v>6.3109999999999999</v>
      </c>
      <c r="DY152" s="52" cm="1">
        <f t="array" ref="DY152">A127916498C_Latest</f>
        <v>2.1579999999999999</v>
      </c>
      <c r="DZ152" s="52" cm="1">
        <f t="array" ref="DZ152">A127861734L_Latest</f>
        <v>0.7</v>
      </c>
      <c r="EA152" s="52" cm="1">
        <f t="array" ref="EA152">A127902806K_Latest</f>
        <v>0.84899999999999998</v>
      </c>
      <c r="EB152" s="52" cm="1">
        <f t="array" ref="EB152">A127847782T_Latest</f>
        <v>13.968999999999999</v>
      </c>
      <c r="EC152" s="52" cm="1">
        <f t="array" ref="EC152">A127861562C_Latest</f>
        <v>4.141</v>
      </c>
      <c r="ED152" s="52" cm="1">
        <f t="array" ref="ED152">A127930066L_Latest</f>
        <v>2.617</v>
      </c>
      <c r="EE152" s="52" cm="1">
        <f t="array" ref="EE152">A127943790T_Latest</f>
        <v>6.0659999999999998</v>
      </c>
      <c r="EF152" s="52" cm="1">
        <f t="array" ref="EF152">A127943810R_Latest</f>
        <v>2.9550000000000001</v>
      </c>
      <c r="EG152" s="52" t="e" cm="1">
        <f t="array" ref="EG152">A127943946A_Latest</f>
        <v>#NAME?</v>
      </c>
      <c r="EH152" s="52" cm="1">
        <f t="array" ref="EH152">A127888794R_Latest</f>
        <v>29.975999999999999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8715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8716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8717</v>
      </c>
      <c r="C155" s="62">
        <v>38</v>
      </c>
      <c r="D155" s="52" cm="1">
        <f t="array" ref="D155">A127849350X_Latest</f>
        <v>1081.6389999999999</v>
      </c>
      <c r="E155" s="52" cm="1">
        <f t="array" ref="E155">A127890362A_Latest</f>
        <v>2424.114</v>
      </c>
      <c r="F155" s="52" cm="1">
        <f t="array" ref="F155">A127931678V_Latest</f>
        <v>1049.348</v>
      </c>
      <c r="G155" s="52" cm="1">
        <f t="array" ref="G155">A127931714T_Latest</f>
        <v>902.95399999999995</v>
      </c>
      <c r="H155" s="52" cm="1">
        <f t="array" ref="H155">A127904342K_Latest</f>
        <v>1219.7149999999999</v>
      </c>
      <c r="I155" s="52" cm="1">
        <f t="array" ref="I155">A127931762K_Latest</f>
        <v>691.45799999999997</v>
      </c>
      <c r="J155" s="52" cm="1">
        <f t="array" ref="J155">A127863118V_Latest</f>
        <v>520.74199999999996</v>
      </c>
      <c r="K155" s="52" cm="1">
        <f t="array" ref="K155">A127931810T_Latest</f>
        <v>656.25800000000004</v>
      </c>
      <c r="L155" s="52" cm="1">
        <f t="array" ref="L155">A127917818W_Latest</f>
        <v>3182.9479999999999</v>
      </c>
      <c r="M155" s="52" cm="1">
        <f t="array" ref="M155">A127876734R_Latest</f>
        <v>1056.759</v>
      </c>
      <c r="N155" s="52" cm="1">
        <f t="array" ref="N155">A127917850W_Latest</f>
        <v>1094.527</v>
      </c>
      <c r="O155" s="52" cm="1">
        <f t="array" ref="O155">A127863006A_Latest</f>
        <v>1992.193</v>
      </c>
      <c r="P155" s="52" cm="1">
        <f t="array" ref="P155">A127904270K_Latest</f>
        <v>1175.7719999999999</v>
      </c>
      <c r="Q155" s="52" t="e" cm="1">
        <f t="array" ref="Q155">A127849586V_Latest</f>
        <v>#NAME?</v>
      </c>
      <c r="R155" s="52" cm="1">
        <f t="array" ref="R155">A127862926X_Latest</f>
        <v>8546.2270000000008</v>
      </c>
      <c r="S155" s="52" cm="1">
        <f t="array" ref="S155">A127933102R_Latest</f>
        <v>369.46100000000001</v>
      </c>
      <c r="T155" s="52" cm="1">
        <f t="array" ref="T155">A127878350R_Latest</f>
        <v>813.52599999999995</v>
      </c>
      <c r="U155" s="52" cm="1">
        <f t="array" ref="U155">A127933222J_Latest</f>
        <v>308.78500000000003</v>
      </c>
      <c r="V155" s="52" cm="1">
        <f t="array" ref="V155">A127837262A_Latest</f>
        <v>258.072</v>
      </c>
      <c r="W155" s="52" cm="1">
        <f t="array" ref="W155">A127878402F_Latest</f>
        <v>415.93099999999998</v>
      </c>
      <c r="X155" s="52" cm="1">
        <f t="array" ref="X155">A127837298C_Latest</f>
        <v>231.55500000000001</v>
      </c>
      <c r="Y155" s="52" cm="1">
        <f t="array" ref="Y155">A127919486X_Latest</f>
        <v>163.505</v>
      </c>
      <c r="Z155" s="52" cm="1">
        <f t="array" ref="Z155">A127851086R_Latest</f>
        <v>176.26400000000001</v>
      </c>
      <c r="AA155" s="52" cm="1">
        <f t="array" ref="AA155">A127850890K_Latest</f>
        <v>1074.404</v>
      </c>
      <c r="AB155" s="52" cm="1">
        <f t="array" ref="AB155">A127837122X_Latest</f>
        <v>330.745</v>
      </c>
      <c r="AC155" s="52" cm="1">
        <f t="array" ref="AC155">A127850934A_Latest</f>
        <v>328.73</v>
      </c>
      <c r="AD155" s="52" cm="1">
        <f t="array" ref="AD155">A127905698T_Latest</f>
        <v>637.51800000000003</v>
      </c>
      <c r="AE155" s="52" cm="1">
        <f t="array" ref="AE155">A127905730F_Latest</f>
        <v>352.63499999999999</v>
      </c>
      <c r="AF155" s="52" t="e" cm="1">
        <f t="array" ref="AF155">A127919530W_Latest</f>
        <v>#NAME?</v>
      </c>
      <c r="AG155" s="52" cm="1">
        <f t="array" ref="AG155">A127878238R_Latest</f>
        <v>2737.0990000000002</v>
      </c>
      <c r="AH155" s="52" cm="1">
        <f t="array" ref="AH155">A127838650W_Latest</f>
        <v>281.69099999999997</v>
      </c>
      <c r="AI155" s="52" cm="1">
        <f t="array" ref="AI155">A127893490X_Latest</f>
        <v>664.05899999999997</v>
      </c>
      <c r="AJ155" s="52" cm="1">
        <f t="array" ref="AJ155">A127934794J_Latest</f>
        <v>252.45500000000001</v>
      </c>
      <c r="AK155" s="52" cm="1">
        <f t="array" ref="AK155">A127866130R_Latest</f>
        <v>219.32</v>
      </c>
      <c r="AL155" s="52" cm="1">
        <f t="array" ref="AL155">A127879994R_Latest</f>
        <v>293.65600000000001</v>
      </c>
      <c r="AM155" s="52" cm="1">
        <f t="array" ref="AM155">A127920882X_Latest</f>
        <v>165.26599999999999</v>
      </c>
      <c r="AN155" s="52" cm="1">
        <f t="array" ref="AN155">A127907382J_Latest</f>
        <v>121.075</v>
      </c>
      <c r="AO155" s="52" cm="1">
        <f t="array" ref="AO155">A127852542A_Latest</f>
        <v>165.21700000000001</v>
      </c>
      <c r="AP155" s="52" cm="1">
        <f t="array" ref="AP155">A127879870L_Latest</f>
        <v>870.81799999999998</v>
      </c>
      <c r="AQ155" s="52" cm="1">
        <f t="array" ref="AQ155">A127879882W_Latest</f>
        <v>243.18</v>
      </c>
      <c r="AR155" s="52" cm="1">
        <f t="array" ref="AR155">A127907226F_Latest</f>
        <v>274.16800000000001</v>
      </c>
      <c r="AS155" s="52" cm="1">
        <f t="array" ref="AS155">A127934734F_Latest</f>
        <v>481.27499999999998</v>
      </c>
      <c r="AT155" s="52" cm="1">
        <f t="array" ref="AT155">A127920798J_Latest</f>
        <v>286.721</v>
      </c>
      <c r="AU155" s="52" t="e" cm="1">
        <f t="array" ref="AU155">A127893638J_Latest</f>
        <v>#NAME?</v>
      </c>
      <c r="AV155" s="52" cm="1">
        <f t="array" ref="AV155">A127893346F_Latest</f>
        <v>2162.739</v>
      </c>
      <c r="AW155" s="52" cm="1">
        <f t="array" ref="AW155">A127922278R_Latest</f>
        <v>200.42</v>
      </c>
      <c r="AX155" s="52" cm="1">
        <f t="array" ref="AX155">A127894930K_Latest</f>
        <v>455.93</v>
      </c>
      <c r="AY155" s="52" cm="1">
        <f t="array" ref="AY155">A127922390R_Latest</f>
        <v>220.79900000000001</v>
      </c>
      <c r="AZ155" s="52" cm="1">
        <f t="array" ref="AZ155">A127854170K_Latest</f>
        <v>204.64500000000001</v>
      </c>
      <c r="BA155" s="52" cm="1">
        <f t="array" ref="BA155">A127881430X_Latest</f>
        <v>245.91900000000001</v>
      </c>
      <c r="BB155" s="52" cm="1">
        <f t="array" ref="BB155">A127867686R_Latest</f>
        <v>137.78100000000001</v>
      </c>
      <c r="BC155" s="52" cm="1">
        <f t="array" ref="BC155">A127895034F_Latest</f>
        <v>111.244</v>
      </c>
      <c r="BD155" s="52" cm="1">
        <f t="array" ref="BD155">A127867746F_Latest</f>
        <v>153.386</v>
      </c>
      <c r="BE155" s="52" cm="1">
        <f t="array" ref="BE155">A127908730K_Latest</f>
        <v>585.351</v>
      </c>
      <c r="BF155" s="52" cm="1">
        <f t="array" ref="BF155">A127908758L_Latest</f>
        <v>229.21899999999999</v>
      </c>
      <c r="BG155" s="52" cm="1">
        <f t="array" ref="BG155">A127922326W_Latest</f>
        <v>228.46100000000001</v>
      </c>
      <c r="BH155" s="52" cm="1">
        <f t="array" ref="BH155">A127867590W_Latest</f>
        <v>421.21899999999999</v>
      </c>
      <c r="BI155" s="52" cm="1">
        <f t="array" ref="BI155">A127854110J_Latest</f>
        <v>254.57900000000001</v>
      </c>
      <c r="BJ155" s="52" t="e" cm="1">
        <f t="array" ref="BJ155">A127936402W_Latest</f>
        <v>#NAME?</v>
      </c>
      <c r="BK155" s="52" cm="1">
        <f t="array" ref="BK155">A127936146W_Latest</f>
        <v>1730.126</v>
      </c>
      <c r="BL155" s="52" cm="1">
        <f t="array" ref="BL155">A127855574X_Latest</f>
        <v>59.741</v>
      </c>
      <c r="BM155" s="52" cm="1">
        <f t="array" ref="BM155">A127855662X_Latest</f>
        <v>145.857</v>
      </c>
      <c r="BN155" s="52" cm="1">
        <f t="array" ref="BN155">A127896514K_Latest</f>
        <v>73.322000000000003</v>
      </c>
      <c r="BO155" s="52" cm="1">
        <f t="array" ref="BO155">A127937786L_Latest</f>
        <v>74.727000000000004</v>
      </c>
      <c r="BP155" s="52" cm="1">
        <f t="array" ref="BP155">A127896538C_Latest</f>
        <v>75.376000000000005</v>
      </c>
      <c r="BQ155" s="52" cm="1">
        <f t="array" ref="BQ155">A127883034J_Latest</f>
        <v>48.530999999999999</v>
      </c>
      <c r="BR155" s="52" cm="1">
        <f t="array" ref="BR155">A127910390T_Latest</f>
        <v>39.5</v>
      </c>
      <c r="BS155" s="52" cm="1">
        <f t="array" ref="BS155">A127910406X_Latest</f>
        <v>56.335000000000001</v>
      </c>
      <c r="BT155" s="52" cm="1">
        <f t="array" ref="BT155">A127910190X_Latest</f>
        <v>184.285</v>
      </c>
      <c r="BU155" s="52" cm="1">
        <f t="array" ref="BU155">A127869018V_Latest</f>
        <v>74.728999999999999</v>
      </c>
      <c r="BV155" s="52" cm="1">
        <f t="array" ref="BV155">A127855630F_Latest</f>
        <v>76.096999999999994</v>
      </c>
      <c r="BW155" s="52" cm="1">
        <f t="array" ref="BW155">A127910262X_Latest</f>
        <v>143.273</v>
      </c>
      <c r="BX155" s="52" cm="1">
        <f t="array" ref="BX155">A127937734K_Latest</f>
        <v>89.671999999999997</v>
      </c>
      <c r="BY155" s="52" t="e" cm="1">
        <f t="array" ref="BY155">A127937914V_Latest</f>
        <v>#NAME?</v>
      </c>
      <c r="BZ155" s="52" cm="1">
        <f t="array" ref="BZ155">A127882862W_Latest</f>
        <v>573.38900000000001</v>
      </c>
      <c r="CA155" s="52" cm="1">
        <f t="array" ref="CA155">A127897950X_Latest</f>
        <v>113.65300000000001</v>
      </c>
      <c r="CB155" s="52" cm="1">
        <f t="array" ref="CB155">A127857162R_Latest</f>
        <v>229.77099999999999</v>
      </c>
      <c r="CC155" s="52" cm="1">
        <f t="array" ref="CC155">A127870634W_Latest</f>
        <v>142.947</v>
      </c>
      <c r="CD155" s="52" cm="1">
        <f t="array" ref="CD155">A127911846W_Latest</f>
        <v>96.317999999999998</v>
      </c>
      <c r="CE155" s="52" cm="1">
        <f t="array" ref="CE155">A127884486R_Latest</f>
        <v>125.488</v>
      </c>
      <c r="CF155" s="52" cm="1">
        <f t="array" ref="CF155">A127925586W_Latest</f>
        <v>77.396000000000001</v>
      </c>
      <c r="CG155" s="52" cm="1">
        <f t="array" ref="CG155">A127911902C_Latest</f>
        <v>66.977000000000004</v>
      </c>
      <c r="CH155" s="52" cm="1">
        <f t="array" ref="CH155">A127939354V_Latest</f>
        <v>76.155000000000001</v>
      </c>
      <c r="CI155" s="52" cm="1">
        <f t="array" ref="CI155">A127897962J_Latest</f>
        <v>310.642</v>
      </c>
      <c r="CJ155" s="52" cm="1">
        <f t="array" ref="CJ155">A127857086X_Latest</f>
        <v>119.55200000000001</v>
      </c>
      <c r="CK155" s="52" cm="1">
        <f t="array" ref="CK155">A127884398R_Latest</f>
        <v>134.87299999999999</v>
      </c>
      <c r="CL155" s="52" cm="1">
        <f t="array" ref="CL155">A127857122W_Latest</f>
        <v>219.78299999999999</v>
      </c>
      <c r="CM155" s="52" cm="1">
        <f t="array" ref="CM155">A127898030A_Latest</f>
        <v>137.596</v>
      </c>
      <c r="CN155" s="52" t="e" cm="1">
        <f t="array" ref="CN155">A127857306R_Latest</f>
        <v>#NAME?</v>
      </c>
      <c r="CO155" s="52" cm="1">
        <f t="array" ref="CO155">A127925378C_Latest</f>
        <v>928.70600000000002</v>
      </c>
      <c r="CP155" s="52" cm="1">
        <f t="array" ref="CP155">A127872066W_Latest</f>
        <v>19.186</v>
      </c>
      <c r="CQ155" s="52" cm="1">
        <f t="array" ref="CQ155">A127872166F_Latest</f>
        <v>41.22</v>
      </c>
      <c r="CR155" s="52" cm="1">
        <f t="array" ref="CR155">A127844810K_Latest</f>
        <v>25.702000000000002</v>
      </c>
      <c r="CS155" s="52" cm="1">
        <f t="array" ref="CS155">A127913514L_Latest</f>
        <v>23.456</v>
      </c>
      <c r="CT155" s="52" cm="1">
        <f t="array" ref="CT155">A127940874W_Latest</f>
        <v>20.780999999999999</v>
      </c>
      <c r="CU155" s="52" cm="1">
        <f t="array" ref="CU155">A127899650J_Latest</f>
        <v>14.634</v>
      </c>
      <c r="CV155" s="52" cm="1">
        <f t="array" ref="CV155">A127913562F_Latest</f>
        <v>10.919</v>
      </c>
      <c r="CW155" s="52" cm="1">
        <f t="array" ref="CW155">A127899682A_Latest</f>
        <v>17.481999999999999</v>
      </c>
      <c r="CX155" s="52" cm="1">
        <f t="array" ref="CX155">A127899490J_Latest</f>
        <v>54.27</v>
      </c>
      <c r="CY155" s="52" cm="1">
        <f t="array" ref="CY155">A127872106C_Latest</f>
        <v>22.309000000000001</v>
      </c>
      <c r="CZ155" s="52" cm="1">
        <f t="array" ref="CZ155">A127899522R_Latest</f>
        <v>25.356999999999999</v>
      </c>
      <c r="DA155" s="52" cm="1">
        <f t="array" ref="DA155">A127926942X_Latest</f>
        <v>42.383000000000003</v>
      </c>
      <c r="DB155" s="52" cm="1">
        <f t="array" ref="DB155">A127926966T_Latest</f>
        <v>28.457000000000001</v>
      </c>
      <c r="DC155" s="52" t="e" cm="1">
        <f t="array" ref="DC155">A127885946K_Latest</f>
        <v>#NAME?</v>
      </c>
      <c r="DD155" s="52" cm="1">
        <f t="array" ref="DD155">A127940694L_Latest</f>
        <v>173.381</v>
      </c>
      <c r="DE155" s="52" cm="1">
        <f t="array" ref="DE155">A127846246V_Latest</f>
        <v>9.83</v>
      </c>
      <c r="DF155" s="52" cm="1">
        <f t="array" ref="DF155">A127942218K_Latest</f>
        <v>21.829000000000001</v>
      </c>
      <c r="DG155" s="52" cm="1">
        <f t="array" ref="DG155">A127860102W_Latest</f>
        <v>12.571</v>
      </c>
      <c r="DH155" s="52" cm="1">
        <f t="array" ref="DH155">A127860130F_Latest</f>
        <v>10.644</v>
      </c>
      <c r="DI155" s="52" cm="1">
        <f t="array" ref="DI155">A127942286L_Latest</f>
        <v>13.132</v>
      </c>
      <c r="DJ155" s="52" cm="1">
        <f t="array" ref="DJ155">A127915114L_Latest</f>
        <v>4.6559999999999997</v>
      </c>
      <c r="DK155" s="52" cm="1">
        <f t="array" ref="DK155">A127887470A_Latest</f>
        <v>4.9320000000000004</v>
      </c>
      <c r="DL155" s="52" cm="1">
        <f t="array" ref="DL155">A127873774C_Latest</f>
        <v>4.1379999999999999</v>
      </c>
      <c r="DM155" s="52" cm="1">
        <f t="array" ref="DM155">A127873558K_Latest</f>
        <v>28.919</v>
      </c>
      <c r="DN155" s="52" cm="1">
        <f t="array" ref="DN155">A127901074W_Latest</f>
        <v>12.443</v>
      </c>
      <c r="DO155" s="52" cm="1">
        <f t="array" ref="DO155">A127873602J_Latest</f>
        <v>12.555</v>
      </c>
      <c r="DP155" s="52" cm="1">
        <f t="array" ref="DP155">A127915002V_Latest</f>
        <v>18.864000000000001</v>
      </c>
      <c r="DQ155" s="52" cm="1">
        <f t="array" ref="DQ155">A127873642A_Latest</f>
        <v>8.0570000000000004</v>
      </c>
      <c r="DR155" s="52" t="e" cm="1">
        <f t="array" ref="DR155">A127846458W_Latest</f>
        <v>#NAME?</v>
      </c>
      <c r="DS155" s="52" cm="1">
        <f t="array" ref="DS155">A127873534T_Latest</f>
        <v>81.731999999999999</v>
      </c>
      <c r="DT155" s="52" cm="1">
        <f t="array" ref="DT155">A127875066A_Latest</f>
        <v>27.657</v>
      </c>
      <c r="DU155" s="52" cm="1">
        <f t="array" ref="DU155">A127916434T_Latest</f>
        <v>51.920999999999999</v>
      </c>
      <c r="DV155" s="52" cm="1">
        <f t="array" ref="DV155">A127847898V_Latest</f>
        <v>12.766</v>
      </c>
      <c r="DW155" s="52" cm="1">
        <f t="array" ref="DW155">A127930126C_Latest</f>
        <v>15.772</v>
      </c>
      <c r="DX155" s="52" cm="1">
        <f t="array" ref="DX155">A127943874A_Latest</f>
        <v>29.43</v>
      </c>
      <c r="DY155" s="52" cm="1">
        <f t="array" ref="DY155">A127916486V_Latest</f>
        <v>11.638999999999999</v>
      </c>
      <c r="DZ155" s="52" cm="1">
        <f t="array" ref="DZ155">A127847974K_Latest</f>
        <v>2.59</v>
      </c>
      <c r="EA155" s="52" cm="1">
        <f t="array" ref="EA155">A127875254K_Latest</f>
        <v>7.2809999999999997</v>
      </c>
      <c r="EB155" s="52" cm="1">
        <f t="array" ref="EB155">A127916362T_Latest</f>
        <v>74.257000000000005</v>
      </c>
      <c r="EC155" s="52" cm="1">
        <f t="array" ref="EC155">A127861554C_Latest</f>
        <v>24.581</v>
      </c>
      <c r="ED155" s="52" cm="1">
        <f t="array" ref="ED155">A127847826J_Latest</f>
        <v>14.286</v>
      </c>
      <c r="EE155" s="52" cm="1">
        <f t="array" ref="EE155">A127943782T_Latest</f>
        <v>27.876999999999999</v>
      </c>
      <c r="EF155" s="52" cm="1">
        <f t="array" ref="EF155">A127861610K_Latest</f>
        <v>18.055</v>
      </c>
      <c r="EG155" s="52" t="e" cm="1">
        <f t="array" ref="EG155">A127930222C_Latest</f>
        <v>#NAME?</v>
      </c>
      <c r="EH155" s="52" cm="1">
        <f t="array" ref="EH155">A127861486L_Latest</f>
        <v>159.05600000000001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8718</v>
      </c>
      <c r="C156" s="62">
        <v>39</v>
      </c>
      <c r="D156" s="52" cm="1">
        <f t="array" ref="D156">A127862962J_Latest</f>
        <v>458.04599999999999</v>
      </c>
      <c r="E156" s="52" cm="1">
        <f t="array" ref="E156">A127863034K_Latest</f>
        <v>480.11099999999999</v>
      </c>
      <c r="F156" s="52" cm="1">
        <f t="array" ref="F156">A127931698C_Latest</f>
        <v>416.86599999999999</v>
      </c>
      <c r="G156" s="52" cm="1">
        <f t="array" ref="G156">A127849494K_Latest</f>
        <v>115.879</v>
      </c>
      <c r="H156" s="52" cm="1">
        <f t="array" ref="H156">A127849530J_Latest</f>
        <v>167.04900000000001</v>
      </c>
      <c r="I156" s="52" cm="1">
        <f t="array" ref="I156">A127931766V_Latest</f>
        <v>87.92</v>
      </c>
      <c r="J156" s="52" cm="1">
        <f t="array" ref="J156">A127904374C_Latest</f>
        <v>96.765000000000001</v>
      </c>
      <c r="K156" s="52" cm="1">
        <f t="array" ref="K156">A127890450A_Latest</f>
        <v>163.91900000000001</v>
      </c>
      <c r="L156" s="52" cm="1">
        <f t="array" ref="L156">A127917826W_Latest</f>
        <v>752.42200000000003</v>
      </c>
      <c r="M156" s="52" cm="1">
        <f t="array" ref="M156">A127917846F_Latest</f>
        <v>295.77699999999999</v>
      </c>
      <c r="N156" s="52" cm="1">
        <f t="array" ref="N156">A127835646A_Latest</f>
        <v>477.18900000000002</v>
      </c>
      <c r="O156" s="52" cm="1">
        <f t="array" ref="O156">A127876774J_Latest</f>
        <v>271.80799999999999</v>
      </c>
      <c r="P156" s="52" cm="1">
        <f t="array" ref="P156">A127849454T_Latest</f>
        <v>181.65100000000001</v>
      </c>
      <c r="Q156" s="52" t="e" cm="1">
        <f t="array" ref="Q156">A127835806A_Latest</f>
        <v>#NAME?</v>
      </c>
      <c r="R156" s="52" cm="1">
        <f t="array" ref="R156">A127876710W_Latest</f>
        <v>1986.5550000000001</v>
      </c>
      <c r="S156" s="52" cm="1">
        <f t="array" ref="S156">A127905626F_Latest</f>
        <v>156.35400000000001</v>
      </c>
      <c r="T156" s="52" cm="1">
        <f t="array" ref="T156">A127905750R_Latest</f>
        <v>156.03399999999999</v>
      </c>
      <c r="U156" s="52" cm="1">
        <f t="array" ref="U156">A127933230J_Latest</f>
        <v>129.596</v>
      </c>
      <c r="V156" s="52" cm="1">
        <f t="array" ref="V156">A127864610R_Latest</f>
        <v>41.79</v>
      </c>
      <c r="W156" s="52" cm="1">
        <f t="array" ref="W156">A127891942R_Latest</f>
        <v>56.884999999999998</v>
      </c>
      <c r="X156" s="52" cm="1">
        <f t="array" ref="X156">A127837306T_Latest</f>
        <v>26.498999999999999</v>
      </c>
      <c r="Y156" s="52" cm="1">
        <f t="array" ref="Y156">A127891994T_Latest</f>
        <v>30.739000000000001</v>
      </c>
      <c r="Z156" s="52" cm="1">
        <f t="array" ref="Z156">A127837354K_Latest</f>
        <v>60.18</v>
      </c>
      <c r="AA156" s="52" cm="1">
        <f t="array" ref="AA156">A127919358F_Latest</f>
        <v>251.477</v>
      </c>
      <c r="AB156" s="52" cm="1">
        <f t="array" ref="AB156">A127891842F_Latest</f>
        <v>102.685</v>
      </c>
      <c r="AC156" s="52" cm="1">
        <f t="array" ref="AC156">A127878302W_Latest</f>
        <v>146.77600000000001</v>
      </c>
      <c r="AD156" s="52" cm="1">
        <f t="array" ref="AD156">A127837178K_Latest</f>
        <v>86.274000000000001</v>
      </c>
      <c r="AE156" s="52" cm="1">
        <f t="array" ref="AE156">A127850986C_Latest</f>
        <v>68.805000000000007</v>
      </c>
      <c r="AF156" s="52" t="e" cm="1">
        <f t="array" ref="AF156">A127905862J_Latest</f>
        <v>#NAME?</v>
      </c>
      <c r="AG156" s="52" cm="1">
        <f t="array" ref="AG156">A127850866K_Latest</f>
        <v>658.07600000000002</v>
      </c>
      <c r="AH156" s="52" cm="1">
        <f t="array" ref="AH156">A127920722L_Latest</f>
        <v>115.928</v>
      </c>
      <c r="AI156" s="52" cm="1">
        <f t="array" ref="AI156">A127866090J_Latest</f>
        <v>148.679</v>
      </c>
      <c r="AJ156" s="52" cm="1">
        <f t="array" ref="AJ156">A127907314F_Latest</f>
        <v>114.499</v>
      </c>
      <c r="AK156" s="52" cm="1">
        <f t="array" ref="AK156">A127852474K_Latest</f>
        <v>32.131</v>
      </c>
      <c r="AL156" s="52" cm="1">
        <f t="array" ref="AL156">A127880002K_Latest</f>
        <v>44.246000000000002</v>
      </c>
      <c r="AM156" s="52" cm="1">
        <f t="array" ref="AM156">A127866174T_Latest</f>
        <v>23.381</v>
      </c>
      <c r="AN156" s="52" cm="1">
        <f t="array" ref="AN156">A127866198K_Latest</f>
        <v>30.609000000000002</v>
      </c>
      <c r="AO156" s="52" cm="1">
        <f t="array" ref="AO156">A127907402F_Latest</f>
        <v>31.042999999999999</v>
      </c>
      <c r="AP156" s="52" cm="1">
        <f t="array" ref="AP156">A127893402L_Latest</f>
        <v>223.61699999999999</v>
      </c>
      <c r="AQ156" s="52" cm="1">
        <f t="array" ref="AQ156">A127879890W_Latest</f>
        <v>69.141000000000005</v>
      </c>
      <c r="AR156" s="52" cm="1">
        <f t="array" ref="AR156">A127866046X_Latest</f>
        <v>123.489</v>
      </c>
      <c r="AS156" s="52" cm="1">
        <f t="array" ref="AS156">A127934742F_Latest</f>
        <v>82.525999999999996</v>
      </c>
      <c r="AT156" s="52" cm="1">
        <f t="array" ref="AT156">A127934758X_Latest</f>
        <v>41.225000000000001</v>
      </c>
      <c r="AU156" s="52" t="e" cm="1">
        <f t="array" ref="AU156">A127907434X_Latest</f>
        <v>#NAME?</v>
      </c>
      <c r="AV156" s="52" cm="1">
        <f t="array" ref="AV156">A127920702C_Latest</f>
        <v>540.51599999999996</v>
      </c>
      <c r="AW156" s="52" cm="1">
        <f t="array" ref="AW156">A127881302F_Latest</f>
        <v>88.421999999999997</v>
      </c>
      <c r="AX156" s="52" cm="1">
        <f t="array" ref="AX156">A127894942V_Latest</f>
        <v>81.716999999999999</v>
      </c>
      <c r="AY156" s="52" cm="1">
        <f t="array" ref="AY156">A127936306W_Latest</f>
        <v>79.653999999999996</v>
      </c>
      <c r="AZ156" s="52" cm="1">
        <f t="array" ref="AZ156">A127894986W_Latest</f>
        <v>23.164000000000001</v>
      </c>
      <c r="BA156" s="52" cm="1">
        <f t="array" ref="BA156">A127881438T_Latest</f>
        <v>32.545000000000002</v>
      </c>
      <c r="BB156" s="52" cm="1">
        <f t="array" ref="BB156">A127881470T_Latest</f>
        <v>24.544</v>
      </c>
      <c r="BC156" s="52" cm="1">
        <f t="array" ref="BC156">A127908926L_Latest</f>
        <v>17.422999999999998</v>
      </c>
      <c r="BD156" s="52" cm="1">
        <f t="array" ref="BD156">A127895054R_Latest</f>
        <v>29.3</v>
      </c>
      <c r="BE156" s="52" cm="1">
        <f t="array" ref="BE156">A127881322R_Latest</f>
        <v>133.571</v>
      </c>
      <c r="BF156" s="52" cm="1">
        <f t="array" ref="BF156">A127894894L_Latest</f>
        <v>53.003999999999998</v>
      </c>
      <c r="BG156" s="52" cm="1">
        <f t="array" ref="BG156">A127854082K_Latest</f>
        <v>107.503</v>
      </c>
      <c r="BH156" s="52" cm="1">
        <f t="array" ref="BH156">A127881374T_Latest</f>
        <v>48.832000000000001</v>
      </c>
      <c r="BI156" s="52" cm="1">
        <f t="array" ref="BI156">A127867618L_Latest</f>
        <v>31.210999999999999</v>
      </c>
      <c r="BJ156" s="52" t="e" cm="1">
        <f t="array" ref="BJ156">A127936410W_Latest</f>
        <v>#NAME?</v>
      </c>
      <c r="BK156" s="52" cm="1">
        <f t="array" ref="BK156">A127840070T_Latest</f>
        <v>376.76900000000001</v>
      </c>
      <c r="BL156" s="52" cm="1">
        <f t="array" ref="BL156">A127910178J_Latest</f>
        <v>33.667999999999999</v>
      </c>
      <c r="BM156" s="52" cm="1">
        <f t="array" ref="BM156">A127841762X_Latest</f>
        <v>26.794</v>
      </c>
      <c r="BN156" s="52" cm="1">
        <f t="array" ref="BN156">A127923922K_Latest</f>
        <v>28.759</v>
      </c>
      <c r="BO156" s="52" cm="1">
        <f t="array" ref="BO156">A127910354J_Latest</f>
        <v>6.5650000000000004</v>
      </c>
      <c r="BP156" s="52" cm="1">
        <f t="array" ref="BP156">A127855718X_Latest</f>
        <v>8.1790000000000003</v>
      </c>
      <c r="BQ156" s="52" cm="1">
        <f t="array" ref="BQ156">A127869194F_Latest</f>
        <v>5.7039999999999997</v>
      </c>
      <c r="BR156" s="52" cm="1">
        <f t="array" ref="BR156">A127869222C_Latest</f>
        <v>4.0209999999999999</v>
      </c>
      <c r="BS156" s="52" cm="1">
        <f t="array" ref="BS156">A127855766T_Latest</f>
        <v>14.651999999999999</v>
      </c>
      <c r="BT156" s="52" cm="1">
        <f t="array" ref="BT156">A127841670R_Latest</f>
        <v>45.707000000000001</v>
      </c>
      <c r="BU156" s="52" cm="1">
        <f t="array" ref="BU156">A127855618R_Latest</f>
        <v>23.311</v>
      </c>
      <c r="BV156" s="52" cm="1">
        <f t="array" ref="BV156">A127869050V_Latest</f>
        <v>30.311</v>
      </c>
      <c r="BW156" s="52" cm="1">
        <f t="array" ref="BW156">A127910274J_Latest</f>
        <v>13.978</v>
      </c>
      <c r="BX156" s="52" cm="1">
        <f t="array" ref="BX156">A127896478L_Latest</f>
        <v>13.816000000000001</v>
      </c>
      <c r="BY156" s="52" t="e" cm="1">
        <f t="array" ref="BY156">A127910422X_Latest</f>
        <v>#NAME?</v>
      </c>
      <c r="BZ156" s="52" cm="1">
        <f t="array" ref="BZ156">A127923786C_Latest</f>
        <v>128.34200000000001</v>
      </c>
      <c r="CA156" s="52" cm="1">
        <f t="array" ref="CA156">A127884350C_Latest</f>
        <v>44.796999999999997</v>
      </c>
      <c r="CB156" s="52" cm="1">
        <f t="array" ref="CB156">A127870622L_Latest</f>
        <v>50.006999999999998</v>
      </c>
      <c r="CC156" s="52" cm="1">
        <f t="array" ref="CC156">A127939278C_Latest</f>
        <v>48.746000000000002</v>
      </c>
      <c r="CD156" s="52" cm="1">
        <f t="array" ref="CD156">A127911866F_Latest</f>
        <v>7.9749999999999996</v>
      </c>
      <c r="CE156" s="52" cm="1">
        <f t="array" ref="CE156">A127939306A_Latest</f>
        <v>20.175000000000001</v>
      </c>
      <c r="CF156" s="52" cm="1">
        <f t="array" ref="CF156">A127925598F_Latest</f>
        <v>5.4080000000000004</v>
      </c>
      <c r="CG156" s="52" cm="1">
        <f t="array" ref="CG156">A127925618C_Latest</f>
        <v>10.353</v>
      </c>
      <c r="CH156" s="52" cm="1">
        <f t="array" ref="CH156">A127857294T_Latest</f>
        <v>22.814</v>
      </c>
      <c r="CI156" s="52" cm="1">
        <f t="array" ref="CI156">A127925410T_Latest</f>
        <v>71.486999999999995</v>
      </c>
      <c r="CJ156" s="52" cm="1">
        <f t="array" ref="CJ156">A127925438V_Latest</f>
        <v>34.642000000000003</v>
      </c>
      <c r="CK156" s="52" cm="1">
        <f t="array" ref="CK156">A127870558F_Latest</f>
        <v>52.709000000000003</v>
      </c>
      <c r="CL156" s="52" cm="1">
        <f t="array" ref="CL156">A127843254R_Latest</f>
        <v>30.219000000000001</v>
      </c>
      <c r="CM156" s="52" cm="1">
        <f t="array" ref="CM156">A127884446W_Latest</f>
        <v>20.061</v>
      </c>
      <c r="CN156" s="52" t="e" cm="1">
        <f t="array" ref="CN156">A127870758X_Latest</f>
        <v>#NAME?</v>
      </c>
      <c r="CO156" s="52" cm="1">
        <f t="array" ref="CO156">A127939146A_Latest</f>
        <v>210.27600000000001</v>
      </c>
      <c r="CP156" s="52" cm="1">
        <f t="array" ref="CP156">A127940738C_Latest</f>
        <v>12.17</v>
      </c>
      <c r="CQ156" s="52" cm="1">
        <f t="array" ref="CQ156">A127872182F_Latest</f>
        <v>7.45</v>
      </c>
      <c r="CR156" s="52" cm="1">
        <f t="array" ref="CR156">A127913494R_Latest</f>
        <v>9.0009999999999994</v>
      </c>
      <c r="CS156" s="52" cm="1">
        <f t="array" ref="CS156">A127899634J_Latest</f>
        <v>1.327</v>
      </c>
      <c r="CT156" s="52" cm="1">
        <f t="array" ref="CT156">A127940886F_Latest</f>
        <v>2.536</v>
      </c>
      <c r="CU156" s="52" cm="1">
        <f t="array" ref="CU156">A127858774W_Latest</f>
        <v>1.085</v>
      </c>
      <c r="CV156" s="52" cm="1">
        <f t="array" ref="CV156">A127872262F_Latest</f>
        <v>2.423</v>
      </c>
      <c r="CW156" s="52" cm="1">
        <f t="array" ref="CW156">A127885938K_Latest</f>
        <v>4.0629999999999997</v>
      </c>
      <c r="CX156" s="52" cm="1">
        <f t="array" ref="CX156">A127913382W_Latest</f>
        <v>14.147</v>
      </c>
      <c r="CY156" s="52" cm="1">
        <f t="array" ref="CY156">A127872110V_Latest</f>
        <v>7.274</v>
      </c>
      <c r="CZ156" s="52" cm="1">
        <f t="array" ref="CZ156">A127899534X_Latest</f>
        <v>8.81</v>
      </c>
      <c r="DA156" s="52" cm="1">
        <f t="array" ref="DA156">A127844762C_Latest</f>
        <v>5.4219999999999997</v>
      </c>
      <c r="DB156" s="52" cm="1">
        <f t="array" ref="DB156">A127913462W_Latest</f>
        <v>4.2969999999999997</v>
      </c>
      <c r="DC156" s="52" t="e" cm="1">
        <f t="array" ref="DC156">A127940938W_Latest</f>
        <v>#NAME?</v>
      </c>
      <c r="DD156" s="52" cm="1">
        <f t="array" ref="DD156">A127926850R_Latest</f>
        <v>40.055999999999997</v>
      </c>
      <c r="DE156" s="52" cm="1">
        <f t="array" ref="DE156">A127846258C_Latest</f>
        <v>3.38</v>
      </c>
      <c r="DF156" s="52" cm="1">
        <f t="array" ref="DF156">A127928614X_Latest</f>
        <v>1.724</v>
      </c>
      <c r="DG156" s="52" cm="1">
        <f t="array" ref="DG156">A127915066F_Latest</f>
        <v>3.3769999999999998</v>
      </c>
      <c r="DH156" s="52" cm="1">
        <f t="array" ref="DH156">A127873726K_Latest</f>
        <v>1.484</v>
      </c>
      <c r="DI156" s="52" cm="1">
        <f t="array" ref="DI156">A127915102C_Latest</f>
        <v>1.573</v>
      </c>
      <c r="DJ156" s="52" cm="1">
        <f t="array" ref="DJ156">A127873750K_Latest</f>
        <v>6.9000000000000006E-2</v>
      </c>
      <c r="DK156" s="52" cm="1">
        <f t="array" ref="DK156">A127846422V_Latest</f>
        <v>0.65500000000000003</v>
      </c>
      <c r="DL156" s="52" cm="1">
        <f t="array" ref="DL156">A127873786L_Latest</f>
        <v>0.83</v>
      </c>
      <c r="DM156" s="52" cm="1">
        <f t="array" ref="DM156">A127873570A_Latest</f>
        <v>3.1469999999999998</v>
      </c>
      <c r="DN156" s="52" cm="1">
        <f t="array" ref="DN156">A127901086F_Latest</f>
        <v>3.0939999999999999</v>
      </c>
      <c r="DO156" s="52" cm="1">
        <f t="array" ref="DO156">A127942182V_Latest</f>
        <v>3.64</v>
      </c>
      <c r="DP156" s="52" cm="1">
        <f t="array" ref="DP156">A127887366A_Latest</f>
        <v>2.472</v>
      </c>
      <c r="DQ156" s="52" cm="1">
        <f t="array" ref="DQ156">A127887386K_Latest</f>
        <v>0.73899999999999999</v>
      </c>
      <c r="DR156" s="52" t="e" cm="1">
        <f t="array" ref="DR156">A127928734T_Latest</f>
        <v>#NAME?</v>
      </c>
      <c r="DS156" s="52" cm="1">
        <f t="array" ref="DS156">A127859946X_Latest</f>
        <v>13.092000000000001</v>
      </c>
      <c r="DT156" s="52" cm="1">
        <f t="array" ref="DT156">A127916346T_Latest</f>
        <v>3.3260000000000001</v>
      </c>
      <c r="DU156" s="52" cm="1">
        <f t="array" ref="DU156">A127916438A_Latest</f>
        <v>7.7050000000000001</v>
      </c>
      <c r="DV156" s="52" cm="1">
        <f t="array" ref="DV156">A127888942F_Latest</f>
        <v>3.234</v>
      </c>
      <c r="DW156" s="52" cm="1">
        <f t="array" ref="DW156">A127943862T_Latest</f>
        <v>1.4430000000000001</v>
      </c>
      <c r="DX156" s="52" cm="1">
        <f t="array" ref="DX156">A127861702V_Latest</f>
        <v>0.91</v>
      </c>
      <c r="DY156" s="52" cm="1">
        <f t="array" ref="DY156">A127930170L_Latest</f>
        <v>1.23</v>
      </c>
      <c r="DZ156" s="52" cm="1">
        <f t="array" ref="DZ156">A127889034T_Latest</f>
        <v>0.54200000000000004</v>
      </c>
      <c r="EA156" s="52" cm="1">
        <f t="array" ref="EA156">A127916530T_Latest</f>
        <v>1.0369999999999999</v>
      </c>
      <c r="EB156" s="52" cm="1">
        <f t="array" ref="EB156">A127861542V_Latest</f>
        <v>9.27</v>
      </c>
      <c r="EC156" s="52" cm="1">
        <f t="array" ref="EC156">A127888846F_Latest</f>
        <v>2.625</v>
      </c>
      <c r="ED156" s="52" cm="1">
        <f t="array" ref="ED156">A127916390A_Latest</f>
        <v>3.9510000000000001</v>
      </c>
      <c r="EE156" s="52" cm="1">
        <f t="array" ref="EE156">A127847858A_Latest</f>
        <v>2.0859999999999999</v>
      </c>
      <c r="EF156" s="52" cm="1">
        <f t="array" ref="EF156">A127943814X_Latest</f>
        <v>1.496</v>
      </c>
      <c r="EG156" s="52" t="e" cm="1">
        <f t="array" ref="EG156">A127861750L_Latest</f>
        <v>#NAME?</v>
      </c>
      <c r="EH156" s="52" cm="1">
        <f t="array" ref="EH156">A127902602J_Latest</f>
        <v>19.427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8681</v>
      </c>
      <c r="B157" s="49"/>
      <c r="C157" s="62">
        <v>40</v>
      </c>
      <c r="D157" s="52" cm="1">
        <f t="array" ref="D157">A127835602X_Latest</f>
        <v>1539.6849999999999</v>
      </c>
      <c r="E157" s="52" cm="1">
        <f t="array" ref="E157">A127904294C_Latest</f>
        <v>2904.2249999999999</v>
      </c>
      <c r="F157" s="52" cm="1">
        <f t="array" ref="F157">A127917942F_Latest</f>
        <v>1466.2139999999999</v>
      </c>
      <c r="G157" s="52" cm="1">
        <f t="array" ref="G157">A127835722T_Latest</f>
        <v>1018.833</v>
      </c>
      <c r="H157" s="52" cm="1">
        <f t="array" ref="H157">A127849510X_Latest</f>
        <v>1386.7639999999999</v>
      </c>
      <c r="I157" s="52" cm="1">
        <f t="array" ref="I157">A127863098W_Latest</f>
        <v>779.37800000000004</v>
      </c>
      <c r="J157" s="52" cm="1">
        <f t="array" ref="J157">A127876890T_Latest</f>
        <v>617.50699999999995</v>
      </c>
      <c r="K157" s="52" cm="1">
        <f t="array" ref="K157">A127876902R_Latest</f>
        <v>820.17700000000002</v>
      </c>
      <c r="L157" s="52" cm="1">
        <f t="array" ref="L157">A127931586K_Latest</f>
        <v>3935.3690000000001</v>
      </c>
      <c r="M157" s="52" cm="1">
        <f t="array" ref="M157">A127835630J_Latest</f>
        <v>1352.5360000000001</v>
      </c>
      <c r="N157" s="52" cm="1">
        <f t="array" ref="N157">A127904214T_Latest</f>
        <v>1571.7159999999999</v>
      </c>
      <c r="O157" s="52" cm="1">
        <f t="array" ref="O157">A127835654A_Latest</f>
        <v>2264.0010000000002</v>
      </c>
      <c r="P157" s="52" cm="1">
        <f t="array" ref="P157">A127849442J_Latest</f>
        <v>1357.422</v>
      </c>
      <c r="Q157" s="52" t="e" cm="1">
        <f t="array" ref="Q157">A127904410A_Latest</f>
        <v>#NAME?</v>
      </c>
      <c r="R157" s="52" cm="1">
        <f t="array" ref="R157">A127862922R_Latest</f>
        <v>10532.781999999999</v>
      </c>
      <c r="S157" s="52" cm="1">
        <f t="array" ref="S157">A127905614W_Latest</f>
        <v>525.81399999999996</v>
      </c>
      <c r="T157" s="52" cm="1">
        <f t="array" ref="T157">A127837214J_Latest</f>
        <v>969.56</v>
      </c>
      <c r="U157" s="52" cm="1">
        <f t="array" ref="U157">A127933218T_Latest</f>
        <v>438.38099999999997</v>
      </c>
      <c r="V157" s="52" cm="1">
        <f t="array" ref="V157">A127933254A_Latest</f>
        <v>299.86200000000002</v>
      </c>
      <c r="W157" s="52" cm="1">
        <f t="array" ref="W157">A127891926R_Latest</f>
        <v>472.81599999999997</v>
      </c>
      <c r="X157" s="52" cm="1">
        <f t="array" ref="X157">A127933290K_Latest</f>
        <v>258.05399999999997</v>
      </c>
      <c r="Y157" s="52" cm="1">
        <f t="array" ref="Y157">A127919482R_Latest</f>
        <v>194.24299999999999</v>
      </c>
      <c r="Z157" s="52" cm="1">
        <f t="array" ref="Z157">A127891998A_Latest</f>
        <v>236.44399999999999</v>
      </c>
      <c r="AA157" s="52" cm="1">
        <f t="array" ref="AA157">A127919350L_Latest</f>
        <v>1325.8810000000001</v>
      </c>
      <c r="AB157" s="52" cm="1">
        <f t="array" ref="AB157">A127864518X_Latest</f>
        <v>433.43</v>
      </c>
      <c r="AC157" s="52" cm="1">
        <f t="array" ref="AC157">A127919386R_Latest</f>
        <v>475.50599999999997</v>
      </c>
      <c r="AD157" s="52" cm="1">
        <f t="array" ref="AD157">A127850966V_Latest</f>
        <v>723.79200000000003</v>
      </c>
      <c r="AE157" s="52" cm="1">
        <f t="array" ref="AE157">A127905726R_Latest</f>
        <v>421.44</v>
      </c>
      <c r="AF157" s="52" t="e" cm="1">
        <f t="array" ref="AF157">A127919526F_Latest</f>
        <v>#NAME?</v>
      </c>
      <c r="AG157" s="52" cm="1">
        <f t="array" ref="AG157">A127905598J_Latest</f>
        <v>3395.1750000000002</v>
      </c>
      <c r="AH157" s="52" cm="1">
        <f t="array" ref="AH157">A127893370F_Latest</f>
        <v>397.61900000000003</v>
      </c>
      <c r="AI157" s="52" cm="1">
        <f t="array" ref="AI157">A127866082J_Latest</f>
        <v>812.73800000000006</v>
      </c>
      <c r="AJ157" s="52" cm="1">
        <f t="array" ref="AJ157">A127866110F_Latest</f>
        <v>366.95400000000001</v>
      </c>
      <c r="AK157" s="52" cm="1">
        <f t="array" ref="AK157">A127920854R_Latest</f>
        <v>251.45099999999999</v>
      </c>
      <c r="AL157" s="52" cm="1">
        <f t="array" ref="AL157">A127907350R_Latest</f>
        <v>337.90199999999999</v>
      </c>
      <c r="AM157" s="52" cm="1">
        <f t="array" ref="AM157">A127893590J_Latest</f>
        <v>188.64699999999999</v>
      </c>
      <c r="AN157" s="52" cm="1">
        <f t="array" ref="AN157">A127934886T_Latest</f>
        <v>151.684</v>
      </c>
      <c r="AO157" s="52" cm="1">
        <f t="array" ref="AO157">A127907394T_Latest</f>
        <v>196.26</v>
      </c>
      <c r="AP157" s="52" cm="1">
        <f t="array" ref="AP157">A127866002W_Latest</f>
        <v>1094.4359999999999</v>
      </c>
      <c r="AQ157" s="52" cm="1">
        <f t="array" ref="AQ157">A127866026R_Latest</f>
        <v>312.32100000000003</v>
      </c>
      <c r="AR157" s="52" cm="1">
        <f t="array" ref="AR157">A127866034R_Latest</f>
        <v>397.65699999999998</v>
      </c>
      <c r="AS157" s="52" cm="1">
        <f t="array" ref="AS157">A127920774R_Latest</f>
        <v>563.80100000000004</v>
      </c>
      <c r="AT157" s="52" cm="1">
        <f t="array" ref="AT157">A127934746R_Latest</f>
        <v>327.94600000000003</v>
      </c>
      <c r="AU157" s="52" t="e" cm="1">
        <f t="array" ref="AU157">A127852550A_Latest</f>
        <v>#NAME?</v>
      </c>
      <c r="AV157" s="52" cm="1">
        <f t="array" ref="AV157">A127852302R_Latest</f>
        <v>2703.2550000000001</v>
      </c>
      <c r="AW157" s="52" cm="1">
        <f t="array" ref="AW157">A127908706K_Latest</f>
        <v>288.84300000000002</v>
      </c>
      <c r="AX157" s="52" cm="1">
        <f t="array" ref="AX157">A127922382R_Latest</f>
        <v>537.64700000000005</v>
      </c>
      <c r="AY157" s="52" cm="1">
        <f t="array" ref="AY157">A127908850C_Latest</f>
        <v>300.45299999999997</v>
      </c>
      <c r="AZ157" s="52" cm="1">
        <f t="array" ref="AZ157">A127922414W_Latest</f>
        <v>227.809</v>
      </c>
      <c r="BA157" s="52" cm="1">
        <f t="array" ref="BA157">A127908890W_Latest</f>
        <v>278.46499999999997</v>
      </c>
      <c r="BB157" s="52" cm="1">
        <f t="array" ref="BB157">A127854198L_Latest</f>
        <v>162.32499999999999</v>
      </c>
      <c r="BC157" s="52" cm="1">
        <f t="array" ref="BC157">A127840266V_Latest</f>
        <v>128.667</v>
      </c>
      <c r="BD157" s="52" cm="1">
        <f t="array" ref="BD157">A127854234K_Latest</f>
        <v>182.68600000000001</v>
      </c>
      <c r="BE157" s="52" cm="1">
        <f t="array" ref="BE157">A127840094K_Latest</f>
        <v>718.92200000000003</v>
      </c>
      <c r="BF157" s="52" cm="1">
        <f t="array" ref="BF157">A127908754C_Latest</f>
        <v>282.22300000000001</v>
      </c>
      <c r="BG157" s="52" cm="1">
        <f t="array" ref="BG157">A127854066K_Latest</f>
        <v>335.964</v>
      </c>
      <c r="BH157" s="52" cm="1">
        <f t="array" ref="BH157">A127881370J_Latest</f>
        <v>470.05</v>
      </c>
      <c r="BI157" s="52" cm="1">
        <f t="array" ref="BI157">A127894910A_Latest</f>
        <v>285.79000000000002</v>
      </c>
      <c r="BJ157" s="52" t="e" cm="1">
        <f t="array" ref="BJ157">A127867770F_Latest</f>
        <v>#NAME?</v>
      </c>
      <c r="BK157" s="52" cm="1">
        <f t="array" ref="BK157">A127936142L_Latest</f>
        <v>2106.8939999999998</v>
      </c>
      <c r="BL157" s="52" cm="1">
        <f t="array" ref="BL157">A127937678C_Latest</f>
        <v>93.409000000000006</v>
      </c>
      <c r="BM157" s="52" cm="1">
        <f t="array" ref="BM157">A127896490C_Latest</f>
        <v>172.65199999999999</v>
      </c>
      <c r="BN157" s="52" cm="1">
        <f t="array" ref="BN157">A127896510A_Latest</f>
        <v>102.08199999999999</v>
      </c>
      <c r="BO157" s="52" cm="1">
        <f t="array" ref="BO157">A127896526V_Latest</f>
        <v>81.290999999999997</v>
      </c>
      <c r="BP157" s="52" cm="1">
        <f t="array" ref="BP157">A127910366T_Latest</f>
        <v>83.555000000000007</v>
      </c>
      <c r="BQ157" s="52" cm="1">
        <f t="array" ref="BQ157">A127937838C_Latest</f>
        <v>54.234000000000002</v>
      </c>
      <c r="BR157" s="52" cm="1">
        <f t="array" ref="BR157">A127910386A_Latest</f>
        <v>43.521000000000001</v>
      </c>
      <c r="BS157" s="52" cm="1">
        <f t="array" ref="BS157">A127855754J_Latest</f>
        <v>70.986999999999995</v>
      </c>
      <c r="BT157" s="52" cm="1">
        <f t="array" ref="BT157">A127896410T_Latest</f>
        <v>229.99199999999999</v>
      </c>
      <c r="BU157" s="52" cm="1">
        <f t="array" ref="BU157">A127855610W_Latest</f>
        <v>98.04</v>
      </c>
      <c r="BV157" s="52" cm="1">
        <f t="array" ref="BV157">A127882906L_Latest</f>
        <v>106.408</v>
      </c>
      <c r="BW157" s="52" cm="1">
        <f t="array" ref="BW157">A127896454V_Latest</f>
        <v>157.251</v>
      </c>
      <c r="BX157" s="52" cm="1">
        <f t="array" ref="BX157">A127882942W_Latest</f>
        <v>103.489</v>
      </c>
      <c r="BY157" s="52" t="e" cm="1">
        <f t="array" ref="BY157">A127937910K_Latest</f>
        <v>#NAME?</v>
      </c>
      <c r="BZ157" s="52" cm="1">
        <f t="array" ref="BZ157">A127882858F_Latest</f>
        <v>701.73099999999999</v>
      </c>
      <c r="CA157" s="52" cm="1">
        <f t="array" ref="CA157">A127939154A_Latest</f>
        <v>158.44999999999999</v>
      </c>
      <c r="CB157" s="52" cm="1">
        <f t="array" ref="CB157">A127911810V_Latest</f>
        <v>279.779</v>
      </c>
      <c r="CC157" s="52" cm="1">
        <f t="array" ref="CC157">A127857178J_Latest</f>
        <v>191.69300000000001</v>
      </c>
      <c r="CD157" s="52" cm="1">
        <f t="array" ref="CD157">A127857198T_Latest</f>
        <v>104.294</v>
      </c>
      <c r="CE157" s="52" cm="1">
        <f t="array" ref="CE157">A127870674R_Latest</f>
        <v>145.66399999999999</v>
      </c>
      <c r="CF157" s="52" cm="1">
        <f t="array" ref="CF157">A127870698J_Latest</f>
        <v>82.804000000000002</v>
      </c>
      <c r="CG157" s="52" cm="1">
        <f t="array" ref="CG157">A127939326K_Latest</f>
        <v>77.33</v>
      </c>
      <c r="CH157" s="52" cm="1">
        <f t="array" ref="CH157">A127939350K_Latest</f>
        <v>98.968999999999994</v>
      </c>
      <c r="CI157" s="52" cm="1">
        <f t="array" ref="CI157">A127884370L_Latest</f>
        <v>382.12900000000002</v>
      </c>
      <c r="CJ157" s="52" cm="1">
        <f t="array" ref="CJ157">A127925422A_Latest</f>
        <v>154.19499999999999</v>
      </c>
      <c r="CK157" s="52" cm="1">
        <f t="array" ref="CK157">A127939210J_Latest</f>
        <v>187.58199999999999</v>
      </c>
      <c r="CL157" s="52" cm="1">
        <f t="array" ref="CL157">A127925450K_Latest</f>
        <v>250.00200000000001</v>
      </c>
      <c r="CM157" s="52" cm="1">
        <f t="array" ref="CM157">A127870594R_Latest</f>
        <v>157.65799999999999</v>
      </c>
      <c r="CN157" s="52" t="e" cm="1">
        <f t="array" ref="CN157">A127884546F_Latest</f>
        <v>#NAME?</v>
      </c>
      <c r="CO157" s="52" cm="1">
        <f t="array" ref="CO157">A127870474W_Latest</f>
        <v>1138.982</v>
      </c>
      <c r="CP157" s="52" cm="1">
        <f t="array" ref="CP157">A127885734J_Latest</f>
        <v>31.356999999999999</v>
      </c>
      <c r="CQ157" s="52" cm="1">
        <f t="array" ref="CQ157">A127844786W_Latest</f>
        <v>48.67</v>
      </c>
      <c r="CR157" s="52" cm="1">
        <f t="array" ref="CR157">A127858702K_Latest</f>
        <v>34.703000000000003</v>
      </c>
      <c r="CS157" s="52" cm="1">
        <f t="array" ref="CS157">A127858714V_Latest</f>
        <v>24.783000000000001</v>
      </c>
      <c r="CT157" s="52" cm="1">
        <f t="array" ref="CT157">A127872206L_Latest</f>
        <v>23.317</v>
      </c>
      <c r="CU157" s="52" cm="1">
        <f t="array" ref="CU157">A127858766W_Latest</f>
        <v>15.718999999999999</v>
      </c>
      <c r="CV157" s="52" cm="1">
        <f t="array" ref="CV157">A127940910V_Latest</f>
        <v>13.342000000000001</v>
      </c>
      <c r="CW157" s="52" cm="1">
        <f t="array" ref="CW157">A127885926A_Latest</f>
        <v>21.545999999999999</v>
      </c>
      <c r="CX157" s="52" cm="1">
        <f t="array" ref="CX157">A127872082W_Latest</f>
        <v>68.417000000000002</v>
      </c>
      <c r="CY157" s="52" cm="1">
        <f t="array" ref="CY157">A127926898A_Latest</f>
        <v>29.584</v>
      </c>
      <c r="CZ157" s="52" cm="1">
        <f t="array" ref="CZ157">A127858618V_Latest</f>
        <v>34.167000000000002</v>
      </c>
      <c r="DA157" s="52" cm="1">
        <f t="array" ref="DA157">A127885794K_Latest</f>
        <v>47.805999999999997</v>
      </c>
      <c r="DB157" s="52" cm="1">
        <f t="array" ref="DB157">A127926962J_Latest</f>
        <v>32.753999999999998</v>
      </c>
      <c r="DC157" s="52" t="e" cm="1">
        <f t="array" ref="DC157">A127913594X_Latest</f>
        <v>#NAME?</v>
      </c>
      <c r="DD157" s="52" cm="1">
        <f t="array" ref="DD157">A127926842R_Latest</f>
        <v>213.43700000000001</v>
      </c>
      <c r="DE157" s="52" cm="1">
        <f t="array" ref="DE157">A127887286A_Latest</f>
        <v>13.21</v>
      </c>
      <c r="DF157" s="52" cm="1">
        <f t="array" ref="DF157">A127942214A_Latest</f>
        <v>23.553000000000001</v>
      </c>
      <c r="DG157" s="52" cm="1">
        <f t="array" ref="DG157">A127860098T_Latest</f>
        <v>15.948</v>
      </c>
      <c r="DH157" s="52" cm="1">
        <f t="array" ref="DH157">A127942254V_Latest</f>
        <v>12.129</v>
      </c>
      <c r="DI157" s="52" cm="1">
        <f t="array" ref="DI157">A127846366L_Latest</f>
        <v>14.705</v>
      </c>
      <c r="DJ157" s="52" cm="1">
        <f t="array" ref="DJ157">A127915110C_Latest</f>
        <v>4.7249999999999996</v>
      </c>
      <c r="DK157" s="52" cm="1">
        <f t="array" ref="DK157">A127915130L_Latest</f>
        <v>5.5869999999999997</v>
      </c>
      <c r="DL157" s="52" cm="1">
        <f t="array" ref="DL157">A127928694K_Latest</f>
        <v>4.968</v>
      </c>
      <c r="DM157" s="52" cm="1">
        <f t="array" ref="DM157">A127846274C_Latest</f>
        <v>32.066000000000003</v>
      </c>
      <c r="DN157" s="52" cm="1">
        <f t="array" ref="DN157">A127928538J_Latest</f>
        <v>15.538</v>
      </c>
      <c r="DO157" s="52" cm="1">
        <f t="array" ref="DO157">A127860014W_Latest</f>
        <v>16.195</v>
      </c>
      <c r="DP157" s="52" cm="1">
        <f t="array" ref="DP157">A127901114C_Latest</f>
        <v>21.335999999999999</v>
      </c>
      <c r="DQ157" s="52" cm="1">
        <f t="array" ref="DQ157">A127846318V_Latest</f>
        <v>8.7959999999999994</v>
      </c>
      <c r="DR157" s="52" t="e" cm="1">
        <f t="array" ref="DR157">A127901234W_Latest</f>
        <v>#NAME?</v>
      </c>
      <c r="DS157" s="52" cm="1">
        <f t="array" ref="DS157">A127942082K_Latest</f>
        <v>94.823999999999998</v>
      </c>
      <c r="DT157" s="52" cm="1">
        <f t="array" ref="DT157">A127943706R_Latest</f>
        <v>30.983000000000001</v>
      </c>
      <c r="DU157" s="52" cm="1">
        <f t="array" ref="DU157">A127875150T_Latest</f>
        <v>59.625999999999998</v>
      </c>
      <c r="DV157" s="52" cm="1">
        <f t="array" ref="DV157">A127902742K_Latest</f>
        <v>16.001000000000001</v>
      </c>
      <c r="DW157" s="52" cm="1">
        <f t="array" ref="DW157">A127861654L_Latest</f>
        <v>17.215</v>
      </c>
      <c r="DX157" s="52" cm="1">
        <f t="array" ref="DX157">A127861686F_Latest</f>
        <v>30.34</v>
      </c>
      <c r="DY157" s="52" cm="1">
        <f t="array" ref="DY157">A127861714C_Latest</f>
        <v>12.869</v>
      </c>
      <c r="DZ157" s="52" cm="1">
        <f t="array" ref="DZ157">A127847970A_Latest</f>
        <v>3.1320000000000001</v>
      </c>
      <c r="EA157" s="52" cm="1">
        <f t="array" ref="EA157">A127861746W_Latest</f>
        <v>8.3179999999999996</v>
      </c>
      <c r="EB157" s="52" cm="1">
        <f t="array" ref="EB157">A127847770J_Latest</f>
        <v>83.527000000000001</v>
      </c>
      <c r="EC157" s="52" cm="1">
        <f t="array" ref="EC157">A127943754J_Latest</f>
        <v>27.206</v>
      </c>
      <c r="ED157" s="52" cm="1">
        <f t="array" ref="ED157">A127902650A_Latest</f>
        <v>18.236999999999998</v>
      </c>
      <c r="EE157" s="52" cm="1">
        <f t="array" ref="EE157">A127847846T_Latest</f>
        <v>29.963000000000001</v>
      </c>
      <c r="EF157" s="52" cm="1">
        <f t="array" ref="EF157">A127888910L_Latest</f>
        <v>19.550999999999998</v>
      </c>
      <c r="EG157" s="52" t="e" cm="1">
        <f t="array" ref="EG157">A127875278C_Latest</f>
        <v>#NAME?</v>
      </c>
      <c r="EH157" s="52" cm="1">
        <f t="array" ref="EH157">A127943678T_Latest</f>
        <v>178.48400000000001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8719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8720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8721</v>
      </c>
      <c r="C160" s="62">
        <v>43</v>
      </c>
      <c r="D160" s="52" cm="1">
        <f t="array" ref="D160">A127835606J_Latest</f>
        <v>971.62400000000002</v>
      </c>
      <c r="E160" s="52" cm="1">
        <f t="array" ref="E160">A127863030A_Latest</f>
        <v>2275.4740000000002</v>
      </c>
      <c r="F160" s="52" cm="1">
        <f t="array" ref="F160">A127863050K_Latest</f>
        <v>1011.828</v>
      </c>
      <c r="G160" s="52" cm="1">
        <f t="array" ref="G160">A127835726A_Latest</f>
        <v>858.096</v>
      </c>
      <c r="H160" s="52" cm="1">
        <f t="array" ref="H160">A127835746K_Latest</f>
        <v>1137.183</v>
      </c>
      <c r="I160" s="52" cm="1">
        <f t="array" ref="I160">A127876858T_Latest</f>
        <v>657.38099999999997</v>
      </c>
      <c r="J160" s="52" cm="1">
        <f t="array" ref="J160">A127835774V_Latest</f>
        <v>502.73700000000002</v>
      </c>
      <c r="K160" s="52" cm="1">
        <f t="array" ref="K160">A127849574K_Latest</f>
        <v>627.80700000000002</v>
      </c>
      <c r="L160" s="52" cm="1">
        <f t="array" ref="L160">A127931590A_Latest</f>
        <v>2953.23</v>
      </c>
      <c r="M160" s="52" cm="1">
        <f t="array" ref="M160">A127890290A_Latest</f>
        <v>982.03099999999995</v>
      </c>
      <c r="N160" s="52" cm="1">
        <f t="array" ref="N160">A127862986A_Latest</f>
        <v>1047.914</v>
      </c>
      <c r="O160" s="52" cm="1">
        <f t="array" ref="O160">A127863010T_Latest</f>
        <v>1889.7339999999999</v>
      </c>
      <c r="P160" s="52" cm="1">
        <f t="array" ref="P160">A127917910L_Latest</f>
        <v>1127.3900000000001</v>
      </c>
      <c r="Q160" s="52" t="e" cm="1">
        <f t="array" ref="Q160">A127849590K_Latest</f>
        <v>#NAME?</v>
      </c>
      <c r="R160" s="52" cm="1">
        <f t="array" ref="R160">A127876702W_Latest</f>
        <v>8042.13</v>
      </c>
      <c r="S160" s="52" cm="1">
        <f t="array" ref="S160">A127933106X_Latest</f>
        <v>335.65699999999998</v>
      </c>
      <c r="T160" s="52" cm="1">
        <f t="array" ref="T160">A127919430L_Latest</f>
        <v>765.59199999999998</v>
      </c>
      <c r="U160" s="52" cm="1">
        <f t="array" ref="U160">A127837234T_Latest</f>
        <v>295.99099999999999</v>
      </c>
      <c r="V160" s="52" cm="1">
        <f t="array" ref="V160">A127905778T_Latest</f>
        <v>249.482</v>
      </c>
      <c r="W160" s="52" cm="1">
        <f t="array" ref="W160">A127837274K_Latest</f>
        <v>387.85899999999998</v>
      </c>
      <c r="X160" s="52" cm="1">
        <f t="array" ref="X160">A127837302J_Latest</f>
        <v>217.17099999999999</v>
      </c>
      <c r="Y160" s="52" cm="1">
        <f t="array" ref="Y160">A127878438J_Latest</f>
        <v>159.62200000000001</v>
      </c>
      <c r="Z160" s="52" cm="1">
        <f t="array" ref="Z160">A127878458T_Latest</f>
        <v>171.75800000000001</v>
      </c>
      <c r="AA160" s="52" cm="1">
        <f t="array" ref="AA160">A127864502F_Latest</f>
        <v>998.44100000000003</v>
      </c>
      <c r="AB160" s="52" cm="1">
        <f t="array" ref="AB160">A127837126J_Latest</f>
        <v>312.96300000000002</v>
      </c>
      <c r="AC160" s="52" cm="1">
        <f t="array" ref="AC160">A127933150J_Latest</f>
        <v>316.17200000000003</v>
      </c>
      <c r="AD160" s="52" cm="1">
        <f t="array" ref="AD160">A127837166A_Latest</f>
        <v>604.88199999999995</v>
      </c>
      <c r="AE160" s="52" cm="1">
        <f t="array" ref="AE160">A127933186K_Latest</f>
        <v>338.45400000000001</v>
      </c>
      <c r="AF160" s="52" t="e" cm="1">
        <f t="array" ref="AF160">A127878482T_Latest</f>
        <v>#NAME?</v>
      </c>
      <c r="AG160" s="52" cm="1">
        <f t="array" ref="AG160">A127905602L_Latest</f>
        <v>2583.1329999999998</v>
      </c>
      <c r="AH160" s="52" cm="1">
        <f t="array" ref="AH160">A127852318J_Latest</f>
        <v>253.834</v>
      </c>
      <c r="AI160" s="52" cm="1">
        <f t="array" ref="AI160">A127934770R_Latest</f>
        <v>624.404</v>
      </c>
      <c r="AJ160" s="52" cm="1">
        <f t="array" ref="AJ160">A127879982F_Latest</f>
        <v>244.36600000000001</v>
      </c>
      <c r="AK160" s="52" cm="1">
        <f t="array" ref="AK160">A127879986R_Latest</f>
        <v>206.43700000000001</v>
      </c>
      <c r="AL160" s="52" cm="1">
        <f t="array" ref="AL160">A127838770R_Latest</f>
        <v>273.65499999999997</v>
      </c>
      <c r="AM160" s="52" cm="1">
        <f t="array" ref="AM160">A127934858J_Latest</f>
        <v>157.57900000000001</v>
      </c>
      <c r="AN160" s="52" cm="1">
        <f t="array" ref="AN160">A127893598A_Latest</f>
        <v>118.669</v>
      </c>
      <c r="AO160" s="52" cm="1">
        <f t="array" ref="AO160">A127838822F_Latest</f>
        <v>155.821</v>
      </c>
      <c r="AP160" s="52" cm="1">
        <f t="array" ref="AP160">A127866006F_Latest</f>
        <v>809.69600000000003</v>
      </c>
      <c r="AQ160" s="52" cm="1">
        <f t="array" ref="AQ160">A127879886F_Latest</f>
        <v>225.02500000000001</v>
      </c>
      <c r="AR160" s="52" cm="1">
        <f t="array" ref="AR160">A127866038X_Latest</f>
        <v>263.72199999999998</v>
      </c>
      <c r="AS160" s="52" cm="1">
        <f t="array" ref="AS160">A127838702L_Latest</f>
        <v>457.09</v>
      </c>
      <c r="AT160" s="52" cm="1">
        <f t="array" ref="AT160">A127879938W_Latest</f>
        <v>272.65499999999997</v>
      </c>
      <c r="AU160" s="52" t="e" cm="1">
        <f t="array" ref="AU160">A127838838X_Latest</f>
        <v>#NAME?</v>
      </c>
      <c r="AV160" s="52" cm="1">
        <f t="array" ref="AV160">A127934654F_Latest</f>
        <v>2034.7629999999999</v>
      </c>
      <c r="AW160" s="52" cm="1">
        <f t="array" ref="AW160">A127840082A_Latest</f>
        <v>180.72300000000001</v>
      </c>
      <c r="AX160" s="52" cm="1">
        <f t="array" ref="AX160">A127936290R_Latest</f>
        <v>427.15699999999998</v>
      </c>
      <c r="AY160" s="52" cm="1">
        <f t="array" ref="AY160">A127881410R_Latest</f>
        <v>212.429</v>
      </c>
      <c r="AZ160" s="52" cm="1">
        <f t="array" ref="AZ160">A127894974L_Latest</f>
        <v>194.17699999999999</v>
      </c>
      <c r="BA160" s="52" cm="1">
        <f t="array" ref="BA160">A127895006W_Latest</f>
        <v>230.952</v>
      </c>
      <c r="BB160" s="52" cm="1">
        <f t="array" ref="BB160">A127881458A_Latest</f>
        <v>133.27199999999999</v>
      </c>
      <c r="BC160" s="52" cm="1">
        <f t="array" ref="BC160">A127881482A_Latest</f>
        <v>106.631</v>
      </c>
      <c r="BD160" s="52" cm="1">
        <f t="array" ref="BD160">A127936382X_Latest</f>
        <v>146.00399999999999</v>
      </c>
      <c r="BE160" s="52" cm="1">
        <f t="array" ref="BE160">A127867546L_Latest</f>
        <v>544.24699999999996</v>
      </c>
      <c r="BF160" s="52" cm="1">
        <f t="array" ref="BF160">A127854050T_Latest</f>
        <v>214.13</v>
      </c>
      <c r="BG160" s="52" cm="1">
        <f t="array" ref="BG160">A127854070A_Latest</f>
        <v>215.59399999999999</v>
      </c>
      <c r="BH160" s="52" cm="1">
        <f t="array" ref="BH160">A127840150T_Latest</f>
        <v>401.274</v>
      </c>
      <c r="BI160" s="52" cm="1">
        <f t="array" ref="BI160">A127922366R_Latest</f>
        <v>246.15600000000001</v>
      </c>
      <c r="BJ160" s="52" t="e" cm="1">
        <f t="array" ref="BJ160">A127854262V_Latest</f>
        <v>#NAME?</v>
      </c>
      <c r="BK160" s="52" cm="1">
        <f t="array" ref="BK160">A127853986J_Latest</f>
        <v>1631.346</v>
      </c>
      <c r="BL160" s="52" cm="1">
        <f t="array" ref="BL160">A127923802T_Latest</f>
        <v>52.207999999999998</v>
      </c>
      <c r="BM160" s="52" cm="1">
        <f t="array" ref="BM160">A127855666J_Latest</f>
        <v>136.99799999999999</v>
      </c>
      <c r="BN160" s="52" cm="1">
        <f t="array" ref="BN160">A127841774J_Latest</f>
        <v>70.915999999999997</v>
      </c>
      <c r="BO160" s="52" cm="1">
        <f t="array" ref="BO160">A127882990R_Latest</f>
        <v>70.847999999999999</v>
      </c>
      <c r="BP160" s="52" cm="1">
        <f t="array" ref="BP160">A127869154L_Latest</f>
        <v>70.575999999999993</v>
      </c>
      <c r="BQ160" s="52" cm="1">
        <f t="array" ref="BQ160">A127883038T_Latest</f>
        <v>45.656999999999996</v>
      </c>
      <c r="BR160" s="52" cm="1">
        <f t="array" ref="BR160">A127841838J_Latest</f>
        <v>38.561</v>
      </c>
      <c r="BS160" s="52" cm="1">
        <f t="array" ref="BS160">A127910410R_Latest</f>
        <v>54.616999999999997</v>
      </c>
      <c r="BT160" s="52" cm="1">
        <f t="array" ref="BT160">A127869002A_Latest</f>
        <v>171.15799999999999</v>
      </c>
      <c r="BU160" s="52" cm="1">
        <f t="array" ref="BU160">A127882890F_Latest</f>
        <v>67.501000000000005</v>
      </c>
      <c r="BV160" s="52" cm="1">
        <f t="array" ref="BV160">A127937710T_Latest</f>
        <v>72.707999999999998</v>
      </c>
      <c r="BW160" s="52" cm="1">
        <f t="array" ref="BW160">A127869058L_Latest</f>
        <v>136.916</v>
      </c>
      <c r="BX160" s="52" cm="1">
        <f t="array" ref="BX160">A127923886L_Latest</f>
        <v>86.766999999999996</v>
      </c>
      <c r="BY160" s="52" t="e" cm="1">
        <f t="array" ref="BY160">A127937918C_Latest</f>
        <v>#NAME?</v>
      </c>
      <c r="BZ160" s="52" cm="1">
        <f t="array" ref="BZ160">A127910150F_Latest</f>
        <v>540.38199999999995</v>
      </c>
      <c r="CA160" s="52" cm="1">
        <f t="array" ref="CA160">A127857034W_Latest</f>
        <v>99.441000000000003</v>
      </c>
      <c r="CB160" s="52" cm="1">
        <f t="array" ref="CB160">A127884458F_Latest</f>
        <v>214.97200000000001</v>
      </c>
      <c r="CC160" s="52" cm="1">
        <f t="array" ref="CC160">A127925526V_Latest</f>
        <v>139.03399999999999</v>
      </c>
      <c r="CD160" s="52" cm="1">
        <f t="array" ref="CD160">A127870658R_Latest</f>
        <v>89.566999999999993</v>
      </c>
      <c r="CE160" s="52" cm="1">
        <f t="array" ref="CE160">A127925558L_Latest</f>
        <v>116.895</v>
      </c>
      <c r="CF160" s="52" cm="1">
        <f t="array" ref="CF160">A127939310T_Latest</f>
        <v>73.801000000000002</v>
      </c>
      <c r="CG160" s="52" cm="1">
        <f t="array" ref="CG160">A127898134V_Latest</f>
        <v>61.444000000000003</v>
      </c>
      <c r="CH160" s="52" cm="1">
        <f t="array" ref="CH160">A127843370X_Latest</f>
        <v>72.063000000000002</v>
      </c>
      <c r="CI160" s="52" cm="1">
        <f t="array" ref="CI160">A127843206W_Latest</f>
        <v>285.92899999999997</v>
      </c>
      <c r="CJ160" s="52" cm="1">
        <f t="array" ref="CJ160">A127925426K_Latest</f>
        <v>109.113</v>
      </c>
      <c r="CK160" s="52" cm="1">
        <f t="array" ref="CK160">A127857110L_Latest</f>
        <v>129.535</v>
      </c>
      <c r="CL160" s="52" cm="1">
        <f t="array" ref="CL160">A127898010T_Latest</f>
        <v>205.399</v>
      </c>
      <c r="CM160" s="52" cm="1">
        <f t="array" ref="CM160">A127911798R_Latest</f>
        <v>130.982</v>
      </c>
      <c r="CN160" s="52" t="e" cm="1">
        <f t="array" ref="CN160">A127898162C_Latest</f>
        <v>#NAME?</v>
      </c>
      <c r="CO160" s="52" cm="1">
        <f t="array" ref="CO160">A127939138A_Latest</f>
        <v>867.21600000000001</v>
      </c>
      <c r="CP160" s="52" cm="1">
        <f t="array" ref="CP160">A127913350C_Latest</f>
        <v>16.297000000000001</v>
      </c>
      <c r="CQ160" s="52" cm="1">
        <f t="array" ref="CQ160">A127872170W_Latest</f>
        <v>38.222999999999999</v>
      </c>
      <c r="CR160" s="52" cm="1">
        <f t="array" ref="CR160">A127899610R_Latest</f>
        <v>24.853000000000002</v>
      </c>
      <c r="CS160" s="52" cm="1">
        <f t="array" ref="CS160">A127926990T_Latest</f>
        <v>22.408999999999999</v>
      </c>
      <c r="CT160" s="52" cm="1">
        <f t="array" ref="CT160">A127844842C_Latest</f>
        <v>18.559999999999999</v>
      </c>
      <c r="CU160" s="52" cm="1">
        <f t="array" ref="CU160">A127872222L_Latest</f>
        <v>14.128</v>
      </c>
      <c r="CV160" s="52" cm="1">
        <f t="array" ref="CV160">A127844878F_Latest</f>
        <v>10.689</v>
      </c>
      <c r="CW160" s="52" cm="1">
        <f t="array" ref="CW160">A127858782W_Latest</f>
        <v>16.643999999999998</v>
      </c>
      <c r="CX160" s="52" cm="1">
        <f t="array" ref="CX160">A127858582C_Latest</f>
        <v>49.360999999999997</v>
      </c>
      <c r="CY160" s="52" cm="1">
        <f t="array" ref="CY160">A127899506R_Latest</f>
        <v>19.591999999999999</v>
      </c>
      <c r="CZ160" s="52" cm="1">
        <f t="array" ref="CZ160">A127899526X_Latest</f>
        <v>24.245999999999999</v>
      </c>
      <c r="DA160" s="52" cm="1">
        <f t="array" ref="DA160">A127913422C_Latest</f>
        <v>41.005000000000003</v>
      </c>
      <c r="DB160" s="52" cm="1">
        <f t="array" ref="DB160">A127872134L_Latest</f>
        <v>26.995000000000001</v>
      </c>
      <c r="DC160" s="52" t="e" cm="1">
        <f t="array" ref="DC160">A127899702X_Latest</f>
        <v>#NAME?</v>
      </c>
      <c r="DD160" s="52" cm="1">
        <f t="array" ref="DD160">A127940698W_Latest</f>
        <v>161.803</v>
      </c>
      <c r="DE160" s="52" cm="1">
        <f t="array" ref="DE160">A127846250K_Latest</f>
        <v>7.86</v>
      </c>
      <c r="DF160" s="52" cm="1">
        <f t="array" ref="DF160">A127873658V_Latest</f>
        <v>20.085000000000001</v>
      </c>
      <c r="DG160" s="52" cm="1">
        <f t="array" ref="DG160">A127846330K_Latest</f>
        <v>11.76</v>
      </c>
      <c r="DH160" s="52" cm="1">
        <f t="array" ref="DH160">A127873714A_Latest</f>
        <v>9.9710000000000001</v>
      </c>
      <c r="DI160" s="52" cm="1">
        <f t="array" ref="DI160">A127915086R_Latest</f>
        <v>11.946999999999999</v>
      </c>
      <c r="DJ160" s="52" cm="1">
        <f t="array" ref="DJ160">A127887458K_Latest</f>
        <v>4.5469999999999997</v>
      </c>
      <c r="DK160" s="52" cm="1">
        <f t="array" ref="DK160">A127887474K_Latest</f>
        <v>4.5330000000000004</v>
      </c>
      <c r="DL160" s="52" cm="1">
        <f t="array" ref="DL160">A127873778L_Latest</f>
        <v>3.831</v>
      </c>
      <c r="DM160" s="52" cm="1">
        <f t="array" ref="DM160">A127873562A_Latest</f>
        <v>25.428000000000001</v>
      </c>
      <c r="DN160" s="52" cm="1">
        <f t="array" ref="DN160">A127942150A_Latest</f>
        <v>11.276</v>
      </c>
      <c r="DO160" s="52" cm="1">
        <f t="array" ref="DO160">A127887342J_Latest</f>
        <v>11.879</v>
      </c>
      <c r="DP160" s="52" cm="1">
        <f t="array" ref="DP160">A127942190V_Latest</f>
        <v>17.308</v>
      </c>
      <c r="DQ160" s="52" cm="1">
        <f t="array" ref="DQ160">A127915026L_Latest</f>
        <v>7.75</v>
      </c>
      <c r="DR160" s="52" t="e" cm="1">
        <f t="array" ref="DR160">A127942358L_Latest</f>
        <v>#NAME?</v>
      </c>
      <c r="DS160" s="52" cm="1">
        <f t="array" ref="DS160">A127914930T_Latest</f>
        <v>74.534999999999997</v>
      </c>
      <c r="DT160" s="52" cm="1">
        <f t="array" ref="DT160">A127930030K_Latest</f>
        <v>25.603000000000002</v>
      </c>
      <c r="DU160" s="52" cm="1">
        <f t="array" ref="DU160">A127875154A_Latest</f>
        <v>48.042000000000002</v>
      </c>
      <c r="DV160" s="52" cm="1">
        <f t="array" ref="DV160">A127943846T_Latest</f>
        <v>12.478999999999999</v>
      </c>
      <c r="DW160" s="52" cm="1">
        <f t="array" ref="DW160">A127847910X_Latest</f>
        <v>15.206</v>
      </c>
      <c r="DX160" s="52" cm="1">
        <f t="array" ref="DX160">A127847926T_Latest</f>
        <v>26.738</v>
      </c>
      <c r="DY160" s="52" cm="1">
        <f t="array" ref="DY160">A127889010X_Latest</f>
        <v>11.225</v>
      </c>
      <c r="DZ160" s="52" cm="1">
        <f t="array" ref="DZ160">A127930182W_Latest</f>
        <v>2.59</v>
      </c>
      <c r="EA160" s="52" cm="1">
        <f t="array" ref="EA160">A127943922J_Latest</f>
        <v>7.069</v>
      </c>
      <c r="EB160" s="52" cm="1">
        <f t="array" ref="EB160">A127943730R_Latest</f>
        <v>68.97</v>
      </c>
      <c r="EC160" s="52" cm="1">
        <f t="array" ref="EC160">A127916374A_Latest</f>
        <v>22.431999999999999</v>
      </c>
      <c r="ED160" s="52" cm="1">
        <f t="array" ref="ED160">A127888870F_Latest</f>
        <v>14.058999999999999</v>
      </c>
      <c r="EE160" s="52" cm="1">
        <f t="array" ref="EE160">A127861586W_Latest</f>
        <v>25.861000000000001</v>
      </c>
      <c r="EF160" s="52" cm="1">
        <f t="array" ref="EF160">A127930086W_Latest</f>
        <v>17.632000000000001</v>
      </c>
      <c r="EG160" s="52" t="e" cm="1">
        <f t="array" ref="EG160">A127875282V_Latest</f>
        <v>#NAME?</v>
      </c>
      <c r="EH160" s="52" cm="1">
        <f t="array" ref="EH160">A127875050J_Latest</f>
        <v>148.953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8722</v>
      </c>
      <c r="C161" s="62">
        <v>44</v>
      </c>
      <c r="D161" s="52" cm="1">
        <f t="array" ref="D161">A127931570T_Latest</f>
        <v>48.295000000000002</v>
      </c>
      <c r="E161" s="52" cm="1">
        <f t="array" ref="E161">A127931654A_Latest</f>
        <v>94.423000000000002</v>
      </c>
      <c r="F161" s="52" cm="1">
        <f t="array" ref="F161">A127849474A_Latest</f>
        <v>21.561</v>
      </c>
      <c r="G161" s="52" cm="1">
        <f t="array" ref="G161">A127931718A_Latest</f>
        <v>25.184999999999999</v>
      </c>
      <c r="H161" s="52" cm="1">
        <f t="array" ref="H161">A127835750A_Latest</f>
        <v>46.171999999999997</v>
      </c>
      <c r="I161" s="52" cm="1">
        <f t="array" ref="I161">A127835758V_Latest</f>
        <v>13.647</v>
      </c>
      <c r="J161" s="52" cm="1">
        <f t="array" ref="J161">A127931774V_Latest</f>
        <v>7.4169999999999998</v>
      </c>
      <c r="K161" s="52" cm="1">
        <f t="array" ref="K161">A127876910R_Latest</f>
        <v>16.009</v>
      </c>
      <c r="L161" s="52" cm="1">
        <f t="array" ref="L161">A127849374T_Latest</f>
        <v>127.61499999999999</v>
      </c>
      <c r="M161" s="52" cm="1">
        <f t="array" ref="M161">A127890294K_Latest</f>
        <v>37.781999999999996</v>
      </c>
      <c r="N161" s="52" cm="1">
        <f t="array" ref="N161">A127862994A_Latest</f>
        <v>27.196000000000002</v>
      </c>
      <c r="O161" s="52" cm="1">
        <f t="array" ref="O161">A127931638A_Latest</f>
        <v>50.396000000000001</v>
      </c>
      <c r="P161" s="52" cm="1">
        <f t="array" ref="P161">A127931642T_Latest</f>
        <v>27.521000000000001</v>
      </c>
      <c r="Q161" s="52" t="e" cm="1">
        <f t="array" ref="Q161">A127918046A_Latest</f>
        <v>#NAME?</v>
      </c>
      <c r="R161" s="52" cm="1">
        <f t="array" ref="R161">A127876706F_Latest</f>
        <v>272.70999999999998</v>
      </c>
      <c r="S161" s="52" cm="1">
        <f t="array" ref="S161">A127864490J_Latest</f>
        <v>17.663</v>
      </c>
      <c r="T161" s="52" cm="1">
        <f t="array" ref="T161">A127933206J_Latest</f>
        <v>30.082999999999998</v>
      </c>
      <c r="U161" s="52" cm="1">
        <f t="array" ref="U161">A127837238A_Latest</f>
        <v>7.3090000000000002</v>
      </c>
      <c r="V161" s="52" cm="1">
        <f t="array" ref="V161">A127851030C_Latest</f>
        <v>4.641</v>
      </c>
      <c r="W161" s="52" cm="1">
        <f t="array" ref="W161">A127891934R_Latest</f>
        <v>14.061999999999999</v>
      </c>
      <c r="X161" s="52" cm="1">
        <f t="array" ref="X161">A127878422R_Latest</f>
        <v>6.9189999999999996</v>
      </c>
      <c r="Y161" s="52" cm="1">
        <f t="array" ref="Y161">A127919490R_Latest</f>
        <v>0</v>
      </c>
      <c r="Z161" s="52" cm="1">
        <f t="array" ref="Z161">A127878462J_Latest</f>
        <v>0.56899999999999995</v>
      </c>
      <c r="AA161" s="52" cm="1">
        <f t="array" ref="AA161">A127919354W_Latest</f>
        <v>43.387</v>
      </c>
      <c r="AB161" s="52" cm="1">
        <f t="array" ref="AB161">A127878286J_Latest</f>
        <v>10.763999999999999</v>
      </c>
      <c r="AC161" s="52" cm="1">
        <f t="array" ref="AC161">A127837150J_Latest</f>
        <v>6.8419999999999996</v>
      </c>
      <c r="AD161" s="52" cm="1">
        <f t="array" ref="AD161">A127864550X_Latest</f>
        <v>12.215999999999999</v>
      </c>
      <c r="AE161" s="52" cm="1">
        <f t="array" ref="AE161">A127837194K_Latest</f>
        <v>7.1909999999999998</v>
      </c>
      <c r="AF161" s="52" t="e" cm="1">
        <f t="array" ref="AF161">A127892014T_Latest</f>
        <v>#NAME?</v>
      </c>
      <c r="AG161" s="52" cm="1">
        <f t="array" ref="AG161">A127891794X_Latest</f>
        <v>81.245999999999995</v>
      </c>
      <c r="AH161" s="52" cm="1">
        <f t="array" ref="AH161">A127865990W_Latest</f>
        <v>13.973000000000001</v>
      </c>
      <c r="AI161" s="52" cm="1">
        <f t="array" ref="AI161">A127907282X_Latest</f>
        <v>23.803000000000001</v>
      </c>
      <c r="AJ161" s="52" cm="1">
        <f t="array" ref="AJ161">A127866114R_Latest</f>
        <v>4.2110000000000003</v>
      </c>
      <c r="AK161" s="52" cm="1">
        <f t="array" ref="AK161">A127893530F_Latest</f>
        <v>7.3879999999999999</v>
      </c>
      <c r="AL161" s="52" cm="1">
        <f t="array" ref="AL161">A127866146J_Latest</f>
        <v>10.413</v>
      </c>
      <c r="AM161" s="52" cm="1">
        <f t="array" ref="AM161">A127893594T_Latest</f>
        <v>2.214</v>
      </c>
      <c r="AN161" s="52" cm="1">
        <f t="array" ref="AN161">A127852522T_Latest</f>
        <v>1.79</v>
      </c>
      <c r="AO161" s="52" cm="1">
        <f t="array" ref="AO161">A127880034C_Latest</f>
        <v>5.34</v>
      </c>
      <c r="AP161" s="52" cm="1">
        <f t="array" ref="AP161">A127920738F_Latest</f>
        <v>35.198</v>
      </c>
      <c r="AQ161" s="52" cm="1">
        <f t="array" ref="AQ161">A127893414W_Latest</f>
        <v>7.9329999999999998</v>
      </c>
      <c r="AR161" s="52" cm="1">
        <f t="array" ref="AR161">A127920766R_Latest</f>
        <v>5.4649999999999999</v>
      </c>
      <c r="AS161" s="52" cm="1">
        <f t="array" ref="AS161">A127852398V_Latest</f>
        <v>13.914</v>
      </c>
      <c r="AT161" s="52" cm="1">
        <f t="array" ref="AT161">A127866066J_Latest</f>
        <v>6.6219999999999999</v>
      </c>
      <c r="AU161" s="52" t="e" cm="1">
        <f t="array" ref="AU161">A127893642X_Latest</f>
        <v>#NAME?</v>
      </c>
      <c r="AV161" s="52" cm="1">
        <f t="array" ref="AV161">A127907154F_Latest</f>
        <v>69.132000000000005</v>
      </c>
      <c r="AW161" s="52" cm="1">
        <f t="array" ref="AW161">A127922282F_Latest</f>
        <v>6.798</v>
      </c>
      <c r="AX161" s="52" cm="1">
        <f t="array" ref="AX161">A127840182K_Latest</f>
        <v>22.305</v>
      </c>
      <c r="AY161" s="52" cm="1">
        <f t="array" ref="AY161">A127840210J_Latest</f>
        <v>6.0640000000000001</v>
      </c>
      <c r="AZ161" s="52" cm="1">
        <f t="array" ref="AZ161">A127908870L_Latest</f>
        <v>4.72</v>
      </c>
      <c r="BA161" s="52" cm="1">
        <f t="array" ref="BA161">A127908894F_Latest</f>
        <v>10.872</v>
      </c>
      <c r="BB161" s="52" cm="1">
        <f t="array" ref="BB161">A127867690F_Latest</f>
        <v>1.6339999999999999</v>
      </c>
      <c r="BC161" s="52" cm="1">
        <f t="array" ref="BC161">A127840270K_Latest</f>
        <v>2.8450000000000002</v>
      </c>
      <c r="BD161" s="52" cm="1">
        <f t="array" ref="BD161">A127867750W_Latest</f>
        <v>4.4189999999999996</v>
      </c>
      <c r="BE161" s="52" cm="1">
        <f t="array" ref="BE161">A127854026T_Latest</f>
        <v>24.007000000000001</v>
      </c>
      <c r="BF161" s="52" cm="1">
        <f t="array" ref="BF161">A127867558W_Latest</f>
        <v>9.2620000000000005</v>
      </c>
      <c r="BG161" s="52" cm="1">
        <f t="array" ref="BG161">A127840114J_Latest</f>
        <v>8.4130000000000003</v>
      </c>
      <c r="BH161" s="52" cm="1">
        <f t="array" ref="BH161">A127867594F_Latest</f>
        <v>11.28</v>
      </c>
      <c r="BI161" s="52" cm="1">
        <f t="array" ref="BI161">A127881382T_Latest</f>
        <v>5.3410000000000002</v>
      </c>
      <c r="BJ161" s="52" t="e" cm="1">
        <f t="array" ref="BJ161">A127908950L_Latest</f>
        <v>#NAME?</v>
      </c>
      <c r="BK161" s="52" cm="1">
        <f t="array" ref="BK161">A127894834K_Latest</f>
        <v>59.656999999999996</v>
      </c>
      <c r="BL161" s="52" cm="1">
        <f t="array" ref="BL161">A127910170R_Latest</f>
        <v>3.1669999999999998</v>
      </c>
      <c r="BM161" s="52" cm="1">
        <f t="array" ref="BM161">A127869110K_Latest</f>
        <v>4.8310000000000004</v>
      </c>
      <c r="BN161" s="52" cm="1">
        <f t="array" ref="BN161">A127910342X_Latest</f>
        <v>0.83699999999999997</v>
      </c>
      <c r="BO161" s="52" cm="1">
        <f t="array" ref="BO161">A127882994X_Latest</f>
        <v>2.3540000000000001</v>
      </c>
      <c r="BP161" s="52" cm="1">
        <f t="array" ref="BP161">A127883018J_Latest</f>
        <v>2.0830000000000002</v>
      </c>
      <c r="BQ161" s="52" cm="1">
        <f t="array" ref="BQ161">A127869182W_Latest</f>
        <v>0.80200000000000005</v>
      </c>
      <c r="BR161" s="52" cm="1">
        <f t="array" ref="BR161">A127896578W_Latest</f>
        <v>0.61899999999999999</v>
      </c>
      <c r="BS161" s="52" cm="1">
        <f t="array" ref="BS161">A127869238W_Latest</f>
        <v>1.4430000000000001</v>
      </c>
      <c r="BT161" s="52" cm="1">
        <f t="array" ref="BT161">A127855598T_Latest</f>
        <v>6.6360000000000001</v>
      </c>
      <c r="BU161" s="52" cm="1">
        <f t="array" ref="BU161">A127937706A_Latest</f>
        <v>2.6640000000000001</v>
      </c>
      <c r="BV161" s="52" cm="1">
        <f t="array" ref="BV161">A127923858C_Latest</f>
        <v>1.5620000000000001</v>
      </c>
      <c r="BW161" s="52" cm="1">
        <f t="array" ref="BW161">A127896458C_Latest</f>
        <v>3.2730000000000001</v>
      </c>
      <c r="BX161" s="52" cm="1">
        <f t="array" ref="BX161">A127869086W_Latest</f>
        <v>2.0030000000000001</v>
      </c>
      <c r="BY161" s="52" t="e" cm="1">
        <f t="array" ref="BY161">A127883106J_Latest</f>
        <v>#NAME?</v>
      </c>
      <c r="BZ161" s="52" cm="1">
        <f t="array" ref="BZ161">A127855550F_Latest</f>
        <v>16.137</v>
      </c>
      <c r="CA161" s="52" cm="1">
        <f t="array" ref="CA161">A127857038F_Latest</f>
        <v>3.976</v>
      </c>
      <c r="CB161" s="52" cm="1">
        <f t="array" ref="CB161">A127898038V_Latest</f>
        <v>8.6110000000000007</v>
      </c>
      <c r="CC161" s="52" cm="1">
        <f t="array" ref="CC161">A127911830C_Latest</f>
        <v>2.266</v>
      </c>
      <c r="CD161" s="52" cm="1">
        <f t="array" ref="CD161">A127870662F_Latest</f>
        <v>4.766</v>
      </c>
      <c r="CE161" s="52" cm="1">
        <f t="array" ref="CE161">A127843322F_Latest</f>
        <v>5.6109999999999998</v>
      </c>
      <c r="CF161" s="52" cm="1">
        <f t="array" ref="CF161">A127939314A_Latest</f>
        <v>1.8759999999999999</v>
      </c>
      <c r="CG161" s="52" cm="1">
        <f t="array" ref="CG161">A127925610K_Latest</f>
        <v>1.825</v>
      </c>
      <c r="CH161" s="52" cm="1">
        <f t="array" ref="CH161">A127911918W_Latest</f>
        <v>3.4790000000000001</v>
      </c>
      <c r="CI161" s="52" cm="1">
        <f t="array" ref="CI161">A127857062F_Latest</f>
        <v>11.679</v>
      </c>
      <c r="CJ161" s="52" cm="1">
        <f t="array" ref="CJ161">A127870526L_Latest</f>
        <v>4.51</v>
      </c>
      <c r="CK161" s="52" cm="1">
        <f t="array" ref="CK161">A127897998K_Latest</f>
        <v>3.7309999999999999</v>
      </c>
      <c r="CL161" s="52" cm="1">
        <f t="array" ref="CL161">A127925454V_Latest</f>
        <v>7.0019999999999998</v>
      </c>
      <c r="CM161" s="52" cm="1">
        <f t="array" ref="CM161">A127843262R_Latest</f>
        <v>5.4859999999999998</v>
      </c>
      <c r="CN161" s="52" t="e" cm="1">
        <f t="array" ref="CN161">A127857310F_Latest</f>
        <v>#NAME?</v>
      </c>
      <c r="CO161" s="52" cm="1">
        <f t="array" ref="CO161">A127925382V_Latest</f>
        <v>32.408999999999999</v>
      </c>
      <c r="CP161" s="52" cm="1">
        <f t="array" ref="CP161">A127844710A_Latest</f>
        <v>1.5569999999999999</v>
      </c>
      <c r="CQ161" s="52" cm="1">
        <f t="array" ref="CQ161">A127872174F_Latest</f>
        <v>1.996</v>
      </c>
      <c r="CR161" s="52" cm="1">
        <f t="array" ref="CR161">A127844814V_Latest</f>
        <v>0.48599999999999999</v>
      </c>
      <c r="CS161" s="52" cm="1">
        <f t="array" ref="CS161">A127899626J_Latest</f>
        <v>0.78800000000000003</v>
      </c>
      <c r="CT161" s="52" cm="1">
        <f t="array" ref="CT161">A127927014A_Latest</f>
        <v>1.552</v>
      </c>
      <c r="CU161" s="52" cm="1">
        <f t="array" ref="CU161">A127899654T_Latest</f>
        <v>0</v>
      </c>
      <c r="CV161" s="52" cm="1">
        <f t="array" ref="CV161">A127913566R_Latest</f>
        <v>0.23100000000000001</v>
      </c>
      <c r="CW161" s="52" cm="1">
        <f t="array" ref="CW161">A127913578X_Latest</f>
        <v>0.66700000000000004</v>
      </c>
      <c r="CX161" s="52" cm="1">
        <f t="array" ref="CX161">A127926874J_Latest</f>
        <v>3.0720000000000001</v>
      </c>
      <c r="CY161" s="52" cm="1">
        <f t="array" ref="CY161">A127885766A_Latest</f>
        <v>1.6870000000000001</v>
      </c>
      <c r="CZ161" s="52" cm="1">
        <f t="array" ref="CZ161">A127899530R_Latest</f>
        <v>0.72599999999999998</v>
      </c>
      <c r="DA161" s="52" cm="1">
        <f t="array" ref="DA161">A127913426L_Latest</f>
        <v>1.0069999999999999</v>
      </c>
      <c r="DB161" s="52" cm="1">
        <f t="array" ref="DB161">A127872138W_Latest</f>
        <v>0.78500000000000003</v>
      </c>
      <c r="DC161" s="52" t="e" cm="1">
        <f t="array" ref="DC161">A127872298J_Latest</f>
        <v>#NAME?</v>
      </c>
      <c r="DD161" s="52" cm="1">
        <f t="array" ref="DD161">A127858546V_Latest</f>
        <v>7.2759999999999998</v>
      </c>
      <c r="DE161" s="52" cm="1">
        <f t="array" ref="DE161">A127928506R_Latest</f>
        <v>0.747</v>
      </c>
      <c r="DF161" s="52" cm="1">
        <f t="array" ref="DF161">A127860086J_Latest</f>
        <v>1.2</v>
      </c>
      <c r="DG161" s="52" cm="1">
        <f t="array" ref="DG161">A127942238V_Latest</f>
        <v>0.38800000000000001</v>
      </c>
      <c r="DH161" s="52" cm="1">
        <f t="array" ref="DH161">A127873718K_Latest</f>
        <v>0.27600000000000002</v>
      </c>
      <c r="DI161" s="52" cm="1">
        <f t="array" ref="DI161">A127873734K_Latest</f>
        <v>0.66500000000000004</v>
      </c>
      <c r="DJ161" s="52" cm="1">
        <f t="array" ref="DJ161">A127887462A_Latest</f>
        <v>0</v>
      </c>
      <c r="DK161" s="52" cm="1">
        <f t="array" ref="DK161">A127873758C_Latest</f>
        <v>0.107</v>
      </c>
      <c r="DL161" s="52" cm="1">
        <f t="array" ref="DL161">A127901222L_Latest</f>
        <v>9.2999999999999999E-2</v>
      </c>
      <c r="DM161" s="52" cm="1">
        <f t="array" ref="DM161">A127859970X_Latest</f>
        <v>1.841</v>
      </c>
      <c r="DN161" s="52" cm="1">
        <f t="array" ref="DN161">A127873586V_Latest</f>
        <v>0.21199999999999999</v>
      </c>
      <c r="DO161" s="52" cm="1">
        <f t="array" ref="DO161">A127887350J_Latest</f>
        <v>0.45700000000000002</v>
      </c>
      <c r="DP161" s="52" cm="1">
        <f t="array" ref="DP161">A127915006C_Latest</f>
        <v>0.873</v>
      </c>
      <c r="DQ161" s="52" cm="1">
        <f t="array" ref="DQ161">A127915030C_Latest</f>
        <v>9.2999999999999999E-2</v>
      </c>
      <c r="DR161" s="52" t="e" cm="1">
        <f t="array" ref="DR161">A127942362C_Latest</f>
        <v>#NAME?</v>
      </c>
      <c r="DS161" s="52" cm="1">
        <f t="array" ref="DS161">A127846222A_Latest</f>
        <v>3.4750000000000001</v>
      </c>
      <c r="DT161" s="52" cm="1">
        <f t="array" ref="DT161">A127930034V_Latest</f>
        <v>0.41399999999999998</v>
      </c>
      <c r="DU161" s="52" cm="1">
        <f t="array" ref="DU161">A127861622V_Latest</f>
        <v>1.5940000000000001</v>
      </c>
      <c r="DV161" s="52" cm="1">
        <f t="array" ref="DV161">A127902746V_Latest</f>
        <v>0</v>
      </c>
      <c r="DW161" s="52" cm="1">
        <f t="array" ref="DW161">A127861658W_Latest</f>
        <v>0.252</v>
      </c>
      <c r="DX161" s="52" cm="1">
        <f t="array" ref="DX161">A127888966X_Latest</f>
        <v>0.91500000000000004</v>
      </c>
      <c r="DY161" s="52" cm="1">
        <f t="array" ref="DY161">A127902790C_Latest</f>
        <v>0.20200000000000001</v>
      </c>
      <c r="DZ161" s="52" cm="1">
        <f t="array" ref="DZ161">A127861730C_Latest</f>
        <v>0</v>
      </c>
      <c r="EA161" s="52" cm="1">
        <f t="array" ref="EA161">A127930214C_Latest</f>
        <v>0</v>
      </c>
      <c r="EB161" s="52" cm="1">
        <f t="array" ref="EB161">A127861522K_Latest</f>
        <v>1.796</v>
      </c>
      <c r="EC161" s="52" cm="1">
        <f t="array" ref="EC161">A127875102X_Latest</f>
        <v>0.75</v>
      </c>
      <c r="ED161" s="52" cm="1">
        <f t="array" ref="ED161">A127861574L_Latest</f>
        <v>0</v>
      </c>
      <c r="EE161" s="52" cm="1">
        <f t="array" ref="EE161">A127888882R_Latest</f>
        <v>0.83099999999999996</v>
      </c>
      <c r="EF161" s="52" cm="1">
        <f t="array" ref="EF161">A127847866A_Latest</f>
        <v>0</v>
      </c>
      <c r="EG161" s="52" t="e" cm="1">
        <f t="array" ref="EG161">A127875286C_Latest</f>
        <v>#NAME?</v>
      </c>
      <c r="EH161" s="52" cm="1">
        <f t="array" ref="EH161">A127861490C_Latest</f>
        <v>3.3769999999999998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8723</v>
      </c>
      <c r="C162" s="62">
        <v>45</v>
      </c>
      <c r="D162" s="52" cm="1">
        <f t="array" ref="D162">A127876726R_Latest</f>
        <v>59.603000000000002</v>
      </c>
      <c r="E162" s="52" cm="1">
        <f t="array" ref="E162">A127849466A_Latest</f>
        <v>53.420999999999999</v>
      </c>
      <c r="F162" s="52" cm="1">
        <f t="array" ref="F162">A127931686V_Latest</f>
        <v>15.675000000000001</v>
      </c>
      <c r="G162" s="52" cm="1">
        <f t="array" ref="G162">A127849490A_Latest</f>
        <v>17.678999999999998</v>
      </c>
      <c r="H162" s="52" cm="1">
        <f t="array" ref="H162">A127931742A_Latest</f>
        <v>35.298999999999999</v>
      </c>
      <c r="I162" s="52" cm="1">
        <f t="array" ref="I162">A127890430T_Latest</f>
        <v>20.43</v>
      </c>
      <c r="J162" s="52" cm="1">
        <f t="array" ref="J162">A127876894A_Latest</f>
        <v>10.423</v>
      </c>
      <c r="K162" s="52" cm="1">
        <f t="array" ref="K162">A127904382C_Latest</f>
        <v>11.853999999999999</v>
      </c>
      <c r="L162" s="52" cm="1">
        <f t="array" ref="L162">A127849378A_Latest</f>
        <v>101.17</v>
      </c>
      <c r="M162" s="52" cm="1">
        <f t="array" ref="M162">A127849394A_Latest</f>
        <v>34.128</v>
      </c>
      <c r="N162" s="52" cm="1">
        <f t="array" ref="N162">A127917854F_Latest</f>
        <v>18.852</v>
      </c>
      <c r="O162" s="52" cm="1">
        <f t="array" ref="O162">A127890330J_Latest</f>
        <v>49.372999999999998</v>
      </c>
      <c r="P162" s="52" cm="1">
        <f t="array" ref="P162">A127917914W_Latest</f>
        <v>20.86</v>
      </c>
      <c r="Q162" s="52" t="e" cm="1">
        <f t="array" ref="Q162">A127918050T_Latest</f>
        <v>#NAME?</v>
      </c>
      <c r="R162" s="52" cm="1">
        <f t="array" ref="R162">A127862930R_Latest</f>
        <v>224.38300000000001</v>
      </c>
      <c r="S162" s="52" cm="1">
        <f t="array" ref="S162">A127891806W_Latest</f>
        <v>16.14</v>
      </c>
      <c r="T162" s="52" cm="1">
        <f t="array" ref="T162">A127850994C_Latest</f>
        <v>17.850999999999999</v>
      </c>
      <c r="U162" s="52" cm="1">
        <f t="array" ref="U162">A127837242T_Latest</f>
        <v>5.4850000000000003</v>
      </c>
      <c r="V162" s="52" cm="1">
        <f t="array" ref="V162">A127905782J_Latest</f>
        <v>3.9489999999999998</v>
      </c>
      <c r="W162" s="52" cm="1">
        <f t="array" ref="W162">A127905794T_Latest</f>
        <v>13.445</v>
      </c>
      <c r="X162" s="52" cm="1">
        <f t="array" ref="X162">A127905806R_Latest</f>
        <v>7.4649999999999999</v>
      </c>
      <c r="Y162" s="52" cm="1">
        <f t="array" ref="Y162">A127905830R_Latest</f>
        <v>3.883</v>
      </c>
      <c r="Z162" s="52" cm="1">
        <f t="array" ref="Z162">A127905842X_Latest</f>
        <v>3.35</v>
      </c>
      <c r="AA162" s="52" cm="1">
        <f t="array" ref="AA162">A127878274X_Latest</f>
        <v>32.576000000000001</v>
      </c>
      <c r="AB162" s="52" cm="1">
        <f t="array" ref="AB162">A127837130X_Latest</f>
        <v>7.0179999999999998</v>
      </c>
      <c r="AC162" s="52" cm="1">
        <f t="array" ref="AC162">A127850938K_Latest</f>
        <v>5.1509999999999998</v>
      </c>
      <c r="AD162" s="52" cm="1">
        <f t="array" ref="AD162">A127905702W_Latest</f>
        <v>19.832000000000001</v>
      </c>
      <c r="AE162" s="52" cm="1">
        <f t="array" ref="AE162">A127919414L_Latest</f>
        <v>6.9889999999999999</v>
      </c>
      <c r="AF162" s="52" t="e" cm="1">
        <f t="array" ref="AF162">A127933354K_Latest</f>
        <v>#NAME?</v>
      </c>
      <c r="AG162" s="52" cm="1">
        <f t="array" ref="AG162">A127905606W_Latest</f>
        <v>71.566999999999993</v>
      </c>
      <c r="AH162" s="52" cm="1">
        <f t="array" ref="AH162">A127934674R_Latest</f>
        <v>13.269</v>
      </c>
      <c r="AI162" s="52" cm="1">
        <f t="array" ref="AI162">A127920818F_Latest</f>
        <v>15.852</v>
      </c>
      <c r="AJ162" s="52" cm="1">
        <f t="array" ref="AJ162">A127920826F_Latest</f>
        <v>3.8780000000000001</v>
      </c>
      <c r="AK162" s="52" cm="1">
        <f t="array" ref="AK162">A127893534R_Latest</f>
        <v>4.9420000000000002</v>
      </c>
      <c r="AL162" s="52" cm="1">
        <f t="array" ref="AL162">A127838774X_Latest</f>
        <v>9.5890000000000004</v>
      </c>
      <c r="AM162" s="52" cm="1">
        <f t="array" ref="AM162">A127934862X_Latest</f>
        <v>5.4729999999999999</v>
      </c>
      <c r="AN162" s="52" cm="1">
        <f t="array" ref="AN162">A127934894T_Latest</f>
        <v>0.61599999999999999</v>
      </c>
      <c r="AO162" s="52" cm="1">
        <f t="array" ref="AO162">A127880038L_Latest</f>
        <v>4.0570000000000004</v>
      </c>
      <c r="AP162" s="52" cm="1">
        <f t="array" ref="AP162">A127893394X_Latest</f>
        <v>25.923999999999999</v>
      </c>
      <c r="AQ162" s="52" cm="1">
        <f t="array" ref="AQ162">A127893418F_Latest</f>
        <v>9.6069999999999993</v>
      </c>
      <c r="AR162" s="52" cm="1">
        <f t="array" ref="AR162">A127893446R_Latest</f>
        <v>4.9820000000000002</v>
      </c>
      <c r="AS162" s="52" cm="1">
        <f t="array" ref="AS162">A127934738R_Latest</f>
        <v>9.7170000000000005</v>
      </c>
      <c r="AT162" s="52" cm="1">
        <f t="array" ref="AT162">A127838722W_Latest</f>
        <v>7.444</v>
      </c>
      <c r="AU162" s="52" t="e" cm="1">
        <f t="array" ref="AU162">A127920906F_Latest</f>
        <v>#NAME?</v>
      </c>
      <c r="AV162" s="52" cm="1">
        <f t="array" ref="AV162">A127893350W_Latest</f>
        <v>57.673999999999999</v>
      </c>
      <c r="AW162" s="52" cm="1">
        <f t="array" ref="AW162">A127881286T_Latest</f>
        <v>11.933999999999999</v>
      </c>
      <c r="AX162" s="52" cm="1">
        <f t="array" ref="AX162">A127867638W_Latest</f>
        <v>5.8120000000000003</v>
      </c>
      <c r="AY162" s="52" cm="1">
        <f t="array" ref="AY162">A127908854L_Latest</f>
        <v>2.306</v>
      </c>
      <c r="AZ162" s="52" cm="1">
        <f t="array" ref="AZ162">A127840230T_Latest</f>
        <v>4.3079999999999998</v>
      </c>
      <c r="BA162" s="52" cm="1">
        <f t="array" ref="BA162">A127867670W_Latest</f>
        <v>3.6</v>
      </c>
      <c r="BB162" s="52" cm="1">
        <f t="array" ref="BB162">A127908914C_Latest</f>
        <v>2.875</v>
      </c>
      <c r="BC162" s="52" cm="1">
        <f t="array" ref="BC162">A127922466X_Latest</f>
        <v>1.768</v>
      </c>
      <c r="BD162" s="52" cm="1">
        <f t="array" ref="BD162">A127854242K_Latest</f>
        <v>2.9630000000000001</v>
      </c>
      <c r="BE162" s="52" cm="1">
        <f t="array" ref="BE162">A127908738C_Latest</f>
        <v>16.440999999999999</v>
      </c>
      <c r="BF162" s="52" cm="1">
        <f t="array" ref="BF162">A127894886L_Latest</f>
        <v>4.3099999999999996</v>
      </c>
      <c r="BG162" s="52" cm="1">
        <f t="array" ref="BG162">A127840118T_Latest</f>
        <v>4.4530000000000003</v>
      </c>
      <c r="BH162" s="52" cm="1">
        <f t="array" ref="BH162">A127908790L_Latest</f>
        <v>7.28</v>
      </c>
      <c r="BI162" s="52" cm="1">
        <f t="array" ref="BI162">A127840166K_Latest</f>
        <v>3.0819999999999999</v>
      </c>
      <c r="BJ162" s="52" t="e" cm="1">
        <f t="array" ref="BJ162">A127908954W_Latest</f>
        <v>#NAME?</v>
      </c>
      <c r="BK162" s="52" cm="1">
        <f t="array" ref="BK162">A127853990X_Latest</f>
        <v>35.566000000000003</v>
      </c>
      <c r="BL162" s="52" cm="1">
        <f t="array" ref="BL162">A127855578J_Latest</f>
        <v>4.3659999999999997</v>
      </c>
      <c r="BM162" s="52" cm="1">
        <f t="array" ref="BM162">A127841754X_Latest</f>
        <v>4.0279999999999996</v>
      </c>
      <c r="BN162" s="52" cm="1">
        <f t="array" ref="BN162">A127923914K_Latest</f>
        <v>1.2849999999999999</v>
      </c>
      <c r="BO162" s="52" cm="1">
        <f t="array" ref="BO162">A127882998J_Latest</f>
        <v>1.524</v>
      </c>
      <c r="BP162" s="52" cm="1">
        <f t="array" ref="BP162">A127896542V_Latest</f>
        <v>2.7160000000000002</v>
      </c>
      <c r="BQ162" s="52" cm="1">
        <f t="array" ref="BQ162">A127841830R_Latest</f>
        <v>2.0710000000000002</v>
      </c>
      <c r="BR162" s="52" cm="1">
        <f t="array" ref="BR162">A127923958L_Latest</f>
        <v>0.32</v>
      </c>
      <c r="BS162" s="52" cm="1">
        <f t="array" ref="BS162">A127855758T_Latest</f>
        <v>0.27600000000000002</v>
      </c>
      <c r="BT162" s="52" cm="1">
        <f t="array" ref="BT162">A127869006K_Latest</f>
        <v>6.492</v>
      </c>
      <c r="BU162" s="52" cm="1">
        <f t="array" ref="BU162">A127841682X_Latest</f>
        <v>4.28</v>
      </c>
      <c r="BV162" s="52" cm="1">
        <f t="array" ref="BV162">A127841694J_Latest</f>
        <v>1.827</v>
      </c>
      <c r="BW162" s="52" cm="1">
        <f t="array" ref="BW162">A127841722F_Latest</f>
        <v>3.085</v>
      </c>
      <c r="BX162" s="52" cm="1">
        <f t="array" ref="BX162">A127910290J_Latest</f>
        <v>0.90200000000000002</v>
      </c>
      <c r="BY162" s="52" t="e" cm="1">
        <f t="array" ref="BY162">A127855778A_Latest</f>
        <v>#NAME?</v>
      </c>
      <c r="BZ162" s="52" cm="1">
        <f t="array" ref="BZ162">A127910154R_Latest</f>
        <v>16.587</v>
      </c>
      <c r="CA162" s="52" cm="1">
        <f t="array" ref="CA162">A127897954J_Latest</f>
        <v>9.8339999999999996</v>
      </c>
      <c r="CB162" s="52" cm="1">
        <f t="array" ref="CB162">A127911814C_Latest</f>
        <v>6.1879999999999997</v>
      </c>
      <c r="CC162" s="52" cm="1">
        <f t="array" ref="CC162">A127898054V_Latest</f>
        <v>1.6479999999999999</v>
      </c>
      <c r="CD162" s="52" cm="1">
        <f t="array" ref="CD162">A127911850L_Latest</f>
        <v>1.986</v>
      </c>
      <c r="CE162" s="52" cm="1">
        <f t="array" ref="CE162">A127843326R_Latest</f>
        <v>2.9830000000000001</v>
      </c>
      <c r="CF162" s="52" cm="1">
        <f t="array" ref="CF162">A127898118V_Latest</f>
        <v>1.7190000000000001</v>
      </c>
      <c r="CG162" s="52" cm="1">
        <f t="array" ref="CG162">A127939330A_Latest</f>
        <v>3.544</v>
      </c>
      <c r="CH162" s="52" cm="1">
        <f t="array" ref="CH162">A127857290J_Latest</f>
        <v>0.61299999999999999</v>
      </c>
      <c r="CI162" s="52" cm="1">
        <f t="array" ref="CI162">A127911742C_Latest</f>
        <v>13.034000000000001</v>
      </c>
      <c r="CJ162" s="52" cm="1">
        <f t="array" ref="CJ162">A127884390W_Latest</f>
        <v>5.5270000000000001</v>
      </c>
      <c r="CK162" s="52" cm="1">
        <f t="array" ref="CK162">A127898002T_Latest</f>
        <v>1.607</v>
      </c>
      <c r="CL162" s="52" cm="1">
        <f t="array" ref="CL162">A127939238K_Latest</f>
        <v>7.218</v>
      </c>
      <c r="CM162" s="52" cm="1">
        <f t="array" ref="CM162">A127843266X_Latest</f>
        <v>1.1279999999999999</v>
      </c>
      <c r="CN162" s="52" t="e" cm="1">
        <f t="array" ref="CN162">A127939366C_Latest</f>
        <v>#NAME?</v>
      </c>
      <c r="CO162" s="52" cm="1">
        <f t="array" ref="CO162">A127870478F_Latest</f>
        <v>28.513999999999999</v>
      </c>
      <c r="CP162" s="52" cm="1">
        <f t="array" ref="CP162">A127940726V_Latest</f>
        <v>1.196</v>
      </c>
      <c r="CQ162" s="52" cm="1">
        <f t="array" ref="CQ162">A127858678W_Latest</f>
        <v>0.86199999999999999</v>
      </c>
      <c r="CR162" s="52" cm="1">
        <f t="array" ref="CR162">A127940826C_Latest</f>
        <v>0.36199999999999999</v>
      </c>
      <c r="CS162" s="52" cm="1">
        <f t="array" ref="CS162">A127858718C_Latest</f>
        <v>0.26</v>
      </c>
      <c r="CT162" s="52" cm="1">
        <f t="array" ref="CT162">A127885878V_Latest</f>
        <v>0.67</v>
      </c>
      <c r="CU162" s="52" cm="1">
        <f t="array" ref="CU162">A127872226W_Latest</f>
        <v>0.50600000000000001</v>
      </c>
      <c r="CV162" s="52" cm="1">
        <f t="array" ref="CV162">A127913570F_Latest</f>
        <v>0</v>
      </c>
      <c r="CW162" s="52" cm="1">
        <f t="array" ref="CW162">A127927078L_Latest</f>
        <v>0.17100000000000001</v>
      </c>
      <c r="CX162" s="52" cm="1">
        <f t="array" ref="CX162">A127885738T_Latest</f>
        <v>1.5620000000000001</v>
      </c>
      <c r="CY162" s="52" cm="1">
        <f t="array" ref="CY162">A127844726V_Latest</f>
        <v>1.0309999999999999</v>
      </c>
      <c r="CZ162" s="52" cm="1">
        <f t="array" ref="CZ162">A127926910F_Latest</f>
        <v>0.38500000000000001</v>
      </c>
      <c r="DA162" s="52" cm="1">
        <f t="array" ref="DA162">A127885798V_Latest</f>
        <v>0.371</v>
      </c>
      <c r="DB162" s="52" cm="1">
        <f t="array" ref="DB162">A127844774L_Latest</f>
        <v>0.67700000000000005</v>
      </c>
      <c r="DC162" s="52" t="e" cm="1">
        <f t="array" ref="DC162">A127885950A_Latest</f>
        <v>#NAME?</v>
      </c>
      <c r="DD162" s="52" cm="1">
        <f t="array" ref="DD162">A127940702A_Latest</f>
        <v>4.0259999999999998</v>
      </c>
      <c r="DE162" s="52" cm="1">
        <f t="array" ref="DE162">A127942102J_Latest</f>
        <v>1.2230000000000001</v>
      </c>
      <c r="DF162" s="52" cm="1">
        <f t="array" ref="DF162">A127928602R_Latest</f>
        <v>0.54400000000000004</v>
      </c>
      <c r="DG162" s="52" cm="1">
        <f t="array" ref="DG162">A127846334V_Latest</f>
        <v>0.42299999999999999</v>
      </c>
      <c r="DH162" s="52" cm="1">
        <f t="array" ref="DH162">A127860134R_Latest</f>
        <v>0.39700000000000002</v>
      </c>
      <c r="DI162" s="52" cm="1">
        <f t="array" ref="DI162">A127873738V_Latest</f>
        <v>0.52</v>
      </c>
      <c r="DJ162" s="52" cm="1">
        <f t="array" ref="DJ162">A127846374L_Latest</f>
        <v>0.108</v>
      </c>
      <c r="DK162" s="52" cm="1">
        <f t="array" ref="DK162">A127942342V_Latest</f>
        <v>0.29199999999999998</v>
      </c>
      <c r="DL162" s="52" cm="1">
        <f t="array" ref="DL162">A127928698V_Latest</f>
        <v>0.214</v>
      </c>
      <c r="DM162" s="52" cm="1">
        <f t="array" ref="DM162">A127914954K_Latest</f>
        <v>1.65</v>
      </c>
      <c r="DN162" s="52" cm="1">
        <f t="array" ref="DN162">A127914970K_Latest</f>
        <v>0.95499999999999996</v>
      </c>
      <c r="DO162" s="52" cm="1">
        <f t="array" ref="DO162">A127914994C_Latest</f>
        <v>0.219</v>
      </c>
      <c r="DP162" s="52" cm="1">
        <f t="array" ref="DP162">A127860046R_Latest</f>
        <v>0.68300000000000005</v>
      </c>
      <c r="DQ162" s="52" cm="1">
        <f t="array" ref="DQ162">A127860074X_Latest</f>
        <v>0.214</v>
      </c>
      <c r="DR162" s="52" t="e" cm="1">
        <f t="array" ref="DR162">A127928722J_Latest</f>
        <v>#NAME?</v>
      </c>
      <c r="DS162" s="52" cm="1">
        <f t="array" ref="DS162">A127859942R_Latest</f>
        <v>3.722</v>
      </c>
      <c r="DT162" s="52" cm="1">
        <f t="array" ref="DT162">A127930038C_Latest</f>
        <v>1.641</v>
      </c>
      <c r="DU162" s="52" cm="1">
        <f t="array" ref="DU162">A127888922W_Latest</f>
        <v>2.2850000000000001</v>
      </c>
      <c r="DV162" s="52" cm="1">
        <f t="array" ref="DV162">A127916458K_Latest</f>
        <v>0.28699999999999998</v>
      </c>
      <c r="DW162" s="52" cm="1">
        <f t="array" ref="DW162">A127888950F_Latest</f>
        <v>0.314</v>
      </c>
      <c r="DX162" s="52" cm="1">
        <f t="array" ref="DX162">A127943882A_Latest</f>
        <v>1.7769999999999999</v>
      </c>
      <c r="DY162" s="52" cm="1">
        <f t="array" ref="DY162">A127930162L_Latest</f>
        <v>0.21199999999999999</v>
      </c>
      <c r="DZ162" s="52" cm="1">
        <f t="array" ref="DZ162">A127930186F_Latest</f>
        <v>0</v>
      </c>
      <c r="EA162" s="52" cm="1">
        <f t="array" ref="EA162">A127875258V_Latest</f>
        <v>0.21099999999999999</v>
      </c>
      <c r="EB162" s="52" cm="1">
        <f t="array" ref="EB162">A127902626A_Latest</f>
        <v>3.492</v>
      </c>
      <c r="EC162" s="52" cm="1">
        <f t="array" ref="EC162">A127861558L_Latest</f>
        <v>1.399</v>
      </c>
      <c r="ED162" s="52" cm="1">
        <f t="array" ref="ED162">A127847830X_Latest</f>
        <v>0.22700000000000001</v>
      </c>
      <c r="EE162" s="52" cm="1">
        <f t="array" ref="EE162">A127861590L_Latest</f>
        <v>1.1859999999999999</v>
      </c>
      <c r="EF162" s="52" cm="1">
        <f t="array" ref="EF162">A127916422J_Latest</f>
        <v>0.42299999999999999</v>
      </c>
      <c r="EG162" s="52" t="e" cm="1">
        <f t="array" ref="EG162">A127875290V_Latest</f>
        <v>#NAME?</v>
      </c>
      <c r="EH162" s="52" cm="1">
        <f t="array" ref="EH162">A127943686T_Latest</f>
        <v>6.7270000000000003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8724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8721</v>
      </c>
      <c r="C164" s="62">
        <v>47</v>
      </c>
      <c r="D164" s="52" cm="1">
        <f t="array" ref="D164">A127835606J_Latest</f>
        <v>971.62400000000002</v>
      </c>
      <c r="E164" s="52" cm="1">
        <f t="array" ref="E164">A127863030A_Latest</f>
        <v>2275.4740000000002</v>
      </c>
      <c r="F164" s="52" cm="1">
        <f t="array" ref="F164">A127863050K_Latest</f>
        <v>1011.828</v>
      </c>
      <c r="G164" s="52" cm="1">
        <f t="array" ref="G164">A127835726A_Latest</f>
        <v>858.096</v>
      </c>
      <c r="H164" s="52" cm="1">
        <f t="array" ref="H164">A127835746K_Latest</f>
        <v>1137.183</v>
      </c>
      <c r="I164" s="52" cm="1">
        <f t="array" ref="I164">A127876858T_Latest</f>
        <v>657.38099999999997</v>
      </c>
      <c r="J164" s="52" cm="1">
        <f t="array" ref="J164">A127835774V_Latest</f>
        <v>502.73700000000002</v>
      </c>
      <c r="K164" s="52" cm="1">
        <f t="array" ref="K164">A127849574K_Latest</f>
        <v>627.80700000000002</v>
      </c>
      <c r="L164" s="52" cm="1">
        <f t="array" ref="L164">A127931590A_Latest</f>
        <v>2953.23</v>
      </c>
      <c r="M164" s="52" cm="1">
        <f t="array" ref="M164">A127890290A_Latest</f>
        <v>982.03099999999995</v>
      </c>
      <c r="N164" s="52" cm="1">
        <f t="array" ref="N164">A127862986A_Latest</f>
        <v>1047.914</v>
      </c>
      <c r="O164" s="52" cm="1">
        <f t="array" ref="O164">A127863010T_Latest</f>
        <v>1889.7339999999999</v>
      </c>
      <c r="P164" s="52" cm="1">
        <f t="array" ref="P164">A127917910L_Latest</f>
        <v>1127.3900000000001</v>
      </c>
      <c r="Q164" s="52" t="e" cm="1">
        <f t="array" ref="Q164">A127849590K_Latest</f>
        <v>#NAME?</v>
      </c>
      <c r="R164" s="52" cm="1">
        <f t="array" ref="R164">A127876702W_Latest</f>
        <v>8042.13</v>
      </c>
      <c r="S164" s="52" cm="1">
        <f t="array" ref="S164">A127933106X_Latest</f>
        <v>335.65699999999998</v>
      </c>
      <c r="T164" s="52" cm="1">
        <f t="array" ref="T164">A127919430L_Latest</f>
        <v>765.59199999999998</v>
      </c>
      <c r="U164" s="52" cm="1">
        <f t="array" ref="U164">A127837234T_Latest</f>
        <v>295.99099999999999</v>
      </c>
      <c r="V164" s="52" cm="1">
        <f t="array" ref="V164">A127905778T_Latest</f>
        <v>249.482</v>
      </c>
      <c r="W164" s="52" cm="1">
        <f t="array" ref="W164">A127837274K_Latest</f>
        <v>387.85899999999998</v>
      </c>
      <c r="X164" s="52" cm="1">
        <f t="array" ref="X164">A127837302J_Latest</f>
        <v>217.17099999999999</v>
      </c>
      <c r="Y164" s="52" cm="1">
        <f t="array" ref="Y164">A127878438J_Latest</f>
        <v>159.62200000000001</v>
      </c>
      <c r="Z164" s="52" cm="1">
        <f t="array" ref="Z164">A127878458T_Latest</f>
        <v>171.75800000000001</v>
      </c>
      <c r="AA164" s="52" cm="1">
        <f t="array" ref="AA164">A127864502F_Latest</f>
        <v>998.44100000000003</v>
      </c>
      <c r="AB164" s="52" cm="1">
        <f t="array" ref="AB164">A127837126J_Latest</f>
        <v>312.96300000000002</v>
      </c>
      <c r="AC164" s="52" cm="1">
        <f t="array" ref="AC164">A127933150J_Latest</f>
        <v>316.17200000000003</v>
      </c>
      <c r="AD164" s="52" cm="1">
        <f t="array" ref="AD164">A127837166A_Latest</f>
        <v>604.88199999999995</v>
      </c>
      <c r="AE164" s="52" cm="1">
        <f t="array" ref="AE164">A127933186K_Latest</f>
        <v>338.45400000000001</v>
      </c>
      <c r="AF164" s="52" t="e" cm="1">
        <f t="array" ref="AF164">A127878482T_Latest</f>
        <v>#NAME?</v>
      </c>
      <c r="AG164" s="52" cm="1">
        <f t="array" ref="AG164">A127905602L_Latest</f>
        <v>2583.1329999999998</v>
      </c>
      <c r="AH164" s="52" cm="1">
        <f t="array" ref="AH164">A127852318J_Latest</f>
        <v>253.834</v>
      </c>
      <c r="AI164" s="52" cm="1">
        <f t="array" ref="AI164">A127934770R_Latest</f>
        <v>624.404</v>
      </c>
      <c r="AJ164" s="52" cm="1">
        <f t="array" ref="AJ164">A127879982F_Latest</f>
        <v>244.36600000000001</v>
      </c>
      <c r="AK164" s="52" cm="1">
        <f t="array" ref="AK164">A127879986R_Latest</f>
        <v>206.43700000000001</v>
      </c>
      <c r="AL164" s="52" cm="1">
        <f t="array" ref="AL164">A127838770R_Latest</f>
        <v>273.65499999999997</v>
      </c>
      <c r="AM164" s="52" cm="1">
        <f t="array" ref="AM164">A127934858J_Latest</f>
        <v>157.57900000000001</v>
      </c>
      <c r="AN164" s="52" cm="1">
        <f t="array" ref="AN164">A127893598A_Latest</f>
        <v>118.669</v>
      </c>
      <c r="AO164" s="52" cm="1">
        <f t="array" ref="AO164">A127838822F_Latest</f>
        <v>155.821</v>
      </c>
      <c r="AP164" s="52" cm="1">
        <f t="array" ref="AP164">A127866006F_Latest</f>
        <v>809.69600000000003</v>
      </c>
      <c r="AQ164" s="52" cm="1">
        <f t="array" ref="AQ164">A127879886F_Latest</f>
        <v>225.02500000000001</v>
      </c>
      <c r="AR164" s="52" cm="1">
        <f t="array" ref="AR164">A127866038X_Latest</f>
        <v>263.72199999999998</v>
      </c>
      <c r="AS164" s="52" cm="1">
        <f t="array" ref="AS164">A127838702L_Latest</f>
        <v>457.09</v>
      </c>
      <c r="AT164" s="52" cm="1">
        <f t="array" ref="AT164">A127879938W_Latest</f>
        <v>272.65499999999997</v>
      </c>
      <c r="AU164" s="52" t="e" cm="1">
        <f t="array" ref="AU164">A127838838X_Latest</f>
        <v>#NAME?</v>
      </c>
      <c r="AV164" s="52" cm="1">
        <f t="array" ref="AV164">A127934654F_Latest</f>
        <v>2034.7629999999999</v>
      </c>
      <c r="AW164" s="52" cm="1">
        <f t="array" ref="AW164">A127840082A_Latest</f>
        <v>180.72300000000001</v>
      </c>
      <c r="AX164" s="52" cm="1">
        <f t="array" ref="AX164">A127936290R_Latest</f>
        <v>427.15699999999998</v>
      </c>
      <c r="AY164" s="52" cm="1">
        <f t="array" ref="AY164">A127881410R_Latest</f>
        <v>212.429</v>
      </c>
      <c r="AZ164" s="52" cm="1">
        <f t="array" ref="AZ164">A127894974L_Latest</f>
        <v>194.17699999999999</v>
      </c>
      <c r="BA164" s="52" cm="1">
        <f t="array" ref="BA164">A127895006W_Latest</f>
        <v>230.952</v>
      </c>
      <c r="BB164" s="52" cm="1">
        <f t="array" ref="BB164">A127881458A_Latest</f>
        <v>133.27199999999999</v>
      </c>
      <c r="BC164" s="52" cm="1">
        <f t="array" ref="BC164">A127881482A_Latest</f>
        <v>106.631</v>
      </c>
      <c r="BD164" s="52" cm="1">
        <f t="array" ref="BD164">A127936382X_Latest</f>
        <v>146.00399999999999</v>
      </c>
      <c r="BE164" s="52" cm="1">
        <f t="array" ref="BE164">A127867546L_Latest</f>
        <v>544.24699999999996</v>
      </c>
      <c r="BF164" s="52" cm="1">
        <f t="array" ref="BF164">A127854050T_Latest</f>
        <v>214.13</v>
      </c>
      <c r="BG164" s="52" cm="1">
        <f t="array" ref="BG164">A127854070A_Latest</f>
        <v>215.59399999999999</v>
      </c>
      <c r="BH164" s="52" cm="1">
        <f t="array" ref="BH164">A127840150T_Latest</f>
        <v>401.274</v>
      </c>
      <c r="BI164" s="52" cm="1">
        <f t="array" ref="BI164">A127922366R_Latest</f>
        <v>246.15600000000001</v>
      </c>
      <c r="BJ164" s="52" t="e" cm="1">
        <f t="array" ref="BJ164">A127854262V_Latest</f>
        <v>#NAME?</v>
      </c>
      <c r="BK164" s="52" cm="1">
        <f t="array" ref="BK164">A127853986J_Latest</f>
        <v>1631.346</v>
      </c>
      <c r="BL164" s="52" cm="1">
        <f t="array" ref="BL164">A127923802T_Latest</f>
        <v>52.207999999999998</v>
      </c>
      <c r="BM164" s="52" cm="1">
        <f t="array" ref="BM164">A127855666J_Latest</f>
        <v>136.99799999999999</v>
      </c>
      <c r="BN164" s="52" cm="1">
        <f t="array" ref="BN164">A127841774J_Latest</f>
        <v>70.915999999999997</v>
      </c>
      <c r="BO164" s="52" cm="1">
        <f t="array" ref="BO164">A127882990R_Latest</f>
        <v>70.847999999999999</v>
      </c>
      <c r="BP164" s="52" cm="1">
        <f t="array" ref="BP164">A127869154L_Latest</f>
        <v>70.575999999999993</v>
      </c>
      <c r="BQ164" s="52" cm="1">
        <f t="array" ref="BQ164">A127883038T_Latest</f>
        <v>45.656999999999996</v>
      </c>
      <c r="BR164" s="52" cm="1">
        <f t="array" ref="BR164">A127841838J_Latest</f>
        <v>38.561</v>
      </c>
      <c r="BS164" s="52" cm="1">
        <f t="array" ref="BS164">A127910410R_Latest</f>
        <v>54.616999999999997</v>
      </c>
      <c r="BT164" s="52" cm="1">
        <f t="array" ref="BT164">A127869002A_Latest</f>
        <v>171.15799999999999</v>
      </c>
      <c r="BU164" s="52" cm="1">
        <f t="array" ref="BU164">A127882890F_Latest</f>
        <v>67.501000000000005</v>
      </c>
      <c r="BV164" s="52" cm="1">
        <f t="array" ref="BV164">A127937710T_Latest</f>
        <v>72.707999999999998</v>
      </c>
      <c r="BW164" s="52" cm="1">
        <f t="array" ref="BW164">A127869058L_Latest</f>
        <v>136.916</v>
      </c>
      <c r="BX164" s="52" cm="1">
        <f t="array" ref="BX164">A127923886L_Latest</f>
        <v>86.766999999999996</v>
      </c>
      <c r="BY164" s="52" t="e" cm="1">
        <f t="array" ref="BY164">A127937918C_Latest</f>
        <v>#NAME?</v>
      </c>
      <c r="BZ164" s="52" cm="1">
        <f t="array" ref="BZ164">A127910150F_Latest</f>
        <v>540.38199999999995</v>
      </c>
      <c r="CA164" s="52" cm="1">
        <f t="array" ref="CA164">A127857034W_Latest</f>
        <v>99.441000000000003</v>
      </c>
      <c r="CB164" s="52" cm="1">
        <f t="array" ref="CB164">A127884458F_Latest</f>
        <v>214.97200000000001</v>
      </c>
      <c r="CC164" s="52" cm="1">
        <f t="array" ref="CC164">A127925526V_Latest</f>
        <v>139.03399999999999</v>
      </c>
      <c r="CD164" s="52" cm="1">
        <f t="array" ref="CD164">A127870658R_Latest</f>
        <v>89.566999999999993</v>
      </c>
      <c r="CE164" s="52" cm="1">
        <f t="array" ref="CE164">A127925558L_Latest</f>
        <v>116.895</v>
      </c>
      <c r="CF164" s="52" cm="1">
        <f t="array" ref="CF164">A127939310T_Latest</f>
        <v>73.801000000000002</v>
      </c>
      <c r="CG164" s="52" cm="1">
        <f t="array" ref="CG164">A127898134V_Latest</f>
        <v>61.444000000000003</v>
      </c>
      <c r="CH164" s="52" cm="1">
        <f t="array" ref="CH164">A127843370X_Latest</f>
        <v>72.063000000000002</v>
      </c>
      <c r="CI164" s="52" cm="1">
        <f t="array" ref="CI164">A127843206W_Latest</f>
        <v>285.92899999999997</v>
      </c>
      <c r="CJ164" s="52" cm="1">
        <f t="array" ref="CJ164">A127925426K_Latest</f>
        <v>109.113</v>
      </c>
      <c r="CK164" s="52" cm="1">
        <f t="array" ref="CK164">A127857110L_Latest</f>
        <v>129.535</v>
      </c>
      <c r="CL164" s="52" cm="1">
        <f t="array" ref="CL164">A127898010T_Latest</f>
        <v>205.399</v>
      </c>
      <c r="CM164" s="52" cm="1">
        <f t="array" ref="CM164">A127911798R_Latest</f>
        <v>130.982</v>
      </c>
      <c r="CN164" s="52" t="e" cm="1">
        <f t="array" ref="CN164">A127898162C_Latest</f>
        <v>#NAME?</v>
      </c>
      <c r="CO164" s="52" cm="1">
        <f t="array" ref="CO164">A127939138A_Latest</f>
        <v>867.21600000000001</v>
      </c>
      <c r="CP164" s="52" cm="1">
        <f t="array" ref="CP164">A127913350C_Latest</f>
        <v>16.297000000000001</v>
      </c>
      <c r="CQ164" s="52" cm="1">
        <f t="array" ref="CQ164">A127872170W_Latest</f>
        <v>38.222999999999999</v>
      </c>
      <c r="CR164" s="52" cm="1">
        <f t="array" ref="CR164">A127899610R_Latest</f>
        <v>24.853000000000002</v>
      </c>
      <c r="CS164" s="52" cm="1">
        <f t="array" ref="CS164">A127926990T_Latest</f>
        <v>22.408999999999999</v>
      </c>
      <c r="CT164" s="52" cm="1">
        <f t="array" ref="CT164">A127844842C_Latest</f>
        <v>18.559999999999999</v>
      </c>
      <c r="CU164" s="52" cm="1">
        <f t="array" ref="CU164">A127872222L_Latest</f>
        <v>14.128</v>
      </c>
      <c r="CV164" s="52" cm="1">
        <f t="array" ref="CV164">A127844878F_Latest</f>
        <v>10.689</v>
      </c>
      <c r="CW164" s="52" cm="1">
        <f t="array" ref="CW164">A127858782W_Latest</f>
        <v>16.643999999999998</v>
      </c>
      <c r="CX164" s="52" cm="1">
        <f t="array" ref="CX164">A127858582C_Latest</f>
        <v>49.360999999999997</v>
      </c>
      <c r="CY164" s="52" cm="1">
        <f t="array" ref="CY164">A127899506R_Latest</f>
        <v>19.591999999999999</v>
      </c>
      <c r="CZ164" s="52" cm="1">
        <f t="array" ref="CZ164">A127899526X_Latest</f>
        <v>24.245999999999999</v>
      </c>
      <c r="DA164" s="52" cm="1">
        <f t="array" ref="DA164">A127913422C_Latest</f>
        <v>41.005000000000003</v>
      </c>
      <c r="DB164" s="52" cm="1">
        <f t="array" ref="DB164">A127872134L_Latest</f>
        <v>26.995000000000001</v>
      </c>
      <c r="DC164" s="52" t="e" cm="1">
        <f t="array" ref="DC164">A127899702X_Latest</f>
        <v>#NAME?</v>
      </c>
      <c r="DD164" s="52" cm="1">
        <f t="array" ref="DD164">A127940698W_Latest</f>
        <v>161.803</v>
      </c>
      <c r="DE164" s="52" cm="1">
        <f t="array" ref="DE164">A127846250K_Latest</f>
        <v>7.86</v>
      </c>
      <c r="DF164" s="52" cm="1">
        <f t="array" ref="DF164">A127873658V_Latest</f>
        <v>20.085000000000001</v>
      </c>
      <c r="DG164" s="52" cm="1">
        <f t="array" ref="DG164">A127846330K_Latest</f>
        <v>11.76</v>
      </c>
      <c r="DH164" s="52" cm="1">
        <f t="array" ref="DH164">A127873714A_Latest</f>
        <v>9.9710000000000001</v>
      </c>
      <c r="DI164" s="52" cm="1">
        <f t="array" ref="DI164">A127915086R_Latest</f>
        <v>11.946999999999999</v>
      </c>
      <c r="DJ164" s="52" cm="1">
        <f t="array" ref="DJ164">A127887458K_Latest</f>
        <v>4.5469999999999997</v>
      </c>
      <c r="DK164" s="52" cm="1">
        <f t="array" ref="DK164">A127887474K_Latest</f>
        <v>4.5330000000000004</v>
      </c>
      <c r="DL164" s="52" cm="1">
        <f t="array" ref="DL164">A127873778L_Latest</f>
        <v>3.831</v>
      </c>
      <c r="DM164" s="52" cm="1">
        <f t="array" ref="DM164">A127873562A_Latest</f>
        <v>25.428000000000001</v>
      </c>
      <c r="DN164" s="52" cm="1">
        <f t="array" ref="DN164">A127942150A_Latest</f>
        <v>11.276</v>
      </c>
      <c r="DO164" s="52" cm="1">
        <f t="array" ref="DO164">A127887342J_Latest</f>
        <v>11.879</v>
      </c>
      <c r="DP164" s="52" cm="1">
        <f t="array" ref="DP164">A127942190V_Latest</f>
        <v>17.308</v>
      </c>
      <c r="DQ164" s="52" cm="1">
        <f t="array" ref="DQ164">A127915026L_Latest</f>
        <v>7.75</v>
      </c>
      <c r="DR164" s="52" t="e" cm="1">
        <f t="array" ref="DR164">A127942358L_Latest</f>
        <v>#NAME?</v>
      </c>
      <c r="DS164" s="52" cm="1">
        <f t="array" ref="DS164">A127914930T_Latest</f>
        <v>74.534999999999997</v>
      </c>
      <c r="DT164" s="52" cm="1">
        <f t="array" ref="DT164">A127930030K_Latest</f>
        <v>25.603000000000002</v>
      </c>
      <c r="DU164" s="52" cm="1">
        <f t="array" ref="DU164">A127875154A_Latest</f>
        <v>48.042000000000002</v>
      </c>
      <c r="DV164" s="52" cm="1">
        <f t="array" ref="DV164">A127943846T_Latest</f>
        <v>12.478999999999999</v>
      </c>
      <c r="DW164" s="52" cm="1">
        <f t="array" ref="DW164">A127847910X_Latest</f>
        <v>15.206</v>
      </c>
      <c r="DX164" s="52" cm="1">
        <f t="array" ref="DX164">A127847926T_Latest</f>
        <v>26.738</v>
      </c>
      <c r="DY164" s="52" cm="1">
        <f t="array" ref="DY164">A127889010X_Latest</f>
        <v>11.225</v>
      </c>
      <c r="DZ164" s="52" cm="1">
        <f t="array" ref="DZ164">A127930182W_Latest</f>
        <v>2.59</v>
      </c>
      <c r="EA164" s="52" cm="1">
        <f t="array" ref="EA164">A127943922J_Latest</f>
        <v>7.069</v>
      </c>
      <c r="EB164" s="52" cm="1">
        <f t="array" ref="EB164">A127943730R_Latest</f>
        <v>68.97</v>
      </c>
      <c r="EC164" s="52" cm="1">
        <f t="array" ref="EC164">A127916374A_Latest</f>
        <v>22.431999999999999</v>
      </c>
      <c r="ED164" s="52" cm="1">
        <f t="array" ref="ED164">A127888870F_Latest</f>
        <v>14.058999999999999</v>
      </c>
      <c r="EE164" s="52" cm="1">
        <f t="array" ref="EE164">A127861586W_Latest</f>
        <v>25.861000000000001</v>
      </c>
      <c r="EF164" s="52" cm="1">
        <f t="array" ref="EF164">A127930086W_Latest</f>
        <v>17.632000000000001</v>
      </c>
      <c r="EG164" s="52" t="e" cm="1">
        <f t="array" ref="EG164">A127875282V_Latest</f>
        <v>#NAME?</v>
      </c>
      <c r="EH164" s="52" cm="1">
        <f t="array" ref="EH164">A127875050J_Latest</f>
        <v>148.953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8725</v>
      </c>
      <c r="C165" s="62">
        <v>48</v>
      </c>
      <c r="D165" s="52" cm="1">
        <f t="array" ref="D165">A127890234J_Latest</f>
        <v>51.707999999999998</v>
      </c>
      <c r="E165" s="52" cm="1">
        <f t="array" ref="E165">A127917930W_Latest</f>
        <v>111.572</v>
      </c>
      <c r="F165" s="52" cm="1">
        <f t="array" ref="F165">A127917946R_Latest</f>
        <v>20.036000000000001</v>
      </c>
      <c r="G165" s="52" cm="1">
        <f t="array" ref="G165">A127835730T_Latest</f>
        <v>22.71</v>
      </c>
      <c r="H165" s="52" cm="1">
        <f t="array" ref="H165">A127849514J_Latest</f>
        <v>36.277999999999999</v>
      </c>
      <c r="I165" s="52" cm="1">
        <f t="array" ref="I165">A127863102A_Latest</f>
        <v>12.91</v>
      </c>
      <c r="J165" s="52" cm="1">
        <f t="array" ref="J165">A127917998T_Latest</f>
        <v>9.718</v>
      </c>
      <c r="K165" s="52" cm="1">
        <f t="array" ref="K165">A127904386L_Latest</f>
        <v>14.212999999999999</v>
      </c>
      <c r="L165" s="52" cm="1">
        <f t="array" ref="L165">A127862966T_Latest</f>
        <v>156.928</v>
      </c>
      <c r="M165" s="52" cm="1">
        <f t="array" ref="M165">A127917842W_Latest</f>
        <v>22.835000000000001</v>
      </c>
      <c r="N165" s="52" cm="1">
        <f t="array" ref="N165">A127917858R_Latest</f>
        <v>23.029</v>
      </c>
      <c r="O165" s="52" cm="1">
        <f t="array" ref="O165">A127876766J_Latest</f>
        <v>51.786999999999999</v>
      </c>
      <c r="P165" s="52" cm="1">
        <f t="array" ref="P165">A127904274V_Latest</f>
        <v>24.565999999999999</v>
      </c>
      <c r="Q165" s="52" t="e" cm="1">
        <f t="array" ref="Q165">A127849594V_Latest</f>
        <v>#NAME?</v>
      </c>
      <c r="R165" s="52" cm="1">
        <f t="array" ref="R165">A127862934X_Latest</f>
        <v>279.14400000000001</v>
      </c>
      <c r="S165" s="52" cm="1">
        <f t="array" ref="S165">A127864494T_Latest</f>
        <v>15.509</v>
      </c>
      <c r="T165" s="52" cm="1">
        <f t="array" ref="T165">A127891886J_Latest</f>
        <v>36.204000000000001</v>
      </c>
      <c r="U165" s="52" cm="1">
        <f t="array" ref="U165">A127837246A_Latest</f>
        <v>7.3090000000000002</v>
      </c>
      <c r="V165" s="52" cm="1">
        <f t="array" ref="V165">A127864602R_Latest</f>
        <v>2.9590000000000001</v>
      </c>
      <c r="W165" s="52" cm="1">
        <f t="array" ref="W165">A127878406R_Latest</f>
        <v>12.101000000000001</v>
      </c>
      <c r="X165" s="52" cm="1">
        <f t="array" ref="X165">A127933298C_Latest</f>
        <v>5.94</v>
      </c>
      <c r="Y165" s="52" cm="1">
        <f t="array" ref="Y165">A127919494X_Latest</f>
        <v>1.67</v>
      </c>
      <c r="Z165" s="52" cm="1">
        <f t="array" ref="Z165">A127864662T_Latest</f>
        <v>1.194</v>
      </c>
      <c r="AA165" s="52" cm="1">
        <f t="array" ref="AA165">A127864506R_Latest</f>
        <v>50.343000000000004</v>
      </c>
      <c r="AB165" s="52" cm="1">
        <f t="array" ref="AB165">A127891838R_Latest</f>
        <v>6.0170000000000003</v>
      </c>
      <c r="AC165" s="52" cm="1">
        <f t="array" ref="AC165">A127837154T_Latest</f>
        <v>5.5620000000000003</v>
      </c>
      <c r="AD165" s="52" cm="1">
        <f t="array" ref="AD165">A127905706F_Latest</f>
        <v>14.455</v>
      </c>
      <c r="AE165" s="52" cm="1">
        <f t="array" ref="AE165">A127905734R_Latest</f>
        <v>6.5090000000000003</v>
      </c>
      <c r="AF165" s="52" t="e" cm="1">
        <f t="array" ref="AF165">A127851102C_Latest</f>
        <v>#NAME?</v>
      </c>
      <c r="AG165" s="52" cm="1">
        <f t="array" ref="AG165">A127891798J_Latest</f>
        <v>82.885999999999996</v>
      </c>
      <c r="AH165" s="52" cm="1">
        <f t="array" ref="AH165">A127879858W_Latest</f>
        <v>15.79</v>
      </c>
      <c r="AI165" s="52" cm="1">
        <f t="array" ref="AI165">A127838750F_Latest</f>
        <v>31.056000000000001</v>
      </c>
      <c r="AJ165" s="52" cm="1">
        <f t="array" ref="AJ165">A127852450T_Latest</f>
        <v>3.746</v>
      </c>
      <c r="AK165" s="52" cm="1">
        <f t="array" ref="AK165">A127852462A_Latest</f>
        <v>7.3879999999999999</v>
      </c>
      <c r="AL165" s="52" cm="1">
        <f t="array" ref="AL165">A127852490K_Latest</f>
        <v>7.6840000000000002</v>
      </c>
      <c r="AM165" s="52" cm="1">
        <f t="array" ref="AM165">A127866154J_Latest</f>
        <v>3.5409999999999999</v>
      </c>
      <c r="AN165" s="52" cm="1">
        <f t="array" ref="AN165">A127866182T_Latest</f>
        <v>1.79</v>
      </c>
      <c r="AO165" s="52" cm="1">
        <f t="array" ref="AO165">A127866214X_Latest</f>
        <v>5.34</v>
      </c>
      <c r="AP165" s="52" cm="1">
        <f t="array" ref="AP165">A127838662F_Latest</f>
        <v>46.143999999999998</v>
      </c>
      <c r="AQ165" s="52" cm="1">
        <f t="array" ref="AQ165">A127852346T_Latest</f>
        <v>4.8140000000000001</v>
      </c>
      <c r="AR165" s="52" cm="1">
        <f t="array" ref="AR165">A127879910V_Latest</f>
        <v>4.5730000000000004</v>
      </c>
      <c r="AS165" s="52" cm="1">
        <f t="array" ref="AS165">A127907254R_Latest</f>
        <v>12.949</v>
      </c>
      <c r="AT165" s="52" cm="1">
        <f t="array" ref="AT165">A127907274X_Latest</f>
        <v>7.8550000000000004</v>
      </c>
      <c r="AU165" s="52" t="e" cm="1">
        <f t="array" ref="AU165">A127907418X_Latest</f>
        <v>#NAME?</v>
      </c>
      <c r="AV165" s="52" cm="1">
        <f t="array" ref="AV165">A127852310R_Latest</f>
        <v>76.334999999999994</v>
      </c>
      <c r="AW165" s="52" cm="1">
        <f t="array" ref="AW165">A127881290J_Latest</f>
        <v>7.7430000000000003</v>
      </c>
      <c r="AX165" s="52" cm="1">
        <f t="array" ref="AX165">A127840186V_Latest</f>
        <v>23.64</v>
      </c>
      <c r="AY165" s="52" cm="1">
        <f t="array" ref="AY165">A127854142A_Latest</f>
        <v>4.798</v>
      </c>
      <c r="AZ165" s="52" cm="1">
        <f t="array" ref="AZ165">A127894978W_Latest</f>
        <v>5.5030000000000001</v>
      </c>
      <c r="BA165" s="52" cm="1">
        <f t="array" ref="BA165">A127936318F_Latest</f>
        <v>8.6110000000000007</v>
      </c>
      <c r="BB165" s="52" cm="1">
        <f t="array" ref="BB165">A127840258V_Latest</f>
        <v>1.6339999999999999</v>
      </c>
      <c r="BC165" s="52" cm="1">
        <f t="array" ref="BC165">A127854214A_Latest</f>
        <v>2.8450000000000002</v>
      </c>
      <c r="BD165" s="52" cm="1">
        <f t="array" ref="BD165">A127840274V_Latest</f>
        <v>3.5339999999999998</v>
      </c>
      <c r="BE165" s="52" cm="1">
        <f t="array" ref="BE165">A127936182F_Latest</f>
        <v>29.058</v>
      </c>
      <c r="BF165" s="52" cm="1">
        <f t="array" ref="BF165">A127908762C_Latest</f>
        <v>5.2679999999999998</v>
      </c>
      <c r="BG165" s="52" cm="1">
        <f t="array" ref="BG165">A127854074K_Latest</f>
        <v>7.2530000000000001</v>
      </c>
      <c r="BH165" s="52" cm="1">
        <f t="array" ref="BH165">A127922342W_Latest</f>
        <v>11.56</v>
      </c>
      <c r="BI165" s="52" cm="1">
        <f t="array" ref="BI165">A127867610V_Latest</f>
        <v>5.1680000000000001</v>
      </c>
      <c r="BJ165" s="52" t="e" cm="1">
        <f t="array" ref="BJ165">A127895070R_Latest</f>
        <v>#NAME?</v>
      </c>
      <c r="BK165" s="52" cm="1">
        <f t="array" ref="BK165">A127853994J_Latest</f>
        <v>58.307000000000002</v>
      </c>
      <c r="BL165" s="52" cm="1">
        <f t="array" ref="BL165">A127896386C_Latest</f>
        <v>3.7320000000000002</v>
      </c>
      <c r="BM165" s="52" cm="1">
        <f t="array" ref="BM165">A127937750K_Latest</f>
        <v>5.4779999999999998</v>
      </c>
      <c r="BN165" s="52" cm="1">
        <f t="array" ref="BN165">A127882974R_Latest</f>
        <v>0.83699999999999997</v>
      </c>
      <c r="BO165" s="52" cm="1">
        <f t="array" ref="BO165">A127937790C_Latest</f>
        <v>2.2189999999999999</v>
      </c>
      <c r="BP165" s="52" cm="1">
        <f t="array" ref="BP165">A127896546C_Latest</f>
        <v>2.516</v>
      </c>
      <c r="BQ165" s="52" cm="1">
        <f t="array" ref="BQ165">A127937842V_Latest</f>
        <v>0.71499999999999997</v>
      </c>
      <c r="BR165" s="52" cm="1">
        <f t="array" ref="BR165">A127869214C_Latest</f>
        <v>0.32900000000000001</v>
      </c>
      <c r="BS165" s="52" cm="1">
        <f t="array" ref="BS165">A127883078K_Latest</f>
        <v>1.097</v>
      </c>
      <c r="BT165" s="52" cm="1">
        <f t="array" ref="BT165">A127841662R_Latest</f>
        <v>8.2309999999999999</v>
      </c>
      <c r="BU165" s="52" cm="1">
        <f t="array" ref="BU165">A127923834K_Latest</f>
        <v>2.145</v>
      </c>
      <c r="BV165" s="52" cm="1">
        <f t="array" ref="BV165">A127923862V_Latest</f>
        <v>1.5620000000000001</v>
      </c>
      <c r="BW165" s="52" cm="1">
        <f t="array" ref="BW165">A127910266J_Latest</f>
        <v>3.3279999999999998</v>
      </c>
      <c r="BX165" s="52" cm="1">
        <f t="array" ref="BX165">A127882950W_Latest</f>
        <v>1.657</v>
      </c>
      <c r="BY165" s="52" t="e" cm="1">
        <f t="array" ref="BY165">A127841862J_Latest</f>
        <v>#NAME?</v>
      </c>
      <c r="BZ165" s="52" cm="1">
        <f t="array" ref="BZ165">A127937658V_Latest</f>
        <v>16.922999999999998</v>
      </c>
      <c r="CA165" s="52" cm="1">
        <f t="array" ref="CA165">A127911722V_Latest</f>
        <v>5.2309999999999999</v>
      </c>
      <c r="CB165" s="52" cm="1">
        <f t="array" ref="CB165">A127857170R_Latest</f>
        <v>9.452</v>
      </c>
      <c r="CC165" s="52" cm="1">
        <f t="array" ref="CC165">A127939270K_Latest</f>
        <v>2.266</v>
      </c>
      <c r="CD165" s="52" cm="1">
        <f t="array" ref="CD165">A127898070V_Latest</f>
        <v>3.7879999999999998</v>
      </c>
      <c r="CE165" s="52" cm="1">
        <f t="array" ref="CE165">A127857234R_Latest</f>
        <v>3.367</v>
      </c>
      <c r="CF165" s="52" cm="1">
        <f t="array" ref="CF165">A127898122K_Latest</f>
        <v>0.86799999999999999</v>
      </c>
      <c r="CG165" s="52" cm="1">
        <f t="array" ref="CG165">A127843350R_Latest</f>
        <v>2.746</v>
      </c>
      <c r="CH165" s="52" cm="1">
        <f t="array" ref="CH165">A127870734F_Latest</f>
        <v>2.2229999999999999</v>
      </c>
      <c r="CI165" s="52" cm="1">
        <f t="array" ref="CI165">A127884374W_Latest</f>
        <v>14.285</v>
      </c>
      <c r="CJ165" s="52" cm="1">
        <f t="array" ref="CJ165">A127925430A_Latest</f>
        <v>2.7709999999999999</v>
      </c>
      <c r="CK165" s="52" cm="1">
        <f t="array" ref="CK165">A127925446V_Latest</f>
        <v>3.105</v>
      </c>
      <c r="CL165" s="52" cm="1">
        <f t="array" ref="CL165">A127884426L_Latest</f>
        <v>7.5570000000000004</v>
      </c>
      <c r="CM165" s="52" cm="1">
        <f t="array" ref="CM165">A127925474C_Latest</f>
        <v>2.2229999999999999</v>
      </c>
      <c r="CN165" s="52" t="e" cm="1">
        <f t="array" ref="CN165">A127843386T_Latest</f>
        <v>#NAME?</v>
      </c>
      <c r="CO165" s="52" cm="1">
        <f t="array" ref="CO165">A127843174R_Latest</f>
        <v>29.940999999999999</v>
      </c>
      <c r="CP165" s="52" cm="1">
        <f t="array" ref="CP165">A127913358W_Latest</f>
        <v>1.5860000000000001</v>
      </c>
      <c r="CQ165" s="52" cm="1">
        <f t="array" ref="CQ165">A127844790L_Latest</f>
        <v>2.101</v>
      </c>
      <c r="CR165" s="52" cm="1">
        <f t="array" ref="CR165">A127872186R_Latest</f>
        <v>0.48599999999999999</v>
      </c>
      <c r="CS165" s="52" cm="1">
        <f t="array" ref="CS165">A127940850C_Latest</f>
        <v>0.57599999999999996</v>
      </c>
      <c r="CT165" s="52" cm="1">
        <f t="array" ref="CT165">A127913534W_Latest</f>
        <v>0.69199999999999995</v>
      </c>
      <c r="CU165" s="52" cm="1">
        <f t="array" ref="CU165">A127844854L_Latest</f>
        <v>0</v>
      </c>
      <c r="CV165" s="52" cm="1">
        <f t="array" ref="CV165">A127872250W_Latest</f>
        <v>0.23100000000000001</v>
      </c>
      <c r="CW165" s="52" cm="1">
        <f t="array" ref="CW165">A127899686K_Latest</f>
        <v>0.52</v>
      </c>
      <c r="CX165" s="52" cm="1">
        <f t="array" ref="CX165">A127926878T_Latest</f>
        <v>3.214</v>
      </c>
      <c r="CY165" s="52" cm="1">
        <f t="array" ref="CY165">A127885770T_Latest</f>
        <v>1.2190000000000001</v>
      </c>
      <c r="CZ165" s="52" cm="1">
        <f t="array" ref="CZ165">A127940782L_Latest</f>
        <v>0.51600000000000001</v>
      </c>
      <c r="DA165" s="52" cm="1">
        <f t="array" ref="DA165">A127913430C_Latest</f>
        <v>0.60399999999999998</v>
      </c>
      <c r="DB165" s="52" cm="1">
        <f t="array" ref="DB165">A127872142L_Latest</f>
        <v>0.63800000000000001</v>
      </c>
      <c r="DC165" s="52" t="e" cm="1">
        <f t="array" ref="DC165">A127844906C_Latest</f>
        <v>#NAME?</v>
      </c>
      <c r="DD165" s="52" cm="1">
        <f t="array" ref="DD165">A127940706K_Latest</f>
        <v>6.1920000000000002</v>
      </c>
      <c r="DE165" s="52" cm="1">
        <f t="array" ref="DE165">A127928510F_Latest</f>
        <v>0.88900000000000001</v>
      </c>
      <c r="DF165" s="52" cm="1">
        <f t="array" ref="DF165">A127928606X_Latest</f>
        <v>1.3080000000000001</v>
      </c>
      <c r="DG165" s="52" cm="1">
        <f t="array" ref="DG165">A127860106F_Latest</f>
        <v>0.59399999999999997</v>
      </c>
      <c r="DH165" s="52" cm="1">
        <f t="array" ref="DH165">A127942262V_Latest</f>
        <v>0.27600000000000002</v>
      </c>
      <c r="DI165" s="52" cm="1">
        <f t="array" ref="DI165">A127846370C_Latest</f>
        <v>0.84799999999999998</v>
      </c>
      <c r="DJ165" s="52" cm="1">
        <f t="array" ref="DJ165">A127901194R_Latest</f>
        <v>0</v>
      </c>
      <c r="DK165" s="52" cm="1">
        <f t="array" ref="DK165">A127887478V_Latest</f>
        <v>0.107</v>
      </c>
      <c r="DL165" s="52" cm="1">
        <f t="array" ref="DL165">A127928702X_Latest</f>
        <v>9.2999999999999999E-2</v>
      </c>
      <c r="DM165" s="52" cm="1">
        <f t="array" ref="DM165">A127859974J_Latest</f>
        <v>2.0920000000000001</v>
      </c>
      <c r="DN165" s="52" cm="1">
        <f t="array" ref="DN165">A127873590K_Latest</f>
        <v>0.60099999999999998</v>
      </c>
      <c r="DO165" s="52" cm="1">
        <f t="array" ref="DO165">A127873606T_Latest</f>
        <v>0.45700000000000002</v>
      </c>
      <c r="DP165" s="52" cm="1">
        <f t="array" ref="DP165">A127860050F_Latest</f>
        <v>0.873</v>
      </c>
      <c r="DQ165" s="52" cm="1">
        <f t="array" ref="DQ165">A127887378K_Latest</f>
        <v>9.2999999999999999E-2</v>
      </c>
      <c r="DR165" s="52" t="e" cm="1">
        <f t="array" ref="DR165">A127873818V_Latest</f>
        <v>#NAME?</v>
      </c>
      <c r="DS165" s="52" cm="1">
        <f t="array" ref="DS165">A127928494T_Latest</f>
        <v>4.1150000000000002</v>
      </c>
      <c r="DT165" s="52" cm="1">
        <f t="array" ref="DT165">A127930042V_Latest</f>
        <v>1.2270000000000001</v>
      </c>
      <c r="DU165" s="52" cm="1">
        <f t="array" ref="DU165">A127943830X_Latest</f>
        <v>2.3340000000000001</v>
      </c>
      <c r="DV165" s="52" cm="1">
        <f t="array" ref="DV165">A127902750K_Latest</f>
        <v>0</v>
      </c>
      <c r="DW165" s="52" cm="1">
        <f t="array" ref="DW165">A127861662L_Latest</f>
        <v>0</v>
      </c>
      <c r="DX165" s="52" cm="1">
        <f t="array" ref="DX165">A127888970R_Latest</f>
        <v>0.46</v>
      </c>
      <c r="DY165" s="52" cm="1">
        <f t="array" ref="DY165">A127889018T_Latest</f>
        <v>0.21199999999999999</v>
      </c>
      <c r="DZ165" s="52" cm="1">
        <f t="array" ref="DZ165">A127847978V_Latest</f>
        <v>0</v>
      </c>
      <c r="EA165" s="52" cm="1">
        <f t="array" ref="EA165">A127916522T_Latest</f>
        <v>0.21099999999999999</v>
      </c>
      <c r="EB165" s="52" cm="1">
        <f t="array" ref="EB165">A127861526V_Latest</f>
        <v>3.5609999999999999</v>
      </c>
      <c r="EC165" s="52" cm="1">
        <f t="array" ref="EC165">A127943758T_Latest</f>
        <v>0</v>
      </c>
      <c r="ED165" s="52" cm="1">
        <f t="array" ref="ED165">A127943770J_Latest</f>
        <v>0</v>
      </c>
      <c r="EE165" s="52" cm="1">
        <f t="array" ref="EE165">A127888886X_Latest</f>
        <v>0.46</v>
      </c>
      <c r="EF165" s="52" cm="1">
        <f t="array" ref="EF165">A127902690V_Latest</f>
        <v>0.42299999999999999</v>
      </c>
      <c r="EG165" s="52" t="e" cm="1">
        <f t="array" ref="EG165">A127889058K_Latest</f>
        <v>#NAME?</v>
      </c>
      <c r="EH165" s="52" cm="1">
        <f t="array" ref="EH165">A127861494L_Latest</f>
        <v>4.444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8726</v>
      </c>
      <c r="C166" s="62">
        <v>49</v>
      </c>
      <c r="D166" s="52" cm="1">
        <f t="array" ref="D166">A127849354J_Latest</f>
        <v>46.292999999999999</v>
      </c>
      <c r="E166" s="52" cm="1">
        <f t="array" ref="E166">A127904302T_Latest</f>
        <v>35.375</v>
      </c>
      <c r="F166" s="52" cm="1">
        <f t="array" ref="F166">A127835710J_Latest</f>
        <v>10.939</v>
      </c>
      <c r="G166" s="52" cm="1">
        <f t="array" ref="G166">A127931722T_Latest</f>
        <v>8.4789999999999992</v>
      </c>
      <c r="H166" s="52" cm="1">
        <f t="array" ref="H166">A127904346V_Latest</f>
        <v>13.462</v>
      </c>
      <c r="I166" s="52" cm="1">
        <f t="array" ref="I166">A127876862J_Latest</f>
        <v>3.8210000000000002</v>
      </c>
      <c r="J166" s="52" cm="1">
        <f t="array" ref="J166">A127931778C_Latest</f>
        <v>3.028</v>
      </c>
      <c r="K166" s="52" cm="1">
        <f t="array" ref="K166">A127904390C_Latest</f>
        <v>0</v>
      </c>
      <c r="L166" s="52" cm="1">
        <f t="array" ref="L166">A127931594K_Latest</f>
        <v>71.247</v>
      </c>
      <c r="M166" s="52" cm="1">
        <f t="array" ref="M166">A127849398K_Latest</f>
        <v>26.574000000000002</v>
      </c>
      <c r="N166" s="52" cm="1">
        <f t="array" ref="N166">A127917862F_Latest</f>
        <v>10.102</v>
      </c>
      <c r="O166" s="52" cm="1">
        <f t="array" ref="O166">A127917898J_Latest</f>
        <v>13.474</v>
      </c>
      <c r="P166" s="52" cm="1">
        <f t="array" ref="P166">A127931646A_Latest</f>
        <v>0</v>
      </c>
      <c r="Q166" s="52" t="e" cm="1">
        <f t="array" ref="Q166">A127890474V_Latest</f>
        <v>#NAME?</v>
      </c>
      <c r="R166" s="52" cm="1">
        <f t="array" ref="R166">A127890226J_Latest</f>
        <v>121.39700000000001</v>
      </c>
      <c r="S166" s="52" cm="1">
        <f t="array" ref="S166">A127905618F_Latest</f>
        <v>15.305</v>
      </c>
      <c r="T166" s="52" cm="1">
        <f t="array" ref="T166">A127919434W_Latest</f>
        <v>11.73</v>
      </c>
      <c r="U166" s="52" cm="1">
        <f t="array" ref="U166">A127837250T_Latest</f>
        <v>4.4089999999999998</v>
      </c>
      <c r="V166" s="52" cm="1">
        <f t="array" ref="V166">A127851034L_Latest</f>
        <v>1.66</v>
      </c>
      <c r="W166" s="52" cm="1">
        <f t="array" ref="W166">A127891938X_Latest</f>
        <v>1.9319999999999999</v>
      </c>
      <c r="X166" s="52" cm="1">
        <f t="array" ref="X166">A127864638T_Latest</f>
        <v>1.877</v>
      </c>
      <c r="Y166" s="52" cm="1">
        <f t="array" ref="Y166">A127891990J_Latest</f>
        <v>1.0309999999999999</v>
      </c>
      <c r="Z166" s="52" cm="1">
        <f t="array" ref="Z166">A127878466T_Latest</f>
        <v>0</v>
      </c>
      <c r="AA166" s="52" cm="1">
        <f t="array" ref="AA166">A127837106X_Latest</f>
        <v>25.62</v>
      </c>
      <c r="AB166" s="52" cm="1">
        <f t="array" ref="AB166">A127850910J_Latest</f>
        <v>5.5739999999999998</v>
      </c>
      <c r="AC166" s="52" cm="1">
        <f t="array" ref="AC166">A127933154T_Latest</f>
        <v>2.653</v>
      </c>
      <c r="AD166" s="52" cm="1">
        <f t="array" ref="AD166">A127878310W_Latest</f>
        <v>4.0970000000000004</v>
      </c>
      <c r="AE166" s="52" cm="1">
        <f t="array" ref="AE166">A127878330F_Latest</f>
        <v>0</v>
      </c>
      <c r="AF166" s="52" t="e" cm="1">
        <f t="array" ref="AF166">A127892018A_Latest</f>
        <v>#NAME?</v>
      </c>
      <c r="AG166" s="52" cm="1">
        <f t="array" ref="AG166">A127919330C_Latest</f>
        <v>37.944000000000003</v>
      </c>
      <c r="AH166" s="52" cm="1">
        <f t="array" ref="AH166">A127852322X_Latest</f>
        <v>8.2140000000000004</v>
      </c>
      <c r="AI166" s="52" cm="1">
        <f t="array" ref="AI166">A127852434T_Latest</f>
        <v>8.5990000000000002</v>
      </c>
      <c r="AJ166" s="52" cm="1">
        <f t="array" ref="AJ166">A127907298T_Latest</f>
        <v>1.659</v>
      </c>
      <c r="AK166" s="52" cm="1">
        <f t="array" ref="AK166">A127852466K_Latest</f>
        <v>2.6179999999999999</v>
      </c>
      <c r="AL166" s="52" cm="1">
        <f t="array" ref="AL166">A127893566J_Latest</f>
        <v>5.3879999999999999</v>
      </c>
      <c r="AM166" s="52" cm="1">
        <f t="array" ref="AM166">A127934866J_Latest</f>
        <v>1.089</v>
      </c>
      <c r="AN166" s="52" cm="1">
        <f t="array" ref="AN166">A127893602F_Latest</f>
        <v>0</v>
      </c>
      <c r="AO166" s="52" cm="1">
        <f t="array" ref="AO166">A127880042C_Latest</f>
        <v>0</v>
      </c>
      <c r="AP166" s="52" cm="1">
        <f t="array" ref="AP166">A127838666R_Latest</f>
        <v>14.368</v>
      </c>
      <c r="AQ166" s="52" cm="1">
        <f t="array" ref="AQ166">A127866030F_Latest</f>
        <v>6.827</v>
      </c>
      <c r="AR166" s="52" cm="1">
        <f t="array" ref="AR166">A127920770F_Latest</f>
        <v>1.119</v>
      </c>
      <c r="AS166" s="52" cm="1">
        <f t="array" ref="AS166">A127879926L_Latest</f>
        <v>5.2510000000000003</v>
      </c>
      <c r="AT166" s="52" cm="1">
        <f t="array" ref="AT166">A127866070X_Latest</f>
        <v>0</v>
      </c>
      <c r="AU166" s="52" t="e" cm="1">
        <f t="array" ref="AU166">A127920910W_Latest</f>
        <v>#NAME?</v>
      </c>
      <c r="AV166" s="52" cm="1">
        <f t="array" ref="AV166">A127893354F_Latest</f>
        <v>27.565000000000001</v>
      </c>
      <c r="AW166" s="52" cm="1">
        <f t="array" ref="AW166">A127840086K_Latest</f>
        <v>8.7680000000000007</v>
      </c>
      <c r="AX166" s="52" cm="1">
        <f t="array" ref="AX166">A127854130T_Latest</f>
        <v>3.9260000000000002</v>
      </c>
      <c r="AY166" s="52" cm="1">
        <f t="array" ref="AY166">A127867650L_Latest</f>
        <v>2.9289999999999998</v>
      </c>
      <c r="AZ166" s="52" cm="1">
        <f t="array" ref="AZ166">A127922418F_Latest</f>
        <v>1.262</v>
      </c>
      <c r="BA166" s="52" cm="1">
        <f t="array" ref="BA166">A127922442F_Latest</f>
        <v>2.423</v>
      </c>
      <c r="BB166" s="52" cm="1">
        <f t="array" ref="BB166">A127867694R_Latest</f>
        <v>0</v>
      </c>
      <c r="BC166" s="52" cm="1">
        <f t="array" ref="BC166">A127922470R_Latest</f>
        <v>0.623</v>
      </c>
      <c r="BD166" s="52" cm="1">
        <f t="array" ref="BD166">A127922486J_Latest</f>
        <v>0</v>
      </c>
      <c r="BE166" s="52" cm="1">
        <f t="array" ref="BE166">A127894866C_Latest</f>
        <v>11.388999999999999</v>
      </c>
      <c r="BF166" s="52" cm="1">
        <f t="array" ref="BF166">A127922310C_Latest</f>
        <v>3.1909999999999998</v>
      </c>
      <c r="BG166" s="52" cm="1">
        <f t="array" ref="BG166">A127881346J_Latest</f>
        <v>4.1719999999999997</v>
      </c>
      <c r="BH166" s="52" cm="1">
        <f t="array" ref="BH166">A127922346F_Latest</f>
        <v>1.179</v>
      </c>
      <c r="BI166" s="52" cm="1">
        <f t="array" ref="BI166">A127881386A_Latest</f>
        <v>0</v>
      </c>
      <c r="BJ166" s="52" t="e" cm="1">
        <f t="array" ref="BJ166">A127922498T_Latest</f>
        <v>#NAME?</v>
      </c>
      <c r="BK166" s="52" cm="1">
        <f t="array" ref="BK166">A127894838V_Latest</f>
        <v>19.931999999999999</v>
      </c>
      <c r="BL166" s="52" cm="1">
        <f t="array" ref="BL166">A127855582X_Latest</f>
        <v>3.4180000000000001</v>
      </c>
      <c r="BM166" s="52" cm="1">
        <f t="array" ref="BM166">A127937754V_Latest</f>
        <v>3.036</v>
      </c>
      <c r="BN166" s="52" cm="1">
        <f t="array" ref="BN166">A127841778T_Latest</f>
        <v>1.2849999999999999</v>
      </c>
      <c r="BO166" s="52" cm="1">
        <f t="array" ref="BO166">A127896530K_Latest</f>
        <v>0.96099999999999997</v>
      </c>
      <c r="BP166" s="52" cm="1">
        <f t="array" ref="BP166">A127896550V_Latest</f>
        <v>0.625</v>
      </c>
      <c r="BQ166" s="52" cm="1">
        <f t="array" ref="BQ166">A127910374T_Latest</f>
        <v>0.65300000000000002</v>
      </c>
      <c r="BR166" s="52" cm="1">
        <f t="array" ref="BR166">A127910394A_Latest</f>
        <v>0.32</v>
      </c>
      <c r="BS166" s="52" cm="1">
        <f t="array" ref="BS166">A127937882L_Latest</f>
        <v>0</v>
      </c>
      <c r="BT166" s="52" cm="1">
        <f t="array" ref="BT166">A127841666X_Latest</f>
        <v>4.8970000000000002</v>
      </c>
      <c r="BU166" s="52" cm="1">
        <f t="array" ref="BU166">A127910226R_Latest</f>
        <v>3.4710000000000001</v>
      </c>
      <c r="BV166" s="52" cm="1">
        <f t="array" ref="BV166">A127937718K_Latest</f>
        <v>1.29</v>
      </c>
      <c r="BW166" s="52" cm="1">
        <f t="array" ref="BW166">A127869066L_Latest</f>
        <v>0.64</v>
      </c>
      <c r="BX166" s="52" cm="1">
        <f t="array" ref="BX166">A127869090L_Latest</f>
        <v>0</v>
      </c>
      <c r="BY166" s="52" t="e" cm="1">
        <f t="array" ref="BY166">A127883110X_Latest</f>
        <v>#NAME?</v>
      </c>
      <c r="BZ166" s="52" cm="1">
        <f t="array" ref="BZ166">A127910158X_Latest</f>
        <v>10.297000000000001</v>
      </c>
      <c r="CA166" s="52" cm="1">
        <f t="array" ref="CA166">A127857042W_Latest</f>
        <v>8.0690000000000008</v>
      </c>
      <c r="CB166" s="52" cm="1">
        <f t="array" ref="CB166">A127939258V_Latest</f>
        <v>5.3470000000000004</v>
      </c>
      <c r="CC166" s="52" cm="1">
        <f t="array" ref="CC166">A127925530K_Latest</f>
        <v>0.41199999999999998</v>
      </c>
      <c r="CD166" s="52" cm="1">
        <f t="array" ref="CD166">A127857202W_Latest</f>
        <v>0.97799999999999998</v>
      </c>
      <c r="CE166" s="52" cm="1">
        <f t="array" ref="CE166">A127925566L_Latest</f>
        <v>1.6639999999999999</v>
      </c>
      <c r="CF166" s="52" cm="1">
        <f t="array" ref="CF166">A127939318K_Latest</f>
        <v>0</v>
      </c>
      <c r="CG166" s="52" cm="1">
        <f t="array" ref="CG166">A127857262X_Latest</f>
        <v>0.76200000000000001</v>
      </c>
      <c r="CH166" s="52" cm="1">
        <f t="array" ref="CH166">A127925634C_Latest</f>
        <v>0</v>
      </c>
      <c r="CI166" s="52" cm="1">
        <f t="array" ref="CI166">A127857066R_Latest</f>
        <v>10.427</v>
      </c>
      <c r="CJ166" s="52" cm="1">
        <f t="array" ref="CJ166">A127939182K_Latest</f>
        <v>5.0389999999999997</v>
      </c>
      <c r="CK166" s="52" cm="1">
        <f t="array" ref="CK166">A127884402V_Latest</f>
        <v>0.627</v>
      </c>
      <c r="CL166" s="52" cm="1">
        <f t="array" ref="CL166">A127884430C_Latest</f>
        <v>1.139</v>
      </c>
      <c r="CM166" s="52" cm="1">
        <f t="array" ref="CM166">A127911802V_Latest</f>
        <v>0</v>
      </c>
      <c r="CN166" s="52" t="e" cm="1">
        <f t="array" ref="CN166">A127898166L_Latest</f>
        <v>#NAME?</v>
      </c>
      <c r="CO166" s="52" cm="1">
        <f t="array" ref="CO166">A127911706V_Latest</f>
        <v>17.231999999999999</v>
      </c>
      <c r="CP166" s="52" cm="1">
        <f t="array" ref="CP166">A127899458J_Latest</f>
        <v>1.0449999999999999</v>
      </c>
      <c r="CQ166" s="52" cm="1">
        <f t="array" ref="CQ166">A127913474F_Latest</f>
        <v>0.75700000000000001</v>
      </c>
      <c r="CR166" s="52" cm="1">
        <f t="array" ref="CR166">A127926978A_Latest</f>
        <v>0.245</v>
      </c>
      <c r="CS166" s="52" cm="1">
        <f t="array" ref="CS166">A127858722V_Latest</f>
        <v>0.47099999999999997</v>
      </c>
      <c r="CT166" s="52" cm="1">
        <f t="array" ref="CT166">A127927018K_Latest</f>
        <v>1.0289999999999999</v>
      </c>
      <c r="CU166" s="52" cm="1">
        <f t="array" ref="CU166">A127899658A_Latest</f>
        <v>0</v>
      </c>
      <c r="CV166" s="52" cm="1">
        <f t="array" ref="CV166">A127885906T_Latest</f>
        <v>0</v>
      </c>
      <c r="CW166" s="52" cm="1">
        <f t="array" ref="CW166">A127913582R_Latest</f>
        <v>0</v>
      </c>
      <c r="CX166" s="52" cm="1">
        <f t="array" ref="CX166">A127926882J_Latest</f>
        <v>1.419</v>
      </c>
      <c r="CY166" s="52" cm="1">
        <f t="array" ref="CY166">A127913390W_Latest</f>
        <v>1.377</v>
      </c>
      <c r="CZ166" s="52" cm="1">
        <f t="array" ref="CZ166">A127844742V_Latest</f>
        <v>0.24199999999999999</v>
      </c>
      <c r="DA166" s="52" cm="1">
        <f t="array" ref="DA166">A127899546J_Latest</f>
        <v>0.50900000000000001</v>
      </c>
      <c r="DB166" s="52" cm="1">
        <f t="array" ref="DB166">A127913454W_Latest</f>
        <v>0</v>
      </c>
      <c r="DC166" s="52" t="e" cm="1">
        <f t="array" ref="DC166">A127913598J_Latest</f>
        <v>#NAME?</v>
      </c>
      <c r="DD166" s="52" cm="1">
        <f t="array" ref="DD166">A127844694L_Latest</f>
        <v>3.5470000000000002</v>
      </c>
      <c r="DE166" s="52" cm="1">
        <f t="array" ref="DE166">A127942106T_Latest</f>
        <v>1.081</v>
      </c>
      <c r="DF166" s="52" cm="1">
        <f t="array" ref="DF166">A127873666V_Latest</f>
        <v>0.435</v>
      </c>
      <c r="DG166" s="52" cm="1">
        <f t="array" ref="DG166">A127860110W_Latest</f>
        <v>0</v>
      </c>
      <c r="DH166" s="52" cm="1">
        <f t="array" ref="DH166">A127901174F_Latest</f>
        <v>0.27800000000000002</v>
      </c>
      <c r="DI166" s="52" cm="1">
        <f t="array" ref="DI166">A127942290C_Latest</f>
        <v>0.11600000000000001</v>
      </c>
      <c r="DJ166" s="52" cm="1">
        <f t="array" ref="DJ166">A127846378W_Latest</f>
        <v>0</v>
      </c>
      <c r="DK166" s="52" cm="1">
        <f t="array" ref="DK166">A127846410K_Latest</f>
        <v>0.29199999999999998</v>
      </c>
      <c r="DL166" s="52" cm="1">
        <f t="array" ref="DL166">A127915146F_Latest</f>
        <v>0</v>
      </c>
      <c r="DM166" s="52" cm="1">
        <f t="array" ref="DM166">A127887306X_Latest</f>
        <v>1.399</v>
      </c>
      <c r="DN166" s="52" cm="1">
        <f t="array" ref="DN166">A127901078F_Latest</f>
        <v>0.34499999999999997</v>
      </c>
      <c r="DO166" s="52" cm="1">
        <f t="array" ref="DO166">A127901098R_Latest</f>
        <v>0</v>
      </c>
      <c r="DP166" s="52" cm="1">
        <f t="array" ref="DP166">A127901118L_Latest</f>
        <v>0.45800000000000002</v>
      </c>
      <c r="DQ166" s="52" cm="1">
        <f t="array" ref="DQ166">A127901134L_Latest</f>
        <v>0</v>
      </c>
      <c r="DR166" s="52" t="e" cm="1">
        <f t="array" ref="DR166">A127860222R_Latest</f>
        <v>#NAME?</v>
      </c>
      <c r="DS166" s="52" cm="1">
        <f t="array" ref="DS166">A127901054L_Latest</f>
        <v>2.202</v>
      </c>
      <c r="DT166" s="52" cm="1">
        <f t="array" ref="DT166">A127916342J_Latest</f>
        <v>0.39300000000000002</v>
      </c>
      <c r="DU166" s="52" cm="1">
        <f t="array" ref="DU166">A127902726K_Latest</f>
        <v>1.5449999999999999</v>
      </c>
      <c r="DV166" s="52" cm="1">
        <f t="array" ref="DV166">A127888938R_Latest</f>
        <v>0</v>
      </c>
      <c r="DW166" s="52" cm="1">
        <f t="array" ref="DW166">A127930134C_Latest</f>
        <v>0.252</v>
      </c>
      <c r="DX166" s="52" cm="1">
        <f t="array" ref="DX166">A127930146L_Latest</f>
        <v>0.28599999999999998</v>
      </c>
      <c r="DY166" s="52" cm="1">
        <f t="array" ref="DY166">A127861718L_Latest</f>
        <v>0.20200000000000001</v>
      </c>
      <c r="DZ166" s="52" cm="1">
        <f t="array" ref="DZ166">A127875234A_Latest</f>
        <v>0</v>
      </c>
      <c r="EA166" s="52" cm="1">
        <f t="array" ref="EA166">A127875262K_Latest</f>
        <v>0</v>
      </c>
      <c r="EB166" s="52" cm="1">
        <f t="array" ref="EB166">A127875082A_Latest</f>
        <v>1.7270000000000001</v>
      </c>
      <c r="EC166" s="52" cm="1">
        <f t="array" ref="EC166">A127916378K_Latest</f>
        <v>0.75</v>
      </c>
      <c r="ED166" s="52" cm="1">
        <f t="array" ref="ED166">A127916386K_Latest</f>
        <v>0</v>
      </c>
      <c r="EE166" s="52" cm="1">
        <f t="array" ref="EE166">A127943786A_Latest</f>
        <v>0.20200000000000001</v>
      </c>
      <c r="EF166" s="52" cm="1">
        <f t="array" ref="EF166">A127888914W_Latest</f>
        <v>0</v>
      </c>
      <c r="EG166" s="52" t="e" cm="1">
        <f t="array" ref="EG166">A127916550A_Latest</f>
        <v>#NAME?</v>
      </c>
      <c r="EH166" s="52" cm="1">
        <f t="array" ref="EH166">A127943690J_Latest</f>
        <v>2.6789999999999998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8727</v>
      </c>
      <c r="C167" s="62">
        <v>50</v>
      </c>
      <c r="D167" s="52" cm="1">
        <f t="array" ref="D167">A127890238T_Latest</f>
        <v>8.657</v>
      </c>
      <c r="E167" s="52" cm="1">
        <f t="array" ref="E167">A127917934F_Latest</f>
        <v>0.89700000000000002</v>
      </c>
      <c r="F167" s="52" cm="1">
        <f t="array" ref="F167">A127863054V_Latest</f>
        <v>5.0410000000000004</v>
      </c>
      <c r="G167" s="52" cm="1">
        <f t="array" ref="G167">A127904318K_Latest</f>
        <v>10.015000000000001</v>
      </c>
      <c r="H167" s="52" cm="1">
        <f t="array" ref="H167">A127849518T_Latest</f>
        <v>30.687000000000001</v>
      </c>
      <c r="I167" s="52" cm="1">
        <f t="array" ref="I167">A127876866T_Latest</f>
        <v>15.984</v>
      </c>
      <c r="J167" s="52" cm="1">
        <f t="array" ref="J167">A127849558K_Latest</f>
        <v>4.3609999999999998</v>
      </c>
      <c r="K167" s="52" cm="1">
        <f t="array" ref="K167">A127876914X_Latest</f>
        <v>11.324999999999999</v>
      </c>
      <c r="L167" s="52" cm="1">
        <f t="array" ref="L167">A127835614J_Latest</f>
        <v>0</v>
      </c>
      <c r="M167" s="52" cm="1">
        <f t="array" ref="M167">A127890298V_Latest</f>
        <v>21.870999999999999</v>
      </c>
      <c r="N167" s="52" cm="1">
        <f t="array" ref="N167">A127904218A_Latest</f>
        <v>12.34</v>
      </c>
      <c r="O167" s="52" cm="1">
        <f t="array" ref="O167">A127904238K_Latest</f>
        <v>31.059000000000001</v>
      </c>
      <c r="P167" s="52" cm="1">
        <f t="array" ref="P167">A127876786T_Latest</f>
        <v>21.696999999999999</v>
      </c>
      <c r="Q167" s="52" t="e" cm="1">
        <f t="array" ref="Q167">A127835802T_Latest</f>
        <v>#NAME?</v>
      </c>
      <c r="R167" s="52" cm="1">
        <f t="array" ref="R167">A127917782F_Latest</f>
        <v>86.968000000000004</v>
      </c>
      <c r="S167" s="52" cm="1">
        <f t="array" ref="S167">A127891810L_Latest</f>
        <v>2.9889999999999999</v>
      </c>
      <c r="T167" s="52" cm="1">
        <f t="array" ref="T167">A127837218T_Latest</f>
        <v>0</v>
      </c>
      <c r="U167" s="52" cm="1">
        <f t="array" ref="U167">A127905766J_Latest</f>
        <v>1.075</v>
      </c>
      <c r="V167" s="52" cm="1">
        <f t="array" ref="V167">A127933258K_Latest</f>
        <v>3.125</v>
      </c>
      <c r="W167" s="52" cm="1">
        <f t="array" ref="W167">A127851054W_Latest</f>
        <v>13.474</v>
      </c>
      <c r="X167" s="52" cm="1">
        <f t="array" ref="X167">A127933302J_Latest</f>
        <v>6.0629999999999997</v>
      </c>
      <c r="Y167" s="52" cm="1">
        <f t="array" ref="Y167">A127878442X_Latest</f>
        <v>1.1830000000000001</v>
      </c>
      <c r="Z167" s="52" cm="1">
        <f t="array" ref="Z167">A127837350A_Latest</f>
        <v>2.0880000000000001</v>
      </c>
      <c r="AA167" s="52" cm="1">
        <f t="array" ref="AA167">A127933114X_Latest</f>
        <v>0</v>
      </c>
      <c r="AB167" s="52" cm="1">
        <f t="array" ref="AB167">A127864522R_Latest</f>
        <v>6.1909999999999998</v>
      </c>
      <c r="AC167" s="52" cm="1">
        <f t="array" ref="AC167">A127919390F_Latest</f>
        <v>3.778</v>
      </c>
      <c r="AD167" s="52" cm="1">
        <f t="array" ref="AD167">A127878314F_Latest</f>
        <v>13.496</v>
      </c>
      <c r="AE167" s="52" cm="1">
        <f t="array" ref="AE167">A127905738X_Latest</f>
        <v>6.5309999999999997</v>
      </c>
      <c r="AF167" s="52" t="e" cm="1">
        <f t="array" ref="AF167">A127878486A_Latest</f>
        <v>#NAME?</v>
      </c>
      <c r="AG167" s="52" cm="1">
        <f t="array" ref="AG167">A127933074T_Latest</f>
        <v>29.997</v>
      </c>
      <c r="AH167" s="52" cm="1">
        <f t="array" ref="AH167">A127852326J_Latest</f>
        <v>2.6280000000000001</v>
      </c>
      <c r="AI167" s="52" cm="1">
        <f t="array" ref="AI167">A127893494J_Latest</f>
        <v>0</v>
      </c>
      <c r="AJ167" s="52" cm="1">
        <f t="array" ref="AJ167">A127907302W_Latest</f>
        <v>2.2200000000000002</v>
      </c>
      <c r="AK167" s="52" cm="1">
        <f t="array" ref="AK167">A127866134X_Latest</f>
        <v>2.3239999999999998</v>
      </c>
      <c r="AL167" s="52" cm="1">
        <f t="array" ref="AL167">A127852494V_Latest</f>
        <v>6.4749999999999996</v>
      </c>
      <c r="AM167" s="52" cm="1">
        <f t="array" ref="AM167">A127838786J_Latest</f>
        <v>3.0579999999999998</v>
      </c>
      <c r="AN167" s="52" cm="1">
        <f t="array" ref="AN167">A127852526A_Latest</f>
        <v>0.61599999999999999</v>
      </c>
      <c r="AO167" s="52" cm="1">
        <f t="array" ref="AO167">A127880046L_Latest</f>
        <v>4.0570000000000004</v>
      </c>
      <c r="AP167" s="52" cm="1">
        <f t="array" ref="AP167">A127852338T_Latest</f>
        <v>0</v>
      </c>
      <c r="AQ167" s="52" cm="1">
        <f t="array" ref="AQ167">A127934718F_Latest</f>
        <v>5.9</v>
      </c>
      <c r="AR167" s="52" cm="1">
        <f t="array" ref="AR167">A127934726F_Latest</f>
        <v>4.2889999999999997</v>
      </c>
      <c r="AS167" s="52" cm="1">
        <f t="array" ref="AS167">A127866058J_Latest</f>
        <v>4.9770000000000003</v>
      </c>
      <c r="AT167" s="52" cm="1">
        <f t="array" ref="AT167">A127920802L_Latest</f>
        <v>6.2110000000000003</v>
      </c>
      <c r="AU167" s="52" t="e" cm="1">
        <f t="array" ref="AU167">A127852554K_Latest</f>
        <v>#NAME?</v>
      </c>
      <c r="AV167" s="52" cm="1">
        <f t="array" ref="AV167">A127838634W_Latest</f>
        <v>21.376999999999999</v>
      </c>
      <c r="AW167" s="52" cm="1">
        <f t="array" ref="AW167">A127936166F_Latest</f>
        <v>1.59</v>
      </c>
      <c r="AX167" s="52" cm="1">
        <f t="array" ref="AX167">A127840190K_Latest</f>
        <v>0.55200000000000005</v>
      </c>
      <c r="AY167" s="52" cm="1">
        <f t="array" ref="AY167">A127854146K_Latest</f>
        <v>0</v>
      </c>
      <c r="AZ167" s="52" cm="1">
        <f t="array" ref="AZ167">A127908874W_Latest</f>
        <v>2.2629999999999999</v>
      </c>
      <c r="BA167" s="52" cm="1">
        <f t="array" ref="BA167">A127908898R_Latest</f>
        <v>2.8479999999999999</v>
      </c>
      <c r="BB167" s="52" cm="1">
        <f t="array" ref="BB167">A127854202T_Latest</f>
        <v>2.0179999999999998</v>
      </c>
      <c r="BC167" s="52" cm="1">
        <f t="array" ref="BC167">A127936358X_Latest</f>
        <v>1.145</v>
      </c>
      <c r="BD167" s="52" cm="1">
        <f t="array" ref="BD167">A127854246V_Latest</f>
        <v>3.1360000000000001</v>
      </c>
      <c r="BE167" s="52" cm="1">
        <f t="array" ref="BE167">A127854030J_Latest</f>
        <v>0</v>
      </c>
      <c r="BF167" s="52" cm="1">
        <f t="array" ref="BF167">A127936210C_Latest</f>
        <v>4.4820000000000002</v>
      </c>
      <c r="BG167" s="52" cm="1">
        <f t="array" ref="BG167">A127840122J_Latest</f>
        <v>1.44</v>
      </c>
      <c r="BH167" s="52" cm="1">
        <f t="array" ref="BH167">A127840154A_Latest</f>
        <v>4.375</v>
      </c>
      <c r="BI167" s="52" cm="1">
        <f t="array" ref="BI167">A127867614C_Latest</f>
        <v>3.2549999999999999</v>
      </c>
      <c r="BJ167" s="52" t="e" cm="1">
        <f t="array" ref="BJ167">A127908958F_Latest</f>
        <v>#NAME?</v>
      </c>
      <c r="BK167" s="52" cm="1">
        <f t="array" ref="BK167">A127867514V_Latest</f>
        <v>13.552</v>
      </c>
      <c r="BL167" s="52" cm="1">
        <f t="array" ref="BL167">A127896390V_Latest</f>
        <v>0.38300000000000001</v>
      </c>
      <c r="BM167" s="52" cm="1">
        <f t="array" ref="BM167">A127910306R_Latest</f>
        <v>0.34599999999999997</v>
      </c>
      <c r="BN167" s="52" cm="1">
        <f t="array" ref="BN167">A127855682J_Latest</f>
        <v>0</v>
      </c>
      <c r="BO167" s="52" cm="1">
        <f t="array" ref="BO167">A127855694T_Latest</f>
        <v>0.69799999999999995</v>
      </c>
      <c r="BP167" s="52" cm="1">
        <f t="array" ref="BP167">A127855702F_Latest</f>
        <v>1.659</v>
      </c>
      <c r="BQ167" s="52" cm="1">
        <f t="array" ref="BQ167">A127855734X_Latest</f>
        <v>1.5049999999999999</v>
      </c>
      <c r="BR167" s="52" cm="1">
        <f t="array" ref="BR167">A127937862C_Latest</f>
        <v>0</v>
      </c>
      <c r="BS167" s="52" cm="1">
        <f t="array" ref="BS167">A127937886W_Latest</f>
        <v>0.27600000000000002</v>
      </c>
      <c r="BT167" s="52" cm="1">
        <f t="array" ref="BT167">A127896414A_Latest</f>
        <v>0</v>
      </c>
      <c r="BU167" s="52" cm="1">
        <f t="array" ref="BU167">A127841686J_Latest</f>
        <v>1.3280000000000001</v>
      </c>
      <c r="BV167" s="52" cm="1">
        <f t="array" ref="BV167">A127869038C_Latest</f>
        <v>0.53700000000000003</v>
      </c>
      <c r="BW167" s="52" cm="1">
        <f t="array" ref="BW167">A127923874C_Latest</f>
        <v>2.0990000000000002</v>
      </c>
      <c r="BX167" s="52" cm="1">
        <f t="array" ref="BX167">A127923890C_Latest</f>
        <v>0.90200000000000002</v>
      </c>
      <c r="BY167" s="52" t="e" cm="1">
        <f t="array" ref="BY167">A127855782T_Latest</f>
        <v>#NAME?</v>
      </c>
      <c r="BZ167" s="52" cm="1">
        <f t="array" ref="BZ167">A127937662K_Latest</f>
        <v>4.867</v>
      </c>
      <c r="CA167" s="52" cm="1">
        <f t="array" ref="CA167">A127870498R_Latest</f>
        <v>0.51</v>
      </c>
      <c r="CB167" s="52" cm="1">
        <f t="array" ref="CB167">A127884462W_Latest</f>
        <v>0</v>
      </c>
      <c r="CC167" s="52" cm="1">
        <f t="array" ref="CC167">A127843298T_Latest</f>
        <v>1.236</v>
      </c>
      <c r="CD167" s="52" cm="1">
        <f t="array" ref="CD167">A127870666R_Latest</f>
        <v>1.1719999999999999</v>
      </c>
      <c r="CE167" s="52" cm="1">
        <f t="array" ref="CE167">A127925570C_Latest</f>
        <v>3.5630000000000002</v>
      </c>
      <c r="CF167" s="52" cm="1">
        <f t="array" ref="CF167">A127925590L_Latest</f>
        <v>2.7269999999999999</v>
      </c>
      <c r="CG167" s="52" cm="1">
        <f t="array" ref="CG167">A127870726F_Latest</f>
        <v>1.4179999999999999</v>
      </c>
      <c r="CH167" s="52" cm="1">
        <f t="array" ref="CH167">A127843374J_Latest</f>
        <v>1.2370000000000001</v>
      </c>
      <c r="CI167" s="52" cm="1">
        <f t="array" ref="CI167">A127870510V_Latest</f>
        <v>0</v>
      </c>
      <c r="CJ167" s="52" cm="1">
        <f t="array" ref="CJ167">A127939186V_Latest</f>
        <v>2.2269999999999999</v>
      </c>
      <c r="CK167" s="52" cm="1">
        <f t="array" ref="CK167">A127911762L_Latest</f>
        <v>1.607</v>
      </c>
      <c r="CL167" s="52" cm="1">
        <f t="array" ref="CL167">A127925458C_Latest</f>
        <v>4.2679999999999998</v>
      </c>
      <c r="CM167" s="52" cm="1">
        <f t="array" ref="CM167">A127884438W_Latest</f>
        <v>3.76</v>
      </c>
      <c r="CN167" s="52" t="e" cm="1">
        <f t="array" ref="CN167">A127884550W_Latest</f>
        <v>#NAME?</v>
      </c>
      <c r="CO167" s="52" cm="1">
        <f t="array" ref="CO167">A127939142T_Latest</f>
        <v>11.862</v>
      </c>
      <c r="CP167" s="52" cm="1">
        <f t="array" ref="CP167">A127899462X_Latest</f>
        <v>0.122</v>
      </c>
      <c r="CQ167" s="52" cm="1">
        <f t="array" ref="CQ167">A127899586A_Latest</f>
        <v>0</v>
      </c>
      <c r="CR167" s="52" cm="1">
        <f t="array" ref="CR167">A127885846A_Latest</f>
        <v>0.11700000000000001</v>
      </c>
      <c r="CS167" s="52" cm="1">
        <f t="array" ref="CS167">A127858726C_Latest</f>
        <v>0</v>
      </c>
      <c r="CT167" s="52" cm="1">
        <f t="array" ref="CT167">A127885882K_Latest</f>
        <v>0.501</v>
      </c>
      <c r="CU167" s="52" cm="1">
        <f t="array" ref="CU167">A127844858W_Latest</f>
        <v>0.50600000000000001</v>
      </c>
      <c r="CV167" s="52" cm="1">
        <f t="array" ref="CV167">A127927058C_Latest</f>
        <v>0</v>
      </c>
      <c r="CW167" s="52" cm="1">
        <f t="array" ref="CW167">A127885930T_Latest</f>
        <v>0.318</v>
      </c>
      <c r="CX167" s="52" cm="1">
        <f t="array" ref="CX167">A127858586L_Latest</f>
        <v>0</v>
      </c>
      <c r="CY167" s="52" cm="1">
        <f t="array" ref="CY167">A127940766L_Latest</f>
        <v>0.122</v>
      </c>
      <c r="CZ167" s="52" cm="1">
        <f t="array" ref="CZ167">A127940786W_Latest</f>
        <v>0.35299999999999998</v>
      </c>
      <c r="DA167" s="52" cm="1">
        <f t="array" ref="DA167">A127858642V_Latest</f>
        <v>0.26500000000000001</v>
      </c>
      <c r="DB167" s="52" cm="1">
        <f t="array" ref="DB167">A127926970J_Latest</f>
        <v>0.82399999999999995</v>
      </c>
      <c r="DC167" s="52" t="e" cm="1">
        <f t="array" ref="DC167">A127885954K_Latest</f>
        <v>#NAME?</v>
      </c>
      <c r="DD167" s="52" cm="1">
        <f t="array" ref="DD167">A127926846X_Latest</f>
        <v>1.5640000000000001</v>
      </c>
      <c r="DE167" s="52" cm="1">
        <f t="array" ref="DE167">A127928514R_Latest</f>
        <v>0</v>
      </c>
      <c r="DF167" s="52" cm="1">
        <f t="array" ref="DF167">A127915038W_Latest</f>
        <v>0</v>
      </c>
      <c r="DG167" s="52" cm="1">
        <f t="array" ref="DG167">A127915058F_Latest</f>
        <v>0.106</v>
      </c>
      <c r="DH167" s="52" cm="1">
        <f t="array" ref="DH167">A127901178R_Latest</f>
        <v>0.11899999999999999</v>
      </c>
      <c r="DI167" s="52" cm="1">
        <f t="array" ref="DI167">A127887442T_Latest</f>
        <v>0.221</v>
      </c>
      <c r="DJ167" s="52" cm="1">
        <f t="array" ref="DJ167">A127846382L_Latest</f>
        <v>0.108</v>
      </c>
      <c r="DK167" s="52" cm="1">
        <f t="array" ref="DK167">A127860186T_Latest</f>
        <v>0</v>
      </c>
      <c r="DL167" s="52" cm="1">
        <f t="array" ref="DL167">A127901226W_Latest</f>
        <v>0.214</v>
      </c>
      <c r="DM167" s="52" cm="1">
        <f t="array" ref="DM167">A127928526X_Latest</f>
        <v>0</v>
      </c>
      <c r="DN167" s="52" cm="1">
        <f t="array" ref="DN167">A127914974V_Latest</f>
        <v>0.222</v>
      </c>
      <c r="DO167" s="52" cm="1">
        <f t="array" ref="DO167">A127846294L_Latest</f>
        <v>0.108</v>
      </c>
      <c r="DP167" s="52" cm="1">
        <f t="array" ref="DP167">A127942194C_Latest</f>
        <v>0.22500000000000001</v>
      </c>
      <c r="DQ167" s="52" cm="1">
        <f t="array" ref="DQ167">A127901138W_Latest</f>
        <v>0.214</v>
      </c>
      <c r="DR167" s="52" t="e" cm="1">
        <f t="array" ref="DR167">A127928726T_Latest</f>
        <v>#NAME?</v>
      </c>
      <c r="DS167" s="52" cm="1">
        <f t="array" ref="DS167">A127873538A_Latest</f>
        <v>0.76800000000000002</v>
      </c>
      <c r="DT167" s="52" cm="1">
        <f t="array" ref="DT167">A127930046C_Latest</f>
        <v>0.434</v>
      </c>
      <c r="DU167" s="52" cm="1">
        <f t="array" ref="DU167">A127875158K_Latest</f>
        <v>0</v>
      </c>
      <c r="DV167" s="52" cm="1">
        <f t="array" ref="DV167">A127875178V_Latest</f>
        <v>0.28699999999999998</v>
      </c>
      <c r="DW167" s="52" cm="1">
        <f t="array" ref="DW167">A127875202J_Latest</f>
        <v>0.314</v>
      </c>
      <c r="DX167" s="52" cm="1">
        <f t="array" ref="DX167">A127930150C_Latest</f>
        <v>1.946</v>
      </c>
      <c r="DY167" s="52" cm="1">
        <f t="array" ref="DY167">A127930166W_Latest</f>
        <v>0</v>
      </c>
      <c r="DZ167" s="52" cm="1">
        <f t="array" ref="DZ167">A127930190W_Latest</f>
        <v>0</v>
      </c>
      <c r="EA167" s="52" cm="1">
        <f t="array" ref="EA167">A127902802A_Latest</f>
        <v>0</v>
      </c>
      <c r="EB167" s="52" cm="1">
        <f t="array" ref="EB167">A127861530K_Latest</f>
        <v>0</v>
      </c>
      <c r="EC167" s="52" cm="1">
        <f t="array" ref="EC167">A127847802R_Latest</f>
        <v>1.399</v>
      </c>
      <c r="ED167" s="52" cm="1">
        <f t="array" ref="ED167">A127902654K_Latest</f>
        <v>0.22700000000000001</v>
      </c>
      <c r="EE167" s="52" cm="1">
        <f t="array" ref="EE167">A127930078W_Latest</f>
        <v>1.355</v>
      </c>
      <c r="EF167" s="52" cm="1">
        <f t="array" ref="EF167">A127902694C_Latest</f>
        <v>0</v>
      </c>
      <c r="EG167" s="52" t="e" cm="1">
        <f t="array" ref="EG167">A127902826V_Latest</f>
        <v>#NAME?</v>
      </c>
      <c r="EH167" s="52" cm="1">
        <f t="array" ref="EH167">A127930010A_Latest</f>
        <v>2.9809999999999999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8728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8729</v>
      </c>
      <c r="C169" s="62">
        <v>52</v>
      </c>
      <c r="D169" s="52" cm="1">
        <f t="array" ref="D169">A127904158K_Latest</f>
        <v>848.52099999999996</v>
      </c>
      <c r="E169" s="52" cm="1">
        <f t="array" ref="E169">A127835674K_Latest</f>
        <v>1836.8209999999999</v>
      </c>
      <c r="F169" s="52" cm="1">
        <f t="array" ref="F169">A127863058C_Latest</f>
        <v>801.82</v>
      </c>
      <c r="G169" s="52" cm="1">
        <f t="array" ref="G169">A127835734A_Latest</f>
        <v>575.48900000000003</v>
      </c>
      <c r="H169" s="52" cm="1">
        <f t="array" ref="H169">A127849522J_Latest</f>
        <v>962.37900000000002</v>
      </c>
      <c r="I169" s="52" cm="1">
        <f t="array" ref="I169">A127890434A_Latest</f>
        <v>436.84899999999999</v>
      </c>
      <c r="J169" s="52" cm="1">
        <f t="array" ref="J169">A127835778C_Latest</f>
        <v>380.428</v>
      </c>
      <c r="K169" s="52" cm="1">
        <f t="array" ref="K169">A127904394L_Latest</f>
        <v>443.78399999999999</v>
      </c>
      <c r="L169" s="52" cm="1">
        <f t="array" ref="L169">A127890266A_Latest</f>
        <v>2432.7930000000001</v>
      </c>
      <c r="M169" s="52" cm="1">
        <f t="array" ref="M169">A127931602X_Latest</f>
        <v>830.34400000000005</v>
      </c>
      <c r="N169" s="52" cm="1">
        <f t="array" ref="N169">A127862998K_Latest</f>
        <v>839.29700000000003</v>
      </c>
      <c r="O169" s="52" cm="1">
        <f t="array" ref="O169">A127876770X_Latest</f>
        <v>1401.143</v>
      </c>
      <c r="P169" s="52" cm="1">
        <f t="array" ref="P169">A127917918F_Latest</f>
        <v>749.31399999999996</v>
      </c>
      <c r="Q169" s="52" t="e" cm="1">
        <f t="array" ref="Q169">A127863146C_Latest</f>
        <v>#NAME?</v>
      </c>
      <c r="R169" s="52" cm="1">
        <f t="array" ref="R169">A127849334X_Latest</f>
        <v>6286.0910000000003</v>
      </c>
      <c r="S169" s="52" cm="1">
        <f t="array" ref="S169">A127891814W_Latest</f>
        <v>284.72399999999999</v>
      </c>
      <c r="T169" s="52" cm="1">
        <f t="array" ref="T169">A127850998L_Latest</f>
        <v>620.33000000000004</v>
      </c>
      <c r="U169" s="52" cm="1">
        <f t="array" ref="U169">A127851018L_Latest</f>
        <v>229.33</v>
      </c>
      <c r="V169" s="52" cm="1">
        <f t="array" ref="V169">A127891918R_Latest</f>
        <v>169.131</v>
      </c>
      <c r="W169" s="52" cm="1">
        <f t="array" ref="W169">A127851058F_Latest</f>
        <v>324.42500000000001</v>
      </c>
      <c r="X169" s="52" cm="1">
        <f t="array" ref="X169">A127864642J_Latest</f>
        <v>150.184</v>
      </c>
      <c r="Y169" s="52" cm="1">
        <f t="array" ref="Y169">A127933314T_Latest</f>
        <v>119.10899999999999</v>
      </c>
      <c r="Z169" s="52" cm="1">
        <f t="array" ref="Z169">A127892002J_Latest</f>
        <v>116.423</v>
      </c>
      <c r="AA169" s="52" cm="1">
        <f t="array" ref="AA169">A127933118J_Latest</f>
        <v>823.74599999999998</v>
      </c>
      <c r="AB169" s="52" cm="1">
        <f t="array" ref="AB169">A127850914T_Latest</f>
        <v>258.59399999999999</v>
      </c>
      <c r="AC169" s="52" cm="1">
        <f t="array" ref="AC169">A127905686J_Latest</f>
        <v>244.68299999999999</v>
      </c>
      <c r="AD169" s="52" cm="1">
        <f t="array" ref="AD169">A127837170T_Latest</f>
        <v>451.839</v>
      </c>
      <c r="AE169" s="52" cm="1">
        <f t="array" ref="AE169">A127891870R_Latest</f>
        <v>223.755</v>
      </c>
      <c r="AF169" s="52" t="e" cm="1">
        <f t="array" ref="AF169">A127864682A_Latest</f>
        <v>#NAME?</v>
      </c>
      <c r="AG169" s="52" cm="1">
        <f t="array" ref="AG169">A127933078A_Latest</f>
        <v>2013.6559999999999</v>
      </c>
      <c r="AH169" s="52" cm="1">
        <f t="array" ref="AH169">A127893374R_Latest</f>
        <v>226.023</v>
      </c>
      <c r="AI169" s="52" cm="1">
        <f t="array" ref="AI169">A127893498T_Latest</f>
        <v>498.78800000000001</v>
      </c>
      <c r="AJ169" s="52" cm="1">
        <f t="array" ref="AJ169">A127838754R_Latest</f>
        <v>187.721</v>
      </c>
      <c r="AK169" s="52" cm="1">
        <f t="array" ref="AK169">A127907338X_Latest</f>
        <v>128.99199999999999</v>
      </c>
      <c r="AL169" s="52" cm="1">
        <f t="array" ref="AL169">A127907358J_Latest</f>
        <v>229.185</v>
      </c>
      <c r="AM169" s="52" cm="1">
        <f t="array" ref="AM169">A127934870X_Latest</f>
        <v>99.781000000000006</v>
      </c>
      <c r="AN169" s="52" cm="1">
        <f t="array" ref="AN169">A127907386T_Latest</f>
        <v>80.635999999999996</v>
      </c>
      <c r="AO169" s="52" cm="1">
        <f t="array" ref="AO169">A127893622R_Latest</f>
        <v>109.59699999999999</v>
      </c>
      <c r="AP169" s="52" cm="1">
        <f t="array" ref="AP169">A127879874W_Latest</f>
        <v>662.37900000000002</v>
      </c>
      <c r="AQ169" s="52" cm="1">
        <f t="array" ref="AQ169">A127893422W_Latest</f>
        <v>190.61500000000001</v>
      </c>
      <c r="AR169" s="52" cm="1">
        <f t="array" ref="AR169">A127838690R_Latest</f>
        <v>206.41499999999999</v>
      </c>
      <c r="AS169" s="52" cm="1">
        <f t="array" ref="AS169">A127920778X_Latest</f>
        <v>318.27</v>
      </c>
      <c r="AT169" s="52" cm="1">
        <f t="array" ref="AT169">A127920806W_Latest</f>
        <v>180.04300000000001</v>
      </c>
      <c r="AU169" s="52" t="e" cm="1">
        <f t="array" ref="AU169">A127920914F_Latest</f>
        <v>#NAME?</v>
      </c>
      <c r="AV169" s="52" cm="1">
        <f t="array" ref="AV169">A127934658R_Latest</f>
        <v>1560.7239999999999</v>
      </c>
      <c r="AW169" s="52" cm="1">
        <f t="array" ref="AW169">A127922286R_Latest</f>
        <v>161.381</v>
      </c>
      <c r="AX169" s="52" cm="1">
        <f t="array" ref="AX169">A127840194V_Latest</f>
        <v>344.87400000000002</v>
      </c>
      <c r="AY169" s="52" cm="1">
        <f t="array" ref="AY169">A127854150A_Latest</f>
        <v>178.56899999999999</v>
      </c>
      <c r="AZ169" s="52" cm="1">
        <f t="array" ref="AZ169">A127936310L_Latest</f>
        <v>137.65799999999999</v>
      </c>
      <c r="BA169" s="52" cm="1">
        <f t="array" ref="BA169">A127881434J_Latest</f>
        <v>201.07900000000001</v>
      </c>
      <c r="BB169" s="52" cm="1">
        <f t="array" ref="BB169">A127922454R_Latest</f>
        <v>89.153000000000006</v>
      </c>
      <c r="BC169" s="52" cm="1">
        <f t="array" ref="BC169">A127854218K_Latest</f>
        <v>87.766999999999996</v>
      </c>
      <c r="BD169" s="52" cm="1">
        <f t="array" ref="BD169">A127854250K_Latest</f>
        <v>112.54600000000001</v>
      </c>
      <c r="BE169" s="52" cm="1">
        <f t="array" ref="BE169">A127894870V_Latest</f>
        <v>450.774</v>
      </c>
      <c r="BF169" s="52" cm="1">
        <f t="array" ref="BF169">A127936214L_Latest</f>
        <v>182.07499999999999</v>
      </c>
      <c r="BG169" s="52" cm="1">
        <f t="array" ref="BG169">A127908782L_Latest</f>
        <v>185.21700000000001</v>
      </c>
      <c r="BH169" s="52" cm="1">
        <f t="array" ref="BH169">A127908794W_Latest</f>
        <v>314.90499999999997</v>
      </c>
      <c r="BI169" s="52" cm="1">
        <f t="array" ref="BI169">A127922370F_Latest</f>
        <v>170.05199999999999</v>
      </c>
      <c r="BJ169" s="52" t="e" cm="1">
        <f t="array" ref="BJ169">A127895074X_Latest</f>
        <v>#NAME?</v>
      </c>
      <c r="BK169" s="52" cm="1">
        <f t="array" ref="BK169">A127894842K_Latest</f>
        <v>1313.027</v>
      </c>
      <c r="BL169" s="52" cm="1">
        <f t="array" ref="BL169">A127923806A_Latest</f>
        <v>47.944000000000003</v>
      </c>
      <c r="BM169" s="52" cm="1">
        <f t="array" ref="BM169">A127910310F_Latest</f>
        <v>108.535</v>
      </c>
      <c r="BN169" s="52" cm="1">
        <f t="array" ref="BN169">A127882978X_Latest</f>
        <v>56.052999999999997</v>
      </c>
      <c r="BO169" s="52" cm="1">
        <f t="array" ref="BO169">A127883002R_Latest</f>
        <v>48.024999999999999</v>
      </c>
      <c r="BP169" s="52" cm="1">
        <f t="array" ref="BP169">A127937818V_Latest</f>
        <v>58.436</v>
      </c>
      <c r="BQ169" s="52" cm="1">
        <f t="array" ref="BQ169">A127896566L_Latest</f>
        <v>29.077000000000002</v>
      </c>
      <c r="BR169" s="52" cm="1">
        <f t="array" ref="BR169">A127937866L_Latest</f>
        <v>27.504000000000001</v>
      </c>
      <c r="BS169" s="52" cm="1">
        <f t="array" ref="BS169">A127937890L_Latest</f>
        <v>35.412999999999997</v>
      </c>
      <c r="BT169" s="52" cm="1">
        <f t="array" ref="BT169">A127910194J_Latest</f>
        <v>139.00800000000001</v>
      </c>
      <c r="BU169" s="52" cm="1">
        <f t="array" ref="BU169">A127869022K_Latest</f>
        <v>58.768999999999998</v>
      </c>
      <c r="BV169" s="52" cm="1">
        <f t="array" ref="BV169">A127937722A_Latest</f>
        <v>58.566000000000003</v>
      </c>
      <c r="BW169" s="52" cm="1">
        <f t="array" ref="BW169">A127869070C_Latest</f>
        <v>96.712999999999994</v>
      </c>
      <c r="BX169" s="52" cm="1">
        <f t="array" ref="BX169">A127910294T_Latest</f>
        <v>54.445999999999998</v>
      </c>
      <c r="BY169" s="52" t="e" cm="1">
        <f t="array" ref="BY169">A127883114J_Latest</f>
        <v>#NAME?</v>
      </c>
      <c r="BZ169" s="52" cm="1">
        <f t="array" ref="BZ169">A127841618F_Latest</f>
        <v>410.988</v>
      </c>
      <c r="CA169" s="52" cm="1">
        <f t="array" ref="CA169">A127884338L_Latest</f>
        <v>85.477000000000004</v>
      </c>
      <c r="CB169" s="52" cm="1">
        <f t="array" ref="CB169">A127843282X_Latest</f>
        <v>176.21799999999999</v>
      </c>
      <c r="CC169" s="52" cm="1">
        <f t="array" ref="CC169">A127939274V_Latest</f>
        <v>110.896</v>
      </c>
      <c r="CD169" s="52" cm="1">
        <f t="array" ref="CD169">A127884478R_Latest</f>
        <v>59.280999999999999</v>
      </c>
      <c r="CE169" s="52" cm="1">
        <f t="array" ref="CE169">A127911874F_Latest</f>
        <v>99.867000000000004</v>
      </c>
      <c r="CF169" s="52" cm="1">
        <f t="array" ref="CF169">A127843342R_Latest</f>
        <v>49.505000000000003</v>
      </c>
      <c r="CG169" s="52" cm="1">
        <f t="array" ref="CG169">A127925614V_Latest</f>
        <v>51.267000000000003</v>
      </c>
      <c r="CH169" s="52" cm="1">
        <f t="array" ref="CH169">A127911922L_Latest</f>
        <v>50.220999999999997</v>
      </c>
      <c r="CI169" s="52" cm="1">
        <f t="array" ref="CI169">A127897966T_Latest</f>
        <v>236.42500000000001</v>
      </c>
      <c r="CJ169" s="52" cm="1">
        <f t="array" ref="CJ169">A127925434K_Latest</f>
        <v>94.522999999999996</v>
      </c>
      <c r="CK169" s="52" cm="1">
        <f t="array" ref="CK169">A127870554W_Latest</f>
        <v>105.607</v>
      </c>
      <c r="CL169" s="52" cm="1">
        <f t="array" ref="CL169">A127898014A_Latest</f>
        <v>155.22499999999999</v>
      </c>
      <c r="CM169" s="52" cm="1">
        <f t="array" ref="CM169">A127857146R_Latest</f>
        <v>86.656000000000006</v>
      </c>
      <c r="CN169" s="52" t="e" cm="1">
        <f t="array" ref="CN169">A127857314R_Latest</f>
        <v>#NAME?</v>
      </c>
      <c r="CO169" s="52" cm="1">
        <f t="array" ref="CO169">A127925386C_Latest</f>
        <v>682.73199999999997</v>
      </c>
      <c r="CP169" s="52" cm="1">
        <f t="array" ref="CP169">A127899466J_Latest</f>
        <v>15.455</v>
      </c>
      <c r="CQ169" s="52" cm="1">
        <f t="array" ref="CQ169">A127913478R_Latest</f>
        <v>29.690999999999999</v>
      </c>
      <c r="CR169" s="52" cm="1">
        <f t="array" ref="CR169">A127885850T_Latest</f>
        <v>18.693000000000001</v>
      </c>
      <c r="CS169" s="52" cm="1">
        <f t="array" ref="CS169">A127940854L_Latest</f>
        <v>14.760999999999999</v>
      </c>
      <c r="CT169" s="52" cm="1">
        <f t="array" ref="CT169">A127913538F_Latest</f>
        <v>15.986000000000001</v>
      </c>
      <c r="CU169" s="52" cm="1">
        <f t="array" ref="CU169">A127940894F_Latest</f>
        <v>8.7769999999999992</v>
      </c>
      <c r="CV169" s="52" cm="1">
        <f t="array" ref="CV169">A127885910J_Latest</f>
        <v>8.9619999999999997</v>
      </c>
      <c r="CW169" s="52" cm="1">
        <f t="array" ref="CW169">A127872270F_Latest</f>
        <v>11.736000000000001</v>
      </c>
      <c r="CX169" s="52" cm="1">
        <f t="array" ref="CX169">A127885742J_Latest</f>
        <v>40.340000000000003</v>
      </c>
      <c r="CY169" s="52" cm="1">
        <f t="array" ref="CY169">A127899510F_Latest</f>
        <v>17.370999999999999</v>
      </c>
      <c r="CZ169" s="52" cm="1">
        <f t="array" ref="CZ169">A127940790L_Latest</f>
        <v>18.356999999999999</v>
      </c>
      <c r="DA169" s="52" cm="1">
        <f t="array" ref="DA169">A127913434L_Latest</f>
        <v>30.433</v>
      </c>
      <c r="DB169" s="52" cm="1">
        <f t="array" ref="DB169">A127899562J_Latest</f>
        <v>17.081</v>
      </c>
      <c r="DC169" s="52" t="e" cm="1">
        <f t="array" ref="DC169">A127872302L_Latest</f>
        <v>#NAME?</v>
      </c>
      <c r="DD169" s="52" cm="1">
        <f t="array" ref="DD169">A127844698W_Latest</f>
        <v>124.06100000000001</v>
      </c>
      <c r="DE169" s="52" cm="1">
        <f t="array" ref="DE169">A127859950R_Latest</f>
        <v>7.8650000000000002</v>
      </c>
      <c r="DF169" s="52" cm="1">
        <f t="array" ref="DF169">A127873670K_Latest</f>
        <v>17.850000000000001</v>
      </c>
      <c r="DG169" s="52" cm="1">
        <f t="array" ref="DG169">A127860114F_Latest</f>
        <v>10.257</v>
      </c>
      <c r="DH169" s="52" cm="1">
        <f t="array" ref="DH169">A127873722A_Latest</f>
        <v>8.1929999999999996</v>
      </c>
      <c r="DI169" s="52" cm="1">
        <f t="array" ref="DI169">A127915094R_Latest</f>
        <v>10.315</v>
      </c>
      <c r="DJ169" s="52" cm="1">
        <f t="array" ref="DJ169">A127915118W_Latest</f>
        <v>3.3330000000000002</v>
      </c>
      <c r="DK169" s="52" cm="1">
        <f t="array" ref="DK169">A127860190J_Latest</f>
        <v>3.7909999999999999</v>
      </c>
      <c r="DL169" s="52" cm="1">
        <f t="array" ref="DL169">A127873782C_Latest</f>
        <v>2.6619999999999999</v>
      </c>
      <c r="DM169" s="52" cm="1">
        <f t="array" ref="DM169">A127928530R_Latest</f>
        <v>23.206</v>
      </c>
      <c r="DN169" s="52" cm="1">
        <f t="array" ref="DN169">A127942158V_Latest</f>
        <v>10.688000000000001</v>
      </c>
      <c r="DO169" s="52" cm="1">
        <f t="array" ref="DO169">A127942178C_Latest</f>
        <v>10.179</v>
      </c>
      <c r="DP169" s="52" cm="1">
        <f t="array" ref="DP169">A127928562J_Latest</f>
        <v>14.032999999999999</v>
      </c>
      <c r="DQ169" s="52" cm="1">
        <f t="array" ref="DQ169">A127928578A_Latest</f>
        <v>5.2649999999999997</v>
      </c>
      <c r="DR169" s="52" t="e" cm="1">
        <f t="array" ref="DR169">A127942366L_Latest</f>
        <v>#NAME?</v>
      </c>
      <c r="DS169" s="52" cm="1">
        <f t="array" ref="DS169">A127887254J_Latest</f>
        <v>64.265000000000001</v>
      </c>
      <c r="DT169" s="52" cm="1">
        <f t="array" ref="DT169">A127888806L_Latest</f>
        <v>19.651</v>
      </c>
      <c r="DU169" s="52" cm="1">
        <f t="array" ref="DU169">A127902730A_Latest</f>
        <v>40.533999999999999</v>
      </c>
      <c r="DV169" s="52" cm="1">
        <f t="array" ref="DV169">A127861642C_Latest</f>
        <v>10.302</v>
      </c>
      <c r="DW169" s="52" cm="1">
        <f t="array" ref="DW169">A127861666W_Latest</f>
        <v>9.4489999999999998</v>
      </c>
      <c r="DX169" s="52" cm="1">
        <f t="array" ref="DX169">A127847930J_Latest</f>
        <v>23.085999999999999</v>
      </c>
      <c r="DY169" s="52" cm="1">
        <f t="array" ref="DY169">A127916490K_Latest</f>
        <v>7.0389999999999997</v>
      </c>
      <c r="DZ169" s="52" cm="1">
        <f t="array" ref="DZ169">A127943910X_Latest</f>
        <v>1.3919999999999999</v>
      </c>
      <c r="EA169" s="52" cm="1">
        <f t="array" ref="EA169">A127848002K_Latest</f>
        <v>5.1859999999999999</v>
      </c>
      <c r="EB169" s="52" cm="1">
        <f t="array" ref="EB169">A127902630T_Latest</f>
        <v>56.914000000000001</v>
      </c>
      <c r="EC169" s="52" cm="1">
        <f t="array" ref="EC169">A127847806X_Latest</f>
        <v>17.709</v>
      </c>
      <c r="ED169" s="52" cm="1">
        <f t="array" ref="ED169">A127861578W_Latest</f>
        <v>10.273</v>
      </c>
      <c r="EE169" s="52" cm="1">
        <f t="array" ref="EE169">A127916406J_Latest</f>
        <v>19.725000000000001</v>
      </c>
      <c r="EF169" s="52" cm="1">
        <f t="array" ref="EF169">A127930090L_Latest</f>
        <v>12.016999999999999</v>
      </c>
      <c r="EG169" s="52" t="e" cm="1">
        <f t="array" ref="EG169">A127902830K_Latest</f>
        <v>#NAME?</v>
      </c>
      <c r="EH169" s="52" cm="1">
        <f t="array" ref="EH169">A127861498W_Latest</f>
        <v>116.63800000000001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8730</v>
      </c>
      <c r="C170" s="62">
        <v>53</v>
      </c>
      <c r="D170" s="52" cm="1">
        <f t="array" ref="D170">A127849358T_Latest</f>
        <v>88.356999999999999</v>
      </c>
      <c r="E170" s="52" cm="1">
        <f t="array" ref="E170">A127835678V_Latest</f>
        <v>169.559</v>
      </c>
      <c r="F170" s="52" cm="1">
        <f t="array" ref="F170">A127876826X_Latest</f>
        <v>50.970999999999997</v>
      </c>
      <c r="G170" s="52" cm="1">
        <f t="array" ref="G170">A127917958X_Latest</f>
        <v>74.858999999999995</v>
      </c>
      <c r="H170" s="52" cm="1">
        <f t="array" ref="H170">A127890414T_Latest</f>
        <v>79.819000000000003</v>
      </c>
      <c r="I170" s="52" cm="1">
        <f t="array" ref="I170">A127835762K_Latest</f>
        <v>54.56</v>
      </c>
      <c r="J170" s="52" cm="1">
        <f t="array" ref="J170">A127918002X_Latest</f>
        <v>23.643000000000001</v>
      </c>
      <c r="K170" s="52" cm="1">
        <f t="array" ref="K170">A127890446K_Latest</f>
        <v>40.781999999999996</v>
      </c>
      <c r="L170" s="52" cm="1">
        <f t="array" ref="L170">A127849382T_Latest</f>
        <v>231.934</v>
      </c>
      <c r="M170" s="52" cm="1">
        <f t="array" ref="M170">A127862978A_Latest</f>
        <v>67.370999999999995</v>
      </c>
      <c r="N170" s="52" cm="1">
        <f t="array" ref="N170">A127917866R_Latest</f>
        <v>52.317999999999998</v>
      </c>
      <c r="O170" s="52" cm="1">
        <f t="array" ref="O170">A127849422X_Latest</f>
        <v>147.64699999999999</v>
      </c>
      <c r="P170" s="52" cm="1">
        <f t="array" ref="P170">A127904278C_Latest</f>
        <v>81.224000000000004</v>
      </c>
      <c r="Q170" s="52" t="e" cm="1">
        <f t="array" ref="Q170">A127904418V_Latest</f>
        <v>#NAME?</v>
      </c>
      <c r="R170" s="52" cm="1">
        <f t="array" ref="R170">A127931558A_Latest</f>
        <v>582.54899999999998</v>
      </c>
      <c r="S170" s="52" cm="1">
        <f t="array" ref="S170">A127905622W_Latest</f>
        <v>32.630000000000003</v>
      </c>
      <c r="T170" s="52" cm="1">
        <f t="array" ref="T170">A127878354X_Latest</f>
        <v>51.244999999999997</v>
      </c>
      <c r="U170" s="52" cm="1">
        <f t="array" ref="U170">A127919442W_Latest</f>
        <v>17.204999999999998</v>
      </c>
      <c r="V170" s="52" cm="1">
        <f t="array" ref="V170">A127905786T_Latest</f>
        <v>19.303999999999998</v>
      </c>
      <c r="W170" s="52" cm="1">
        <f t="array" ref="W170">A127851062W_Latest</f>
        <v>30.254000000000001</v>
      </c>
      <c r="X170" s="52" cm="1">
        <f t="array" ref="X170">A127905810F_Latest</f>
        <v>17.998000000000001</v>
      </c>
      <c r="Y170" s="52" cm="1">
        <f t="array" ref="Y170">A127919498J_Latest</f>
        <v>6.3250000000000002</v>
      </c>
      <c r="Z170" s="52" cm="1">
        <f t="array" ref="Z170">A127878470J_Latest</f>
        <v>6.5129999999999999</v>
      </c>
      <c r="AA170" s="52" cm="1">
        <f t="array" ref="AA170">A127891826F_Latest</f>
        <v>74.53</v>
      </c>
      <c r="AB170" s="52" cm="1">
        <f t="array" ref="AB170">A127905666X_Latest</f>
        <v>21.494</v>
      </c>
      <c r="AC170" s="52" cm="1">
        <f t="array" ref="AC170">A127837158A_Latest</f>
        <v>18.885000000000002</v>
      </c>
      <c r="AD170" s="52" cm="1">
        <f t="array" ref="AD170">A127837174A_Latest</f>
        <v>44.747999999999998</v>
      </c>
      <c r="AE170" s="52" cm="1">
        <f t="array" ref="AE170">A127933190A_Latest</f>
        <v>21.818000000000001</v>
      </c>
      <c r="AF170" s="52" t="e" cm="1">
        <f t="array" ref="AF170">A127864686K_Latest</f>
        <v>#NAME?</v>
      </c>
      <c r="AG170" s="52" cm="1">
        <f t="array" ref="AG170">A127864474J_Latest</f>
        <v>181.47399999999999</v>
      </c>
      <c r="AH170" s="52" cm="1">
        <f t="array" ref="AH170">A127893378X_Latest</f>
        <v>18.542999999999999</v>
      </c>
      <c r="AI170" s="52" cm="1">
        <f t="array" ref="AI170">A127852438A_Latest</f>
        <v>43.719000000000001</v>
      </c>
      <c r="AJ170" s="52" cm="1">
        <f t="array" ref="AJ170">A127907306F_Latest</f>
        <v>15.499000000000001</v>
      </c>
      <c r="AK170" s="52" cm="1">
        <f t="array" ref="AK170">A127934814F_Latest</f>
        <v>19.943000000000001</v>
      </c>
      <c r="AL170" s="52" cm="1">
        <f t="array" ref="AL170">A127934834R_Latest</f>
        <v>20.6</v>
      </c>
      <c r="AM170" s="52" cm="1">
        <f t="array" ref="AM170">A127866158T_Latest</f>
        <v>12.743</v>
      </c>
      <c r="AN170" s="52" cm="1">
        <f t="array" ref="AN170">A127866186A_Latest</f>
        <v>7.5819999999999999</v>
      </c>
      <c r="AO170" s="52" cm="1">
        <f t="array" ref="AO170">A127907398A_Latest</f>
        <v>14.574</v>
      </c>
      <c r="AP170" s="52" cm="1">
        <f t="array" ref="AP170">A127838670F_Latest</f>
        <v>58.424999999999997</v>
      </c>
      <c r="AQ170" s="52" cm="1">
        <f t="array" ref="AQ170">A127893426F_Latest</f>
        <v>15.36</v>
      </c>
      <c r="AR170" s="52" cm="1">
        <f t="array" ref="AR170">A127879914C_Latest</f>
        <v>17.199000000000002</v>
      </c>
      <c r="AS170" s="52" cm="1">
        <f t="array" ref="AS170">A127893466X_Latest</f>
        <v>38.845999999999997</v>
      </c>
      <c r="AT170" s="52" cm="1">
        <f t="array" ref="AT170">A127838726F_Latest</f>
        <v>22.312999999999999</v>
      </c>
      <c r="AU170" s="52" t="e" cm="1">
        <f t="array" ref="AU170">A127907422R_Latest</f>
        <v>#NAME?</v>
      </c>
      <c r="AV170" s="52" cm="1">
        <f t="array" ref="AV170">A127879842C_Latest</f>
        <v>153.20400000000001</v>
      </c>
      <c r="AW170" s="52" cm="1">
        <f t="array" ref="AW170">A127922290F_Latest</f>
        <v>16.675999999999998</v>
      </c>
      <c r="AX170" s="52" cm="1">
        <f t="array" ref="AX170">A127908822V_Latest</f>
        <v>33.563000000000002</v>
      </c>
      <c r="AY170" s="52" cm="1">
        <f t="array" ref="AY170">A127894954C_Latest</f>
        <v>6.657</v>
      </c>
      <c r="AZ170" s="52" cm="1">
        <f t="array" ref="AZ170">A127922422W_Latest</f>
        <v>15.228</v>
      </c>
      <c r="BA170" s="52" cm="1">
        <f t="array" ref="BA170">A127936322W_Latest</f>
        <v>13.968</v>
      </c>
      <c r="BB170" s="52" cm="1">
        <f t="array" ref="BB170">A127867698X_Latest</f>
        <v>9.8849999999999998</v>
      </c>
      <c r="BC170" s="52" cm="1">
        <f t="array" ref="BC170">A127936362R_Latest</f>
        <v>4.266</v>
      </c>
      <c r="BD170" s="52" cm="1">
        <f t="array" ref="BD170">A127840278C_Latest</f>
        <v>10.507</v>
      </c>
      <c r="BE170" s="52" cm="1">
        <f t="array" ref="BE170">A127908742V_Latest</f>
        <v>43.307000000000002</v>
      </c>
      <c r="BF170" s="52" cm="1">
        <f t="array" ref="BF170">A127936218W_Latest</f>
        <v>11.291</v>
      </c>
      <c r="BG170" s="52" cm="1">
        <f t="array" ref="BG170">A127894902A_Latest</f>
        <v>7.6210000000000004</v>
      </c>
      <c r="BH170" s="52" cm="1">
        <f t="array" ref="BH170">A127854094V_Latest</f>
        <v>28.896000000000001</v>
      </c>
      <c r="BI170" s="52" cm="1">
        <f t="array" ref="BI170">A127894914K_Latest</f>
        <v>19.050999999999998</v>
      </c>
      <c r="BJ170" s="52" t="e" cm="1">
        <f t="array" ref="BJ170">A127840298L_Latest</f>
        <v>#NAME?</v>
      </c>
      <c r="BK170" s="52" cm="1">
        <f t="array" ref="BK170">A127936150L_Latest</f>
        <v>110.751</v>
      </c>
      <c r="BL170" s="52" cm="1">
        <f t="array" ref="BL170">A127910174X_Latest</f>
        <v>4.2530000000000001</v>
      </c>
      <c r="BM170" s="52" cm="1">
        <f t="array" ref="BM170">A127869114V_Latest</f>
        <v>11.558</v>
      </c>
      <c r="BN170" s="52" cm="1">
        <f t="array" ref="BN170">A127923918V_Latest</f>
        <v>3.0369999999999999</v>
      </c>
      <c r="BO170" s="52" cm="1">
        <f t="array" ref="BO170">A127855698A_Latest</f>
        <v>8.0640000000000001</v>
      </c>
      <c r="BP170" s="52" cm="1">
        <f t="array" ref="BP170">A127855706R_Latest</f>
        <v>4.665</v>
      </c>
      <c r="BQ170" s="52" cm="1">
        <f t="array" ref="BQ170">A127869186F_Latest</f>
        <v>6.7859999999999996</v>
      </c>
      <c r="BR170" s="52" cm="1">
        <f t="array" ref="BR170">A127896582L_Latest</f>
        <v>2.0760000000000001</v>
      </c>
      <c r="BS170" s="52" cm="1">
        <f t="array" ref="BS170">A127855762J_Latest</f>
        <v>1.65</v>
      </c>
      <c r="BT170" s="52" cm="1">
        <f t="array" ref="BT170">A127910198T_Latest</f>
        <v>14.448</v>
      </c>
      <c r="BU170" s="52" cm="1">
        <f t="array" ref="BU170">A127923838V_Latest</f>
        <v>4.82</v>
      </c>
      <c r="BV170" s="52" cm="1">
        <f t="array" ref="BV170">A127937726K_Latest</f>
        <v>2.395</v>
      </c>
      <c r="BW170" s="52" cm="1">
        <f t="array" ref="BW170">A127841726R_Latest</f>
        <v>13.986000000000001</v>
      </c>
      <c r="BX170" s="52" cm="1">
        <f t="array" ref="BX170">A127869094W_Latest</f>
        <v>6.44</v>
      </c>
      <c r="BY170" s="52" t="e" cm="1">
        <f t="array" ref="BY170">A127841866T_Latest</f>
        <v>#NAME?</v>
      </c>
      <c r="BZ170" s="52" cm="1">
        <f t="array" ref="BZ170">A127937666V_Latest</f>
        <v>42.09</v>
      </c>
      <c r="CA170" s="52" cm="1">
        <f t="array" ref="CA170">A127857046F_Latest</f>
        <v>12.13</v>
      </c>
      <c r="CB170" s="52" cm="1">
        <f t="array" ref="CB170">A127843286J_Latest</f>
        <v>19.742999999999999</v>
      </c>
      <c r="CC170" s="52" cm="1">
        <f t="array" ref="CC170">A127843302W_Latest</f>
        <v>6.3090000000000002</v>
      </c>
      <c r="CD170" s="52" cm="1">
        <f t="array" ref="CD170">A127857206F_Latest</f>
        <v>8.0210000000000008</v>
      </c>
      <c r="CE170" s="52" cm="1">
        <f t="array" ref="CE170">A127939298L_Latest</f>
        <v>7.1959999999999997</v>
      </c>
      <c r="CF170" s="52" cm="1">
        <f t="array" ref="CF170">A127898126V_Latest</f>
        <v>4.0650000000000004</v>
      </c>
      <c r="CG170" s="52" cm="1">
        <f t="array" ref="CG170">A127911906L_Latest</f>
        <v>2.8460000000000001</v>
      </c>
      <c r="CH170" s="52" cm="1">
        <f t="array" ref="CH170">A127870738R_Latest</f>
        <v>6.2240000000000002</v>
      </c>
      <c r="CI170" s="52" cm="1">
        <f t="array" ref="CI170">A127857070F_Latest</f>
        <v>28.164000000000001</v>
      </c>
      <c r="CJ170" s="52" cm="1">
        <f t="array" ref="CJ170">A127897986A_Latest</f>
        <v>10.318</v>
      </c>
      <c r="CK170" s="52" cm="1">
        <f t="array" ref="CK170">A127884406C_Latest</f>
        <v>3.8279999999999998</v>
      </c>
      <c r="CL170" s="52" cm="1">
        <f t="array" ref="CL170">A127857126F_Latest</f>
        <v>16.526</v>
      </c>
      <c r="CM170" s="52" cm="1">
        <f t="array" ref="CM170">A127843270R_Latest</f>
        <v>7.2910000000000004</v>
      </c>
      <c r="CN170" s="52" t="e" cm="1">
        <f t="array" ref="CN170">A127911946F_Latest</f>
        <v>#NAME?</v>
      </c>
      <c r="CO170" s="52" cm="1">
        <f t="array" ref="CO170">A127911710K_Latest</f>
        <v>66.534000000000006</v>
      </c>
      <c r="CP170" s="52" cm="1">
        <f t="array" ref="CP170">A127899470X_Latest</f>
        <v>1.0069999999999999</v>
      </c>
      <c r="CQ170" s="52" cm="1">
        <f t="array" ref="CQ170">A127844794W_Latest</f>
        <v>4.4610000000000003</v>
      </c>
      <c r="CR170" s="52" cm="1">
        <f t="array" ref="CR170">A127885854A_Latest</f>
        <v>1.0209999999999999</v>
      </c>
      <c r="CS170" s="52" cm="1">
        <f t="array" ref="CS170">A127858730V_Latest</f>
        <v>2.254</v>
      </c>
      <c r="CT170" s="52" cm="1">
        <f t="array" ref="CT170">A127940882W_Latest</f>
        <v>1.2829999999999999</v>
      </c>
      <c r="CU170" s="52" cm="1">
        <f t="array" ref="CU170">A127940898R_Latest</f>
        <v>1.5680000000000001</v>
      </c>
      <c r="CV170" s="52" cm="1">
        <f t="array" ref="CV170">A127872254F_Latest</f>
        <v>0.23100000000000001</v>
      </c>
      <c r="CW170" s="52" cm="1">
        <f t="array" ref="CW170">A127858786F_Latest</f>
        <v>0.65</v>
      </c>
      <c r="CX170" s="52" cm="1">
        <f t="array" ref="CX170">A127913374W_Latest</f>
        <v>5.101</v>
      </c>
      <c r="CY170" s="52" cm="1">
        <f t="array" ref="CY170">A127940770C_Latest</f>
        <v>1.3480000000000001</v>
      </c>
      <c r="CZ170" s="52" cm="1">
        <f t="array" ref="CZ170">A127885782A_Latest</f>
        <v>0.97299999999999998</v>
      </c>
      <c r="DA170" s="52" cm="1">
        <f t="array" ref="DA170">A127899550X_Latest</f>
        <v>2.7160000000000002</v>
      </c>
      <c r="DB170" s="52" cm="1">
        <f t="array" ref="DB170">A127858658L_Latest</f>
        <v>2.3359999999999999</v>
      </c>
      <c r="DC170" s="52" t="e" cm="1">
        <f t="array" ref="DC170">A127885958V_Latest</f>
        <v>#NAME?</v>
      </c>
      <c r="DD170" s="52" cm="1">
        <f t="array" ref="DD170">A127844702A_Latest</f>
        <v>12.474</v>
      </c>
      <c r="DE170" s="52" cm="1">
        <f t="array" ref="DE170">A127901066W_Latest</f>
        <v>1.175</v>
      </c>
      <c r="DF170" s="52" cm="1">
        <f t="array" ref="DF170">A127873674V_Latest</f>
        <v>1.911</v>
      </c>
      <c r="DG170" s="52" cm="1">
        <f t="array" ref="DG170">A127860118R_Latest</f>
        <v>0.84799999999999998</v>
      </c>
      <c r="DH170" s="52" cm="1">
        <f t="array" ref="DH170">A127860138X_Latest</f>
        <v>0.95699999999999996</v>
      </c>
      <c r="DI170" s="52" cm="1">
        <f t="array" ref="DI170">A127942294L_Latest</f>
        <v>0.98</v>
      </c>
      <c r="DJ170" s="52" cm="1">
        <f t="array" ref="DJ170">A127928666A_Latest</f>
        <v>0.55100000000000005</v>
      </c>
      <c r="DK170" s="52" cm="1">
        <f t="array" ref="DK170">A127901210C_Latest</f>
        <v>0.318</v>
      </c>
      <c r="DL170" s="52" cm="1">
        <f t="array" ref="DL170">A127942350V_Latest</f>
        <v>0.29599999999999999</v>
      </c>
      <c r="DM170" s="52" cm="1">
        <f t="array" ref="DM170">A127928534X_Latest</f>
        <v>2.972</v>
      </c>
      <c r="DN170" s="52" cm="1">
        <f t="array" ref="DN170">A127942162K_Latest</f>
        <v>1.133</v>
      </c>
      <c r="DO170" s="52" cm="1">
        <f t="array" ref="DO170">A127860018F_Latest</f>
        <v>0.80100000000000005</v>
      </c>
      <c r="DP170" s="52" cm="1">
        <f t="array" ref="DP170">A127928566T_Latest</f>
        <v>1.284</v>
      </c>
      <c r="DQ170" s="52" cm="1">
        <f t="array" ref="DQ170">A127942198L_Latest</f>
        <v>0.84699999999999998</v>
      </c>
      <c r="DR170" s="52" t="e" cm="1">
        <f t="array" ref="DR170">A127860226X_Latest</f>
        <v>#NAME?</v>
      </c>
      <c r="DS170" s="52" cm="1">
        <f t="array" ref="DS170">A127846226K_Latest</f>
        <v>7.0369999999999999</v>
      </c>
      <c r="DT170" s="52" cm="1">
        <f t="array" ref="DT170">A127902618A_Latest</f>
        <v>1.9430000000000001</v>
      </c>
      <c r="DU170" s="52" cm="1">
        <f t="array" ref="DU170">A127861626C_Latest</f>
        <v>3.3580000000000001</v>
      </c>
      <c r="DV170" s="52" cm="1">
        <f t="array" ref="DV170">A127875182K_Latest</f>
        <v>0.39300000000000002</v>
      </c>
      <c r="DW170" s="52" cm="1">
        <f t="array" ref="DW170">A127902766C_Latest</f>
        <v>1.0880000000000001</v>
      </c>
      <c r="DX170" s="52" cm="1">
        <f t="array" ref="DX170">A127861690W_Latest</f>
        <v>0.872</v>
      </c>
      <c r="DY170" s="52" cm="1">
        <f t="array" ref="DY170">A127875230T_Latest</f>
        <v>0.96299999999999997</v>
      </c>
      <c r="DZ170" s="52" cm="1">
        <f t="array" ref="DZ170">A127943914J_Latest</f>
        <v>0</v>
      </c>
      <c r="EA170" s="52" cm="1">
        <f t="array" ref="EA170">A127848006V_Latest</f>
        <v>0.36699999999999999</v>
      </c>
      <c r="EB170" s="52" cm="1">
        <f t="array" ref="EB170">A127861534V_Latest</f>
        <v>4.9870000000000001</v>
      </c>
      <c r="EC170" s="52" cm="1">
        <f t="array" ref="EC170">A127888838F_Latest</f>
        <v>1.6080000000000001</v>
      </c>
      <c r="ED170" s="52" cm="1">
        <f t="array" ref="ED170">A127875110X_Latest</f>
        <v>0.61599999999999999</v>
      </c>
      <c r="EE170" s="52" cm="1">
        <f t="array" ref="EE170">A127847850J_Latest</f>
        <v>0.64500000000000002</v>
      </c>
      <c r="EF170" s="52" cm="1">
        <f t="array" ref="EF170">A127943802R_Latest</f>
        <v>1.129</v>
      </c>
      <c r="EG170" s="52" t="e" cm="1">
        <f t="array" ref="EG170">A127902834V_Latest</f>
        <v>#NAME?</v>
      </c>
      <c r="EH170" s="52" cm="1">
        <f t="array" ref="EH170">A127861502A_Latest</f>
        <v>8.984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8731</v>
      </c>
      <c r="C171" s="62">
        <v>54</v>
      </c>
      <c r="D171" s="52" cm="1">
        <f t="array" ref="D171">A127917798X_Latest</f>
        <v>31.085999999999999</v>
      </c>
      <c r="E171" s="52" cm="1">
        <f t="array" ref="E171">A127835682K_Latest</f>
        <v>130.47399999999999</v>
      </c>
      <c r="F171" s="52" cm="1">
        <f t="array" ref="F171">A127890378V_Latest</f>
        <v>33.338999999999999</v>
      </c>
      <c r="G171" s="52" cm="1">
        <f t="array" ref="G171">A127835738K_Latest</f>
        <v>71.972999999999999</v>
      </c>
      <c r="H171" s="52" cm="1">
        <f t="array" ref="H171">A127931746K_Latest</f>
        <v>71.703999999999994</v>
      </c>
      <c r="I171" s="52" cm="1">
        <f t="array" ref="I171">A127890438K_Latest</f>
        <v>53.683</v>
      </c>
      <c r="J171" s="52" cm="1">
        <f t="array" ref="J171">A127849562A_Latest</f>
        <v>28.846</v>
      </c>
      <c r="K171" s="52" cm="1">
        <f t="array" ref="K171">A127904398W_Latest</f>
        <v>31.416</v>
      </c>
      <c r="L171" s="52" cm="1">
        <f t="array" ref="L171">A127890270T_Latest</f>
        <v>152.113</v>
      </c>
      <c r="M171" s="52" cm="1">
        <f t="array" ref="M171">A127876742R_Latest</f>
        <v>39.936999999999998</v>
      </c>
      <c r="N171" s="52" cm="1">
        <f t="array" ref="N171">A127904222T_Latest</f>
        <v>44.704999999999998</v>
      </c>
      <c r="O171" s="52" cm="1">
        <f t="array" ref="O171">A127835658K_Latest</f>
        <v>132.85300000000001</v>
      </c>
      <c r="P171" s="52" cm="1">
        <f t="array" ref="P171">A127890342T_Latest</f>
        <v>82.406999999999996</v>
      </c>
      <c r="Q171" s="52" t="e" cm="1">
        <f t="array" ref="Q171">A127931822A_Latest</f>
        <v>#NAME?</v>
      </c>
      <c r="R171" s="52" cm="1">
        <f t="array" ref="R171">A127835582A_Latest</f>
        <v>452.52100000000002</v>
      </c>
      <c r="S171" s="52" cm="1">
        <f t="array" ref="S171">A127837078A_Latest</f>
        <v>12.218999999999999</v>
      </c>
      <c r="T171" s="52" cm="1">
        <f t="array" ref="T171">A127851002V_Latest</f>
        <v>39.991</v>
      </c>
      <c r="U171" s="52" cm="1">
        <f t="array" ref="U171">A127933226T_Latest</f>
        <v>11.169</v>
      </c>
      <c r="V171" s="52" cm="1">
        <f t="array" ref="V171">A127891922F_Latest</f>
        <v>21.927</v>
      </c>
      <c r="W171" s="52" cm="1">
        <f t="array" ref="W171">A127837278V_Latest</f>
        <v>20.152999999999999</v>
      </c>
      <c r="X171" s="52" cm="1">
        <f t="array" ref="X171">A127905814R_Latest</f>
        <v>10.733000000000001</v>
      </c>
      <c r="Y171" s="52" cm="1">
        <f t="array" ref="Y171">A127919502L_Latest</f>
        <v>7.4189999999999996</v>
      </c>
      <c r="Z171" s="52" cm="1">
        <f t="array" ref="Z171">A127878474T_Latest</f>
        <v>10.509</v>
      </c>
      <c r="AA171" s="52" cm="1">
        <f t="array" ref="AA171">A127837110R_Latest</f>
        <v>48.424999999999997</v>
      </c>
      <c r="AB171" s="52" cm="1">
        <f t="array" ref="AB171">A127864526X_Latest</f>
        <v>11.582000000000001</v>
      </c>
      <c r="AC171" s="52" cm="1">
        <f t="array" ref="AC171">A127850942A_Latest</f>
        <v>16.224</v>
      </c>
      <c r="AD171" s="52" cm="1">
        <f t="array" ref="AD171">A127891858X_Latest</f>
        <v>38.04</v>
      </c>
      <c r="AE171" s="52" cm="1">
        <f t="array" ref="AE171">A127933194K_Latest</f>
        <v>19.849</v>
      </c>
      <c r="AF171" s="52" t="e" cm="1">
        <f t="array" ref="AF171">A127878490T_Latest</f>
        <v>#NAME?</v>
      </c>
      <c r="AG171" s="52" cm="1">
        <f t="array" ref="AG171">A127933082T_Latest</f>
        <v>134.12</v>
      </c>
      <c r="AH171" s="52" cm="1">
        <f t="array" ref="AH171">A127934678X_Latest</f>
        <v>7.82</v>
      </c>
      <c r="AI171" s="52" cm="1">
        <f t="array" ref="AI171">A127934774X_Latest</f>
        <v>38.487000000000002</v>
      </c>
      <c r="AJ171" s="52" cm="1">
        <f t="array" ref="AJ171">A127920830W_Latest</f>
        <v>7.8869999999999996</v>
      </c>
      <c r="AK171" s="52" cm="1">
        <f t="array" ref="AK171">A127838758X_Latest</f>
        <v>19.925999999999998</v>
      </c>
      <c r="AL171" s="52" cm="1">
        <f t="array" ref="AL171">A127838778J_Latest</f>
        <v>21.683</v>
      </c>
      <c r="AM171" s="52" cm="1">
        <f t="array" ref="AM171">A127838790X_Latest</f>
        <v>17.001000000000001</v>
      </c>
      <c r="AN171" s="52" cm="1">
        <f t="array" ref="AN171">A127907390J_Latest</f>
        <v>8.4090000000000007</v>
      </c>
      <c r="AO171" s="52" cm="1">
        <f t="array" ref="AO171">A127866218J_Latest</f>
        <v>4.9279999999999999</v>
      </c>
      <c r="AP171" s="52" cm="1">
        <f t="array" ref="AP171">A127893398J_Latest</f>
        <v>43.37</v>
      </c>
      <c r="AQ171" s="52" cm="1">
        <f t="array" ref="AQ171">A127907214W_Latest</f>
        <v>10.515000000000001</v>
      </c>
      <c r="AR171" s="52" cm="1">
        <f t="array" ref="AR171">A127907230W_Latest</f>
        <v>8.5449999999999999</v>
      </c>
      <c r="AS171" s="52" cm="1">
        <f t="array" ref="AS171">A127893470R_Latest</f>
        <v>41.661000000000001</v>
      </c>
      <c r="AT171" s="52" cm="1">
        <f t="array" ref="AT171">A127934750F_Latest</f>
        <v>21.542999999999999</v>
      </c>
      <c r="AU171" s="52" t="e" cm="1">
        <f t="array" ref="AU171">A127866242J_Latest</f>
        <v>#NAME?</v>
      </c>
      <c r="AV171" s="52" cm="1">
        <f t="array" ref="AV171">A127879846L_Latest</f>
        <v>126.14100000000001</v>
      </c>
      <c r="AW171" s="52" cm="1">
        <f t="array" ref="AW171">A127908710A_Latest</f>
        <v>4.7939999999999996</v>
      </c>
      <c r="AX171" s="52" cm="1">
        <f t="array" ref="AX171">A127908826C_Latest</f>
        <v>23.988</v>
      </c>
      <c r="AY171" s="52" cm="1">
        <f t="array" ref="AY171">A127922394X_Latest</f>
        <v>3.68</v>
      </c>
      <c r="AZ171" s="52" cm="1">
        <f t="array" ref="AZ171">A127881422X_Latest</f>
        <v>10.585000000000001</v>
      </c>
      <c r="BA171" s="52" cm="1">
        <f t="array" ref="BA171">A127867674F_Latest</f>
        <v>13.393000000000001</v>
      </c>
      <c r="BB171" s="52" cm="1">
        <f t="array" ref="BB171">A127881462T_Latest</f>
        <v>12.048</v>
      </c>
      <c r="BC171" s="52" cm="1">
        <f t="array" ref="BC171">A127895038R_Latest</f>
        <v>5.9889999999999999</v>
      </c>
      <c r="BD171" s="52" cm="1">
        <f t="array" ref="BD171">A127881498V_Latest</f>
        <v>4.45</v>
      </c>
      <c r="BE171" s="52" cm="1">
        <f t="array" ref="BE171">A127894874C_Latest</f>
        <v>26.879000000000001</v>
      </c>
      <c r="BF171" s="52" cm="1">
        <f t="array" ref="BF171">A127854054A_Latest</f>
        <v>7.8019999999999996</v>
      </c>
      <c r="BG171" s="52" cm="1">
        <f t="array" ref="BG171">A127936234W_Latest</f>
        <v>5.9409999999999998</v>
      </c>
      <c r="BH171" s="52" cm="1">
        <f t="array" ref="BH171">A127922350W_Latest</f>
        <v>22.378</v>
      </c>
      <c r="BI171" s="52" cm="1">
        <f t="array" ref="BI171">A127908814V_Latest</f>
        <v>15.925000000000001</v>
      </c>
      <c r="BJ171" s="52" t="e" cm="1">
        <f t="array" ref="BJ171">A127936406F_Latest</f>
        <v>#NAME?</v>
      </c>
      <c r="BK171" s="52" cm="1">
        <f t="array" ref="BK171">A127867518C_Latest</f>
        <v>78.926000000000002</v>
      </c>
      <c r="BL171" s="52" cm="1">
        <f t="array" ref="BL171">A127868990A_Latest</f>
        <v>1.1759999999999999</v>
      </c>
      <c r="BM171" s="52" cm="1">
        <f t="array" ref="BM171">A127937758C_Latest</f>
        <v>8.5050000000000008</v>
      </c>
      <c r="BN171" s="52" cm="1">
        <f t="array" ref="BN171">A127841782J_Latest</f>
        <v>4.46</v>
      </c>
      <c r="BO171" s="52" cm="1">
        <f t="array" ref="BO171">A127910350X_Latest</f>
        <v>7.1769999999999996</v>
      </c>
      <c r="BP171" s="52" cm="1">
        <f t="array" ref="BP171">A127937822K_Latest</f>
        <v>3.8519999999999999</v>
      </c>
      <c r="BQ171" s="52" cm="1">
        <f t="array" ref="BQ171">A127923954C_Latest</f>
        <v>4.218</v>
      </c>
      <c r="BR171" s="52" cm="1">
        <f t="array" ref="BR171">A127896586W_Latest</f>
        <v>1.5449999999999999</v>
      </c>
      <c r="BS171" s="52" cm="1">
        <f t="array" ref="BS171">A127923978W_Latest</f>
        <v>3.2290000000000001</v>
      </c>
      <c r="BT171" s="52" cm="1">
        <f t="array" ref="BT171">A127910202W_Latest</f>
        <v>9.3529999999999998</v>
      </c>
      <c r="BU171" s="52" cm="1">
        <f t="array" ref="BU171">A127855614F_Latest</f>
        <v>3.157</v>
      </c>
      <c r="BV171" s="52" cm="1">
        <f t="array" ref="BV171">A127841698T_Latest</f>
        <v>5.7789999999999999</v>
      </c>
      <c r="BW171" s="52" cm="1">
        <f t="array" ref="BW171">A127869074L_Latest</f>
        <v>9.8190000000000008</v>
      </c>
      <c r="BX171" s="52" cm="1">
        <f t="array" ref="BX171">A127923894L_Latest</f>
        <v>6.056</v>
      </c>
      <c r="BY171" s="52" t="e" cm="1">
        <f t="array" ref="BY171">A127896602K_Latest</f>
        <v>#NAME?</v>
      </c>
      <c r="BZ171" s="52" cm="1">
        <f t="array" ref="BZ171">A127923782V_Latest</f>
        <v>34.162999999999997</v>
      </c>
      <c r="CA171" s="52" cm="1">
        <f t="array" ref="CA171">A127884342C_Latest</f>
        <v>3.544</v>
      </c>
      <c r="CB171" s="52" cm="1">
        <f t="array" ref="CB171">A127884466F_Latest</f>
        <v>13.67</v>
      </c>
      <c r="CC171" s="52" cm="1">
        <f t="array" ref="CC171">A127898058C_Latest</f>
        <v>4.4189999999999996</v>
      </c>
      <c r="CD171" s="52" cm="1">
        <f t="array" ref="CD171">A127911854W_Latest</f>
        <v>9.0500000000000007</v>
      </c>
      <c r="CE171" s="52" cm="1">
        <f t="array" ref="CE171">A127857238X_Latest</f>
        <v>8.3629999999999995</v>
      </c>
      <c r="CF171" s="52" cm="1">
        <f t="array" ref="CF171">A127843346X_Latest</f>
        <v>7.1980000000000004</v>
      </c>
      <c r="CG171" s="52" cm="1">
        <f t="array" ref="CG171">A127911910C_Latest</f>
        <v>4.9409999999999998</v>
      </c>
      <c r="CH171" s="52" cm="1">
        <f t="array" ref="CH171">A127911926W_Latest</f>
        <v>5.5350000000000001</v>
      </c>
      <c r="CI171" s="52" cm="1">
        <f t="array" ref="CI171">A127939170A_Latest</f>
        <v>17.215</v>
      </c>
      <c r="CJ171" s="52" cm="1">
        <f t="array" ref="CJ171">A127939190K_Latest</f>
        <v>3.6819999999999999</v>
      </c>
      <c r="CK171" s="52" cm="1">
        <f t="array" ref="CK171">A127884410V_Latest</f>
        <v>5.7869999999999999</v>
      </c>
      <c r="CL171" s="52" cm="1">
        <f t="array" ref="CL171">A127870578R_Latest</f>
        <v>15.933999999999999</v>
      </c>
      <c r="CM171" s="52" cm="1">
        <f t="array" ref="CM171">A127925478L_Latest</f>
        <v>14.102</v>
      </c>
      <c r="CN171" s="52" t="e" cm="1">
        <f t="array" ref="CN171">A127870754R_Latest</f>
        <v>#NAME?</v>
      </c>
      <c r="CO171" s="52" cm="1">
        <f t="array" ref="CO171">A127911714V_Latest</f>
        <v>56.72</v>
      </c>
      <c r="CP171" s="52" cm="1">
        <f t="array" ref="CP171">A127913362L_Latest</f>
        <v>0.254</v>
      </c>
      <c r="CQ171" s="52" cm="1">
        <f t="array" ref="CQ171">A127858682L_Latest</f>
        <v>3.7869999999999999</v>
      </c>
      <c r="CR171" s="52" cm="1">
        <f t="array" ref="CR171">A127885858K_Latest</f>
        <v>1.242</v>
      </c>
      <c r="CS171" s="52" cm="1">
        <f t="array" ref="CS171">A127899630X_Latest</f>
        <v>1.609</v>
      </c>
      <c r="CT171" s="52" cm="1">
        <f t="array" ref="CT171">A127872210C_Latest</f>
        <v>1.3740000000000001</v>
      </c>
      <c r="CU171" s="52" cm="1">
        <f t="array" ref="CU171">A127872230L_Latest</f>
        <v>1.0549999999999999</v>
      </c>
      <c r="CV171" s="52" cm="1">
        <f t="array" ref="CV171">A127872258R_Latest</f>
        <v>0.54200000000000004</v>
      </c>
      <c r="CW171" s="52" cm="1">
        <f t="array" ref="CW171">A127913586X_Latest</f>
        <v>1.4259999999999999</v>
      </c>
      <c r="CX171" s="52" cm="1">
        <f t="array" ref="CX171">A127913378F_Latest</f>
        <v>3.8919999999999999</v>
      </c>
      <c r="CY171" s="52" cm="1">
        <f t="array" ref="CY171">A127858594L_Latest</f>
        <v>1.175</v>
      </c>
      <c r="CZ171" s="52" cm="1">
        <f t="array" ref="CZ171">A127926914R_Latest</f>
        <v>1.2969999999999999</v>
      </c>
      <c r="DA171" s="52" cm="1">
        <f t="array" ref="DA171">A127926946J_Latest</f>
        <v>2.3079999999999998</v>
      </c>
      <c r="DB171" s="52" cm="1">
        <f t="array" ref="DB171">A127844778W_Latest</f>
        <v>2.6179999999999999</v>
      </c>
      <c r="DC171" s="52" t="e" cm="1">
        <f t="array" ref="DC171">A127885962K_Latest</f>
        <v>#NAME?</v>
      </c>
      <c r="DD171" s="52" cm="1">
        <f t="array" ref="DD171">A127872050C_Latest</f>
        <v>11.289</v>
      </c>
      <c r="DE171" s="52" cm="1">
        <f t="array" ref="DE171">A127873550T_Latest</f>
        <v>0.3</v>
      </c>
      <c r="DF171" s="52" cm="1">
        <f t="array" ref="DF171">A127915042L_Latest</f>
        <v>0.57399999999999995</v>
      </c>
      <c r="DG171" s="52" cm="1">
        <f t="array" ref="DG171">A127873694C_Latest</f>
        <v>0.48199999999999998</v>
      </c>
      <c r="DH171" s="52" cm="1">
        <f t="array" ref="DH171">A127928642J_Latest</f>
        <v>0.28199999999999997</v>
      </c>
      <c r="DI171" s="52" cm="1">
        <f t="array" ref="DI171">A127942298W_Latest</f>
        <v>0.69399999999999995</v>
      </c>
      <c r="DJ171" s="52" cm="1">
        <f t="array" ref="DJ171">A127860170X_Latest</f>
        <v>0.21</v>
      </c>
      <c r="DK171" s="52" cm="1">
        <f t="array" ref="DK171">A127928686K_Latest</f>
        <v>0</v>
      </c>
      <c r="DL171" s="52" cm="1">
        <f t="array" ref="DL171">A127846442C_Latest</f>
        <v>0.41199999999999998</v>
      </c>
      <c r="DM171" s="52" cm="1">
        <f t="array" ref="DM171">A127914958V_Latest</f>
        <v>0.75800000000000001</v>
      </c>
      <c r="DN171" s="52" cm="1">
        <f t="array" ref="DN171">A127942166V_Latest</f>
        <v>0.219</v>
      </c>
      <c r="DO171" s="52" cm="1">
        <f t="array" ref="DO171">A127873610J_Latest</f>
        <v>0.48199999999999998</v>
      </c>
      <c r="DP171" s="52" cm="1">
        <f t="array" ref="DP171">A127846306K_Latest</f>
        <v>0.873</v>
      </c>
      <c r="DQ171" s="52" cm="1">
        <f t="array" ref="DQ171">A127928582T_Latest</f>
        <v>0.622</v>
      </c>
      <c r="DR171" s="52" t="e" cm="1">
        <f t="array" ref="DR171">A127887510J_Latest</f>
        <v>#NAME?</v>
      </c>
      <c r="DS171" s="52" cm="1">
        <f t="array" ref="DS171">A127914934A_Latest</f>
        <v>2.9550000000000001</v>
      </c>
      <c r="DT171" s="52" cm="1">
        <f t="array" ref="DT171">A127943714R_Latest</f>
        <v>0.97799999999999998</v>
      </c>
      <c r="DU171" s="52" cm="1">
        <f t="array" ref="DU171">A127902734K_Latest</f>
        <v>1.472</v>
      </c>
      <c r="DV171" s="52" cm="1">
        <f t="array" ref="DV171">A127861646L_Latest</f>
        <v>0</v>
      </c>
      <c r="DW171" s="52" cm="1">
        <f t="array" ref="DW171">A127888954R_Latest</f>
        <v>1.417</v>
      </c>
      <c r="DX171" s="52" cm="1">
        <f t="array" ref="DX171">A127847934T_Latest</f>
        <v>2.1920000000000002</v>
      </c>
      <c r="DY171" s="52" cm="1">
        <f t="array" ref="DY171">A127847942T_Latest</f>
        <v>1.22</v>
      </c>
      <c r="DZ171" s="52" cm="1">
        <f t="array" ref="DZ171">A127930194F_Latest</f>
        <v>0</v>
      </c>
      <c r="EA171" s="52" cm="1">
        <f t="array" ref="EA171">A127848010K_Latest</f>
        <v>0.92800000000000005</v>
      </c>
      <c r="EB171" s="52" cm="1">
        <f t="array" ref="EB171">A127861538C_Latest</f>
        <v>2.222</v>
      </c>
      <c r="EC171" s="52" cm="1">
        <f t="array" ref="EC171">A127943762J_Latest</f>
        <v>1.804</v>
      </c>
      <c r="ED171" s="52" cm="1">
        <f t="array" ref="ED171">A127888878X_Latest</f>
        <v>0.64900000000000002</v>
      </c>
      <c r="EE171" s="52" cm="1">
        <f t="array" ref="EE171">A127888890R_Latest</f>
        <v>1.84</v>
      </c>
      <c r="EF171" s="52" cm="1">
        <f t="array" ref="EF171">A127847870T_Latest</f>
        <v>1.6919999999999999</v>
      </c>
      <c r="EG171" s="52" t="e" cm="1">
        <f t="array" ref="EG171">A127902838C_Latest</f>
        <v>#NAME?</v>
      </c>
      <c r="EH171" s="52" cm="1">
        <f t="array" ref="EH171">A127875054T_Latest</f>
        <v>8.2070000000000007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8732</v>
      </c>
      <c r="C172" s="62">
        <v>55</v>
      </c>
      <c r="D172" s="52" cm="1">
        <f t="array" ref="D172">A127862954J_Latest</f>
        <v>113.676</v>
      </c>
      <c r="E172" s="52" cm="1">
        <f t="array" ref="E172">A127917938R_Latest</f>
        <v>287.26100000000002</v>
      </c>
      <c r="F172" s="52" cm="1">
        <f t="array" ref="F172">A127931690K_Latest</f>
        <v>163.21799999999999</v>
      </c>
      <c r="G172" s="52" cm="1">
        <f t="array" ref="G172">A127876846J_Latest</f>
        <v>180.63200000000001</v>
      </c>
      <c r="H172" s="52" cm="1">
        <f t="array" ref="H172">A127863082C_Latest</f>
        <v>105.813</v>
      </c>
      <c r="I172" s="52" cm="1">
        <f t="array" ref="I172">A127849542T_Latest</f>
        <v>146.36600000000001</v>
      </c>
      <c r="J172" s="52" cm="1">
        <f t="array" ref="J172">A127849566K_Latest</f>
        <v>87.825000000000003</v>
      </c>
      <c r="K172" s="52" cm="1">
        <f t="array" ref="K172">A127931814A_Latest</f>
        <v>140.27699999999999</v>
      </c>
      <c r="L172" s="52" cm="1">
        <f t="array" ref="L172">A127904174K_Latest</f>
        <v>366.10700000000003</v>
      </c>
      <c r="M172" s="52" cm="1">
        <f t="array" ref="M172">A127890302X_Latest</f>
        <v>119.10599999999999</v>
      </c>
      <c r="N172" s="52" cm="1">
        <f t="array" ref="N172">A127931622J_Latest</f>
        <v>158.208</v>
      </c>
      <c r="O172" s="52" cm="1">
        <f t="array" ref="O172">A127849426J_Latest</f>
        <v>310.55</v>
      </c>
      <c r="P172" s="52" cm="1">
        <f t="array" ref="P172">A127876790J_Latest</f>
        <v>262.82600000000002</v>
      </c>
      <c r="Q172" s="52" t="e" cm="1">
        <f t="array" ref="Q172">A127918054A_Latest</f>
        <v>#NAME?</v>
      </c>
      <c r="R172" s="52" cm="1">
        <f t="array" ref="R172">A127931562T_Latest</f>
        <v>1225.067</v>
      </c>
      <c r="S172" s="52" cm="1">
        <f t="array" ref="S172">A127891818F_Latest</f>
        <v>39.887</v>
      </c>
      <c r="T172" s="52" cm="1">
        <f t="array" ref="T172">A127905746X_Latest</f>
        <v>101.96</v>
      </c>
      <c r="U172" s="52" cm="1">
        <f t="array" ref="U172">A127837254A_Latest</f>
        <v>51.081000000000003</v>
      </c>
      <c r="V172" s="52" cm="1">
        <f t="array" ref="V172">A127878382J_Latest</f>
        <v>47.709000000000003</v>
      </c>
      <c r="W172" s="52" cm="1">
        <f t="array" ref="W172">A127851066F_Latest</f>
        <v>41.1</v>
      </c>
      <c r="X172" s="52" cm="1">
        <f t="array" ref="X172">A127933306T_Latest</f>
        <v>52.64</v>
      </c>
      <c r="Y172" s="52" cm="1">
        <f t="array" ref="Y172">A127933318A_Latest</f>
        <v>30.652000000000001</v>
      </c>
      <c r="Z172" s="52" cm="1">
        <f t="array" ref="Z172">A127851090F_Latest</f>
        <v>42.819000000000003</v>
      </c>
      <c r="AA172" s="52" cm="1">
        <f t="array" ref="AA172">A127864510F_Latest</f>
        <v>127.703</v>
      </c>
      <c r="AB172" s="52" cm="1">
        <f t="array" ref="AB172">A127850918A_Latest</f>
        <v>39.073999999999998</v>
      </c>
      <c r="AC172" s="52" cm="1">
        <f t="array" ref="AC172">A127933158A_Latest</f>
        <v>48.938000000000002</v>
      </c>
      <c r="AD172" s="52" cm="1">
        <f t="array" ref="AD172">A127905710W_Latest</f>
        <v>102.89100000000001</v>
      </c>
      <c r="AE172" s="52" cm="1">
        <f t="array" ref="AE172">A127878334R_Latest</f>
        <v>87.212999999999994</v>
      </c>
      <c r="AF172" s="52" t="e" cm="1">
        <f t="array" ref="AF172">A127864690A_Latest</f>
        <v>#NAME?</v>
      </c>
      <c r="AG172" s="52" cm="1">
        <f t="array" ref="AG172">A127850862A_Latest</f>
        <v>407.84800000000001</v>
      </c>
      <c r="AH172" s="52" cm="1">
        <f t="array" ref="AH172">A127879862L_Latest</f>
        <v>29.305</v>
      </c>
      <c r="AI172" s="52" cm="1">
        <f t="array" ref="AI172">A127879966F_Latest</f>
        <v>83.063999999999993</v>
      </c>
      <c r="AJ172" s="52" cm="1">
        <f t="array" ref="AJ172">A127934798T_Latest</f>
        <v>41.347999999999999</v>
      </c>
      <c r="AK172" s="52" cm="1">
        <f t="array" ref="AK172">A127838762R_Latest</f>
        <v>50.459000000000003</v>
      </c>
      <c r="AL172" s="52" cm="1">
        <f t="array" ref="AL172">A127893570X_Latest</f>
        <v>22.187999999999999</v>
      </c>
      <c r="AM172" s="52" cm="1">
        <f t="array" ref="AM172">A127866162J_Latest</f>
        <v>35.74</v>
      </c>
      <c r="AN172" s="52" cm="1">
        <f t="array" ref="AN172">A127893606R_Latest</f>
        <v>24.448</v>
      </c>
      <c r="AO172" s="52" cm="1">
        <f t="array" ref="AO172">A127866222X_Latest</f>
        <v>36.118000000000002</v>
      </c>
      <c r="AP172" s="52" cm="1">
        <f t="array" ref="AP172">A127907182R_Latest</f>
        <v>106.64400000000001</v>
      </c>
      <c r="AQ172" s="52" cm="1">
        <f t="array" ref="AQ172">A127852350J_Latest</f>
        <v>26.690999999999999</v>
      </c>
      <c r="AR172" s="52" cm="1">
        <f t="array" ref="AR172">A127907234F_Latest</f>
        <v>42.01</v>
      </c>
      <c r="AS172" s="52" cm="1">
        <f t="array" ref="AS172">A127907258X_Latest</f>
        <v>82.498000000000005</v>
      </c>
      <c r="AT172" s="52" cm="1">
        <f t="array" ref="AT172">A127838730W_Latest</f>
        <v>62.822000000000003</v>
      </c>
      <c r="AU172" s="52" t="e" cm="1">
        <f t="array" ref="AU172">A127907426X_Latest</f>
        <v>#NAME?</v>
      </c>
      <c r="AV172" s="52" cm="1">
        <f t="array" ref="AV172">A127865982W_Latest</f>
        <v>322.67</v>
      </c>
      <c r="AW172" s="52" cm="1">
        <f t="array" ref="AW172">A127881294T_Latest</f>
        <v>17.568999999999999</v>
      </c>
      <c r="AX172" s="52" cm="1">
        <f t="array" ref="AX172">A127908830V_Latest</f>
        <v>53.505000000000003</v>
      </c>
      <c r="AY172" s="52" cm="1">
        <f t="array" ref="AY172">A127881414X_Latest</f>
        <v>31.893000000000001</v>
      </c>
      <c r="AZ172" s="52" cm="1">
        <f t="array" ref="AZ172">A127922426F_Latest</f>
        <v>41.173999999999999</v>
      </c>
      <c r="BA172" s="52" cm="1">
        <f t="array" ref="BA172">A127922446R_Latest</f>
        <v>17.478999999999999</v>
      </c>
      <c r="BB172" s="52" cm="1">
        <f t="array" ref="BB172">A127881466A_Latest</f>
        <v>26.695</v>
      </c>
      <c r="BC172" s="52" cm="1">
        <f t="array" ref="BC172">A127867726W_Latest</f>
        <v>13.222</v>
      </c>
      <c r="BD172" s="52" cm="1">
        <f t="array" ref="BD172">A127840282V_Latest</f>
        <v>25.882999999999999</v>
      </c>
      <c r="BE172" s="52" cm="1">
        <f t="array" ref="BE172">A127840098V_Latest</f>
        <v>64.39</v>
      </c>
      <c r="BF172" s="52" cm="1">
        <f t="array" ref="BF172">A127894890C_Latest</f>
        <v>28.05</v>
      </c>
      <c r="BG172" s="52" cm="1">
        <f t="array" ref="BG172">A127922330L_Latest</f>
        <v>29.681000000000001</v>
      </c>
      <c r="BH172" s="52" cm="1">
        <f t="array" ref="BH172">A127840158K_Latest</f>
        <v>55.039000000000001</v>
      </c>
      <c r="BI172" s="52" cm="1">
        <f t="array" ref="BI172">A127936274R_Latest</f>
        <v>49.551000000000002</v>
      </c>
      <c r="BJ172" s="52" t="e" cm="1">
        <f t="array" ref="BJ172">A127908962W_Latest</f>
        <v>#NAME?</v>
      </c>
      <c r="BK172" s="52" cm="1">
        <f t="array" ref="BK172">A127867522V_Latest</f>
        <v>227.42099999999999</v>
      </c>
      <c r="BL172" s="52" cm="1">
        <f t="array" ref="BL172">A127896394C_Latest</f>
        <v>6.3680000000000003</v>
      </c>
      <c r="BM172" s="52" cm="1">
        <f t="array" ref="BM172">A127910314R_Latest</f>
        <v>17.259</v>
      </c>
      <c r="BN172" s="52" cm="1">
        <f t="array" ref="BN172">A127855686T_Latest</f>
        <v>9.7710000000000008</v>
      </c>
      <c r="BO172" s="52" cm="1">
        <f t="array" ref="BO172">A127937794L_Latest</f>
        <v>11.46</v>
      </c>
      <c r="BP172" s="52" cm="1">
        <f t="array" ref="BP172">A127910370J_Latest</f>
        <v>8.423</v>
      </c>
      <c r="BQ172" s="52" cm="1">
        <f t="array" ref="BQ172">A127883042J_Latest</f>
        <v>8.4489999999999998</v>
      </c>
      <c r="BR172" s="52" cm="1">
        <f t="array" ref="BR172">A127883066A_Latest</f>
        <v>8.375</v>
      </c>
      <c r="BS172" s="52" cm="1">
        <f t="array" ref="BS172">A127869242L_Latest</f>
        <v>16.042999999999999</v>
      </c>
      <c r="BT172" s="52" cm="1">
        <f t="array" ref="BT172">A127869010A_Latest</f>
        <v>21.475999999999999</v>
      </c>
      <c r="BU172" s="52" cm="1">
        <f t="array" ref="BU172">A127869026V_Latest</f>
        <v>7.9829999999999997</v>
      </c>
      <c r="BV172" s="52" cm="1">
        <f t="array" ref="BV172">A127869042V_Latest</f>
        <v>9.3569999999999993</v>
      </c>
      <c r="BW172" s="52" cm="1">
        <f t="array" ref="BW172">A127882922L_Latest</f>
        <v>22.754999999999999</v>
      </c>
      <c r="BX172" s="52" cm="1">
        <f t="array" ref="BX172">A127841734R_Latest</f>
        <v>22.731000000000002</v>
      </c>
      <c r="BY172" s="52" t="e" cm="1">
        <f t="array" ref="BY172">A127896606V_Latest</f>
        <v>#NAME?</v>
      </c>
      <c r="BZ172" s="52" cm="1">
        <f t="array" ref="BZ172">A127868978K_Latest</f>
        <v>86.147999999999996</v>
      </c>
      <c r="CA172" s="52" cm="1">
        <f t="array" ref="CA172">A127911726C_Latest</f>
        <v>12.502000000000001</v>
      </c>
      <c r="CB172" s="52" cm="1">
        <f t="array" ref="CB172">A127843290X_Latest</f>
        <v>20.138999999999999</v>
      </c>
      <c r="CC172" s="52" cm="1">
        <f t="array" ref="CC172">A127911834L_Latest</f>
        <v>21.324000000000002</v>
      </c>
      <c r="CD172" s="52" cm="1">
        <f t="array" ref="CD172">A127939294C_Latest</f>
        <v>19.966999999999999</v>
      </c>
      <c r="CE172" s="52" cm="1">
        <f t="array" ref="CE172">A127925574L_Latest</f>
        <v>10.061999999999999</v>
      </c>
      <c r="CF172" s="52" cm="1">
        <f t="array" ref="CF172">A127925594W_Latest</f>
        <v>16.629000000000001</v>
      </c>
      <c r="CG172" s="52" cm="1">
        <f t="array" ref="CG172">A127843354X_Latest</f>
        <v>7.9219999999999997</v>
      </c>
      <c r="CH172" s="52" cm="1">
        <f t="array" ref="CH172">A127884530L_Latest</f>
        <v>14.175000000000001</v>
      </c>
      <c r="CI172" s="52" cm="1">
        <f t="array" ref="CI172">A127911746L_Latest</f>
        <v>28.838000000000001</v>
      </c>
      <c r="CJ172" s="52" cm="1">
        <f t="array" ref="CJ172">A127870530C_Latest</f>
        <v>11.029</v>
      </c>
      <c r="CK172" s="52" cm="1">
        <f t="array" ref="CK172">A127939214T_Latest</f>
        <v>19.652000000000001</v>
      </c>
      <c r="CL172" s="52" cm="1">
        <f t="array" ref="CL172">A127925462V_Latest</f>
        <v>32.097999999999999</v>
      </c>
      <c r="CM172" s="52" cm="1">
        <f t="array" ref="CM172">A127925482C_Latest</f>
        <v>29.547000000000001</v>
      </c>
      <c r="CN172" s="52" t="e" cm="1">
        <f t="array" ref="CN172">A127911950W_Latest</f>
        <v>#NAME?</v>
      </c>
      <c r="CO172" s="52" cm="1">
        <f t="array" ref="CO172">A127897938J_Latest</f>
        <v>122.72</v>
      </c>
      <c r="CP172" s="52" cm="1">
        <f t="array" ref="CP172">A127926862X_Latest</f>
        <v>2.4700000000000002</v>
      </c>
      <c r="CQ172" s="52" cm="1">
        <f t="array" ref="CQ172">A127885834T_Latest</f>
        <v>3.2810000000000001</v>
      </c>
      <c r="CR172" s="52" cm="1">
        <f t="array" ref="CR172">A127844818C_Latest</f>
        <v>4.7469999999999999</v>
      </c>
      <c r="CS172" s="52" cm="1">
        <f t="array" ref="CS172">A127940858W_Latest</f>
        <v>4.8319999999999999</v>
      </c>
      <c r="CT172" s="52" cm="1">
        <f t="array" ref="CT172">A127858742C_Latest</f>
        <v>2.1379999999999999</v>
      </c>
      <c r="CU172" s="52" cm="1">
        <f t="array" ref="CU172">A127844862L_Latest</f>
        <v>3.234</v>
      </c>
      <c r="CV172" s="52" cm="1">
        <f t="array" ref="CV172">A127927062V_Latest</f>
        <v>1.1839999999999999</v>
      </c>
      <c r="CW172" s="52" cm="1">
        <f t="array" ref="CW172">A127899690A_Latest</f>
        <v>3.67</v>
      </c>
      <c r="CX172" s="52" cm="1">
        <f t="array" ref="CX172">A127844718V_Latest</f>
        <v>4.9379999999999997</v>
      </c>
      <c r="CY172" s="52" cm="1">
        <f t="array" ref="CY172">A127940774L_Latest</f>
        <v>2.415</v>
      </c>
      <c r="CZ172" s="52" cm="1">
        <f t="array" ref="CZ172">A127858626V_Latest</f>
        <v>4.7300000000000004</v>
      </c>
      <c r="DA172" s="52" cm="1">
        <f t="array" ref="DA172">A127940798F_Latest</f>
        <v>6.9269999999999996</v>
      </c>
      <c r="DB172" s="52" cm="1">
        <f t="array" ref="DB172">A127872146W_Latest</f>
        <v>6.4210000000000003</v>
      </c>
      <c r="DC172" s="52" t="e" cm="1">
        <f t="array" ref="DC172">A127872306W_Latest</f>
        <v>#NAME?</v>
      </c>
      <c r="DD172" s="52" cm="1">
        <f t="array" ref="DD172">A127940710A_Latest</f>
        <v>25.556000000000001</v>
      </c>
      <c r="DE172" s="52" cm="1">
        <f t="array" ref="DE172">A127873554A_Latest</f>
        <v>0.49</v>
      </c>
      <c r="DF172" s="52" cm="1">
        <f t="array" ref="DF172">A127901150L_Latest</f>
        <v>1.494</v>
      </c>
      <c r="DG172" s="52" cm="1">
        <f t="array" ref="DG172">A127915062W_Latest</f>
        <v>0.98399999999999999</v>
      </c>
      <c r="DH172" s="52" cm="1">
        <f t="array" ref="DH172">A127942266C_Latest</f>
        <v>1.212</v>
      </c>
      <c r="DI172" s="52" cm="1">
        <f t="array" ref="DI172">A127901190F_Latest</f>
        <v>1.143</v>
      </c>
      <c r="DJ172" s="52" cm="1">
        <f t="array" ref="DJ172">A127928670T_Latest</f>
        <v>0.56100000000000005</v>
      </c>
      <c r="DK172" s="52" cm="1">
        <f t="array" ref="DK172">A127860194T_Latest</f>
        <v>0.82299999999999995</v>
      </c>
      <c r="DL172" s="52" cm="1">
        <f t="array" ref="DL172">A127928706J_Latest</f>
        <v>0.76800000000000002</v>
      </c>
      <c r="DM172" s="52" cm="1">
        <f t="array" ref="DM172">A127846278L_Latest</f>
        <v>1.984</v>
      </c>
      <c r="DN172" s="52" cm="1">
        <f t="array" ref="DN172">A127859990J_Latest</f>
        <v>0.40300000000000002</v>
      </c>
      <c r="DO172" s="52" cm="1">
        <f t="array" ref="DO172">A127887354T_Latest</f>
        <v>1.0920000000000001</v>
      </c>
      <c r="DP172" s="52" cm="1">
        <f t="array" ref="DP172">A127887362T_Latest</f>
        <v>2.6739999999999999</v>
      </c>
      <c r="DQ172" s="52" cm="1">
        <f t="array" ref="DQ172">A127887382A_Latest</f>
        <v>1.323</v>
      </c>
      <c r="DR172" s="52" t="e" cm="1">
        <f t="array" ref="DR172">A127860230R_Latest</f>
        <v>#NAME?</v>
      </c>
      <c r="DS172" s="52" cm="1">
        <f t="array" ref="DS172">A127846230A_Latest</f>
        <v>7.476</v>
      </c>
      <c r="DT172" s="52" cm="1">
        <f t="array" ref="DT172">A127902622T_Latest</f>
        <v>5.085</v>
      </c>
      <c r="DU172" s="52" cm="1">
        <f t="array" ref="DU172">A127847890A_Latest</f>
        <v>6.5579999999999998</v>
      </c>
      <c r="DV172" s="52" cm="1">
        <f t="array" ref="DV172">A127916462A_Latest</f>
        <v>2.0710000000000002</v>
      </c>
      <c r="DW172" s="52" cm="1">
        <f t="array" ref="DW172">A127902770V_Latest</f>
        <v>3.8180000000000001</v>
      </c>
      <c r="DX172" s="52" cm="1">
        <f t="array" ref="DX172">A127861694F_Latest</f>
        <v>3.28</v>
      </c>
      <c r="DY172" s="52" cm="1">
        <f t="array" ref="DY172">A127861722C_Latest</f>
        <v>2.4159999999999999</v>
      </c>
      <c r="DZ172" s="52" cm="1">
        <f t="array" ref="DZ172">A127847982K_Latest</f>
        <v>1.198</v>
      </c>
      <c r="EA172" s="52" cm="1">
        <f t="array" ref="EA172">A127916526A_Latest</f>
        <v>0.8</v>
      </c>
      <c r="EB172" s="52" cm="1">
        <f t="array" ref="EB172">A127847778A_Latest</f>
        <v>10.134</v>
      </c>
      <c r="EC172" s="52" cm="1">
        <f t="array" ref="EC172">A127930050V_Latest</f>
        <v>3.4609999999999999</v>
      </c>
      <c r="ED172" s="52" cm="1">
        <f t="array" ref="ED172">A127930062C_Latest</f>
        <v>2.7480000000000002</v>
      </c>
      <c r="EE172" s="52" cm="1">
        <f t="array" ref="EE172">A127847854T_Latest</f>
        <v>5.6669999999999998</v>
      </c>
      <c r="EF172" s="52" cm="1">
        <f t="array" ref="EF172">A127943806X_Latest</f>
        <v>3.2160000000000002</v>
      </c>
      <c r="EG172" s="52" t="e" cm="1">
        <f t="array" ref="EG172">A127902842V_Latest</f>
        <v>#NAME?</v>
      </c>
      <c r="EH172" s="52" cm="1">
        <f t="array" ref="EH172">A127888786R_Latest</f>
        <v>25.227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8733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8734</v>
      </c>
      <c r="C174" s="62">
        <v>57</v>
      </c>
      <c r="D174" s="52" cm="1">
        <f t="array" ref="D174">A127917802C_Latest</f>
        <v>276.53899999999999</v>
      </c>
      <c r="E174" s="52" cm="1">
        <f t="array" ref="E174">A127835686V_Latest</f>
        <v>550.77599999999995</v>
      </c>
      <c r="F174" s="52" cm="1">
        <f t="array" ref="F174">A127904310T_Latest</f>
        <v>150.59299999999999</v>
      </c>
      <c r="G174" s="52" cm="1">
        <f t="array" ref="G174">A127904322A_Latest</f>
        <v>121.45399999999999</v>
      </c>
      <c r="H174" s="52" cm="1">
        <f t="array" ref="H174">A127931750A_Latest</f>
        <v>202.017</v>
      </c>
      <c r="I174" s="52" cm="1">
        <f t="array" ref="I174">A127835766V_Latest</f>
        <v>90.768000000000001</v>
      </c>
      <c r="J174" s="52" cm="1">
        <f t="array" ref="J174">A127931782V_Latest</f>
        <v>52.01</v>
      </c>
      <c r="K174" s="52" cm="1">
        <f t="array" ref="K174">A127904402A_Latest</f>
        <v>70.007999999999996</v>
      </c>
      <c r="L174" s="52" cm="1">
        <f t="array" ref="L174">A127917822L_Latest</f>
        <v>745.45100000000002</v>
      </c>
      <c r="M174" s="52" cm="1">
        <f t="array" ref="M174">A127904198C_Latest</f>
        <v>216.589</v>
      </c>
      <c r="N174" s="52" cm="1">
        <f t="array" ref="N174">A127917870F_Latest</f>
        <v>156.55799999999999</v>
      </c>
      <c r="O174" s="52" cm="1">
        <f t="array" ref="O174">A127904242A_Latest</f>
        <v>261.774</v>
      </c>
      <c r="P174" s="52" cm="1">
        <f t="array" ref="P174">A127890346A_Latest</f>
        <v>126.398</v>
      </c>
      <c r="Q174" s="52" t="e" cm="1">
        <f t="array" ref="Q174">A127849598C_Latest</f>
        <v>#NAME?</v>
      </c>
      <c r="R174" s="52" cm="1">
        <f t="array" ref="R174">A127835586K_Latest</f>
        <v>1514.163</v>
      </c>
      <c r="S174" s="52" cm="1">
        <f t="array" ref="S174">A127837082T_Latest</f>
        <v>97.236999999999995</v>
      </c>
      <c r="T174" s="52" cm="1">
        <f t="array" ref="T174">A127864586A_Latest</f>
        <v>168.06899999999999</v>
      </c>
      <c r="U174" s="52" cm="1">
        <f t="array" ref="U174">A127878370X_Latest</f>
        <v>44.287999999999997</v>
      </c>
      <c r="V174" s="52" cm="1">
        <f t="array" ref="V174">A127933262A_Latest</f>
        <v>24.295000000000002</v>
      </c>
      <c r="W174" s="52" cm="1">
        <f t="array" ref="W174">A127878410F_Latest</f>
        <v>66.284999999999997</v>
      </c>
      <c r="X174" s="52" cm="1">
        <f t="array" ref="X174">A127905818X_Latest</f>
        <v>30.599</v>
      </c>
      <c r="Y174" s="52" cm="1">
        <f t="array" ref="Y174">A127878446J_Latest</f>
        <v>8.1880000000000006</v>
      </c>
      <c r="Z174" s="52" cm="1">
        <f t="array" ref="Z174">A127864666A_Latest</f>
        <v>13.798</v>
      </c>
      <c r="AA174" s="52" cm="1">
        <f t="array" ref="AA174">A127905650F_Latest</f>
        <v>239.27199999999999</v>
      </c>
      <c r="AB174" s="52" cm="1">
        <f t="array" ref="AB174">A127905670R_Latest</f>
        <v>63.814999999999998</v>
      </c>
      <c r="AC174" s="52" cm="1">
        <f t="array" ref="AC174">A127891850F_Latest</f>
        <v>41.420999999999999</v>
      </c>
      <c r="AD174" s="52" cm="1">
        <f t="array" ref="AD174">A127905714F_Latest</f>
        <v>71.703999999999994</v>
      </c>
      <c r="AE174" s="52" cm="1">
        <f t="array" ref="AE174">A127864566T_Latest</f>
        <v>33.348999999999997</v>
      </c>
      <c r="AF174" s="52" t="e" cm="1">
        <f t="array" ref="AF174">A127851106L_Latest</f>
        <v>#NAME?</v>
      </c>
      <c r="AG174" s="52" cm="1">
        <f t="array" ref="AG174">A127878242F_Latest</f>
        <v>452.76</v>
      </c>
      <c r="AH174" s="52" cm="1">
        <f t="array" ref="AH174">A127934682R_Latest</f>
        <v>67.906000000000006</v>
      </c>
      <c r="AI174" s="52" cm="1">
        <f t="array" ref="AI174">A127934778J_Latest</f>
        <v>159.80699999999999</v>
      </c>
      <c r="AJ174" s="52" cm="1">
        <f t="array" ref="AJ174">A127907310W_Latest</f>
        <v>36</v>
      </c>
      <c r="AK174" s="52" cm="1">
        <f t="array" ref="AK174">A127893538X_Latest</f>
        <v>35.201000000000001</v>
      </c>
      <c r="AL174" s="52" cm="1">
        <f t="array" ref="AL174">A127934838X_Latest</f>
        <v>52.277999999999999</v>
      </c>
      <c r="AM174" s="52" cm="1">
        <f t="array" ref="AM174">A127866166T_Latest</f>
        <v>21.603000000000002</v>
      </c>
      <c r="AN174" s="52" cm="1">
        <f t="array" ref="AN174">A127880014V_Latest</f>
        <v>9.5039999999999996</v>
      </c>
      <c r="AO174" s="52" cm="1">
        <f t="array" ref="AO174">A127852546K_Latest</f>
        <v>20.216999999999999</v>
      </c>
      <c r="AP174" s="52" cm="1">
        <f t="array" ref="AP174">A127907186X_Latest</f>
        <v>210.61</v>
      </c>
      <c r="AQ174" s="52" cm="1">
        <f t="array" ref="AQ174">A127920754F_Latest</f>
        <v>51.402999999999999</v>
      </c>
      <c r="AR174" s="52" cm="1">
        <f t="array" ref="AR174">A127893450F_Latest</f>
        <v>43.125999999999998</v>
      </c>
      <c r="AS174" s="52" cm="1">
        <f t="array" ref="AS174">A127893474X_Latest</f>
        <v>62.862000000000002</v>
      </c>
      <c r="AT174" s="52" cm="1">
        <f t="array" ref="AT174">A127893482X_Latest</f>
        <v>34.08</v>
      </c>
      <c r="AU174" s="52" t="e" cm="1">
        <f t="array" ref="AU174">A127880054L_Latest</f>
        <v>#NAME?</v>
      </c>
      <c r="AV174" s="52" cm="1">
        <f t="array" ref="AV174">A127920694R_Latest</f>
        <v>402.51499999999999</v>
      </c>
      <c r="AW174" s="52" cm="1">
        <f t="array" ref="AW174">A127936170W_Latest</f>
        <v>46.241</v>
      </c>
      <c r="AX174" s="52" cm="1">
        <f t="array" ref="AX174">A127894938C_Latest</f>
        <v>105.373</v>
      </c>
      <c r="AY174" s="52" cm="1">
        <f t="array" ref="AY174">A127854154K_Latest</f>
        <v>33.488</v>
      </c>
      <c r="AZ174" s="52" cm="1">
        <f t="array" ref="AZ174">A127840234A_Latest</f>
        <v>30.076000000000001</v>
      </c>
      <c r="BA174" s="52" cm="1">
        <f t="array" ref="BA174">A127867678R_Latest</f>
        <v>33.500999999999998</v>
      </c>
      <c r="BB174" s="52" cm="1">
        <f t="array" ref="BB174">A127854206A_Latest</f>
        <v>17.507000000000001</v>
      </c>
      <c r="BC174" s="52" cm="1">
        <f t="array" ref="BC174">A127922474X_Latest</f>
        <v>15.077</v>
      </c>
      <c r="BD174" s="52" cm="1">
        <f t="array" ref="BD174">A127867754F_Latest</f>
        <v>19.094999999999999</v>
      </c>
      <c r="BE174" s="52" cm="1">
        <f t="array" ref="BE174">A127908746C_Latest</f>
        <v>133.26599999999999</v>
      </c>
      <c r="BF174" s="52" cm="1">
        <f t="array" ref="BF174">A127908766L_Latest</f>
        <v>43.387999999999998</v>
      </c>
      <c r="BG174" s="52" cm="1">
        <f t="array" ref="BG174">A127854078V_Latest</f>
        <v>34.808</v>
      </c>
      <c r="BH174" s="52" cm="1">
        <f t="array" ref="BH174">A127936250W_Latest</f>
        <v>59.517000000000003</v>
      </c>
      <c r="BI174" s="52" cm="1">
        <f t="array" ref="BI174">A127908818C_Latest</f>
        <v>27.402000000000001</v>
      </c>
      <c r="BJ174" s="52" t="e" cm="1">
        <f t="array" ref="BJ174">A127881502X_Latest</f>
        <v>#NAME?</v>
      </c>
      <c r="BK174" s="52" cm="1">
        <f t="array" ref="BK174">A127853998T_Latest</f>
        <v>300.358</v>
      </c>
      <c r="BL174" s="52" cm="1">
        <f t="array" ref="BL174">A127882878R_Latest</f>
        <v>15.497</v>
      </c>
      <c r="BM174" s="52" cm="1">
        <f t="array" ref="BM174">A127910318X_Latest</f>
        <v>31.997</v>
      </c>
      <c r="BN174" s="52" cm="1">
        <f t="array" ref="BN174">A127869126C_Latest</f>
        <v>9.2750000000000004</v>
      </c>
      <c r="BO174" s="52" cm="1">
        <f t="array" ref="BO174">A127883006X_Latest</f>
        <v>13.468</v>
      </c>
      <c r="BP174" s="52" cm="1">
        <f t="array" ref="BP174">A127869158W_Latest</f>
        <v>14.464</v>
      </c>
      <c r="BQ174" s="52" cm="1">
        <f t="array" ref="BQ174">A127869190W_Latest</f>
        <v>7.7789999999999999</v>
      </c>
      <c r="BR174" s="52" cm="1">
        <f t="array" ref="BR174">A127869218L_Latest</f>
        <v>3.1659999999999999</v>
      </c>
      <c r="BS174" s="52" cm="1">
        <f t="array" ref="BS174">A127937894W_Latest</f>
        <v>5.29</v>
      </c>
      <c r="BT174" s="52" cm="1">
        <f t="array" ref="BT174">A127910206F_Latest</f>
        <v>40.694000000000003</v>
      </c>
      <c r="BU174" s="52" cm="1">
        <f t="array" ref="BU174">A127923842K_Latest</f>
        <v>17.678999999999998</v>
      </c>
      <c r="BV174" s="52" cm="1">
        <f t="array" ref="BV174">A127882910C_Latest</f>
        <v>11.118</v>
      </c>
      <c r="BW174" s="52" cm="1">
        <f t="array" ref="BW174">A127923878L_Latest</f>
        <v>19.879000000000001</v>
      </c>
      <c r="BX174" s="52" cm="1">
        <f t="array" ref="BX174">A127869098F_Latest</f>
        <v>10.922000000000001</v>
      </c>
      <c r="BY174" s="52" t="e" cm="1">
        <f t="array" ref="BY174">A127923998F_Latest</f>
        <v>#NAME?</v>
      </c>
      <c r="BZ174" s="52" cm="1">
        <f t="array" ref="BZ174">A127841622W_Latest</f>
        <v>100.93600000000001</v>
      </c>
      <c r="CA174" s="52" cm="1">
        <f t="array" ref="CA174">A127911730V_Latest</f>
        <v>31.442</v>
      </c>
      <c r="CB174" s="52" cm="1">
        <f t="array" ref="CB174">A127911818L_Latest</f>
        <v>53.649000000000001</v>
      </c>
      <c r="CC174" s="52" cm="1">
        <f t="array" ref="CC174">A127925534V_Latest</f>
        <v>20.16</v>
      </c>
      <c r="CD174" s="52" cm="1">
        <f t="array" ref="CD174">A127870670F_Latest</f>
        <v>11.363</v>
      </c>
      <c r="CE174" s="52" cm="1">
        <f t="array" ref="CE174">A127925578W_Latest</f>
        <v>19.39</v>
      </c>
      <c r="CF174" s="52" cm="1">
        <f t="array" ref="CF174">A127884502C_Latest</f>
        <v>8.9420000000000002</v>
      </c>
      <c r="CG174" s="52" cm="1">
        <f t="array" ref="CG174">A127857266J_Latest</f>
        <v>13.476000000000001</v>
      </c>
      <c r="CH174" s="52" cm="1">
        <f t="array" ref="CH174">A127925638L_Latest</f>
        <v>8.9890000000000008</v>
      </c>
      <c r="CI174" s="52" cm="1">
        <f t="array" ref="CI174">A127939174K_Latest</f>
        <v>75.706999999999994</v>
      </c>
      <c r="CJ174" s="52" cm="1">
        <f t="array" ref="CJ174">A127870534L_Latest</f>
        <v>25.062000000000001</v>
      </c>
      <c r="CK174" s="52" cm="1">
        <f t="array" ref="CK174">A127884414C_Latest</f>
        <v>18.236999999999998</v>
      </c>
      <c r="CL174" s="52" cm="1">
        <f t="array" ref="CL174">A127843246R_Latest</f>
        <v>33.607999999999997</v>
      </c>
      <c r="CM174" s="52" cm="1">
        <f t="array" ref="CM174">A127870598X_Latest</f>
        <v>13.971</v>
      </c>
      <c r="CN174" s="52" t="e" cm="1">
        <f t="array" ref="CN174">A127911954F_Latest</f>
        <v>#NAME?</v>
      </c>
      <c r="CO174" s="52" cm="1">
        <f t="array" ref="CO174">A127897942X_Latest</f>
        <v>167.411</v>
      </c>
      <c r="CP174" s="52" cm="1">
        <f t="array" ref="CP174">A127940730K_Latest</f>
        <v>5.3179999999999996</v>
      </c>
      <c r="CQ174" s="52" cm="1">
        <f t="array" ref="CQ174">A127858686W_Latest</f>
        <v>9.734</v>
      </c>
      <c r="CR174" s="52" cm="1">
        <f t="array" ref="CR174">A127940830V_Latest</f>
        <v>3.0950000000000002</v>
      </c>
      <c r="CS174" s="52" cm="1">
        <f t="array" ref="CS174">A127872194R_Latest</f>
        <v>2.7090000000000001</v>
      </c>
      <c r="CT174" s="52" cm="1">
        <f t="array" ref="CT174">A127899638T_Latest</f>
        <v>3.7789999999999999</v>
      </c>
      <c r="CU174" s="52" cm="1">
        <f t="array" ref="CU174">A127913554F_Latest</f>
        <v>1.782</v>
      </c>
      <c r="CV174" s="52" cm="1">
        <f t="array" ref="CV174">A127844886F_Latest</f>
        <v>1.236</v>
      </c>
      <c r="CW174" s="52" cm="1">
        <f t="array" ref="CW174">A127844902V_Latest</f>
        <v>1.7589999999999999</v>
      </c>
      <c r="CX174" s="52" cm="1">
        <f t="array" ref="CX174">A127844722K_Latest</f>
        <v>13.694000000000001</v>
      </c>
      <c r="CY174" s="52" cm="1">
        <f t="array" ref="CY174">A127926902F_Latest</f>
        <v>4.1849999999999996</v>
      </c>
      <c r="CZ174" s="52" cm="1">
        <f t="array" ref="CZ174">A127940794W_Latest</f>
        <v>3.601</v>
      </c>
      <c r="DA174" s="52" cm="1">
        <f t="array" ref="DA174">A127940802K_Latest</f>
        <v>4.2889999999999997</v>
      </c>
      <c r="DB174" s="52" cm="1">
        <f t="array" ref="DB174">A127844782L_Latest</f>
        <v>3.5369999999999999</v>
      </c>
      <c r="DC174" s="52" t="e" cm="1">
        <f t="array" ref="DC174">A127899706J_Latest</f>
        <v>#NAME?</v>
      </c>
      <c r="DD174" s="52" cm="1">
        <f t="array" ref="DD174">A127858550K_Latest</f>
        <v>29.411999999999999</v>
      </c>
      <c r="DE174" s="52" cm="1">
        <f t="array" ref="DE174">A127846254V_Latest</f>
        <v>3.0030000000000001</v>
      </c>
      <c r="DF174" s="52" cm="1">
        <f t="array" ref="DF174">A127887410X_Latest</f>
        <v>5.0380000000000003</v>
      </c>
      <c r="DG174" s="52" cm="1">
        <f t="array" ref="DG174">A127942242K_Latest</f>
        <v>1.9359999999999999</v>
      </c>
      <c r="DH174" s="52" cm="1">
        <f t="array" ref="DH174">A127887426T_Latest</f>
        <v>1.7010000000000001</v>
      </c>
      <c r="DI174" s="52" cm="1">
        <f t="array" ref="DI174">A127915098X_Latest</f>
        <v>3.7810000000000001</v>
      </c>
      <c r="DJ174" s="52" cm="1">
        <f t="array" ref="DJ174">A127942330K_Latest</f>
        <v>0.63700000000000001</v>
      </c>
      <c r="DK174" s="52" cm="1">
        <f t="array" ref="DK174">A127846414V_Latest</f>
        <v>1.137</v>
      </c>
      <c r="DL174" s="52" cm="1">
        <f t="array" ref="DL174">A127928710X_Latest</f>
        <v>0.48799999999999999</v>
      </c>
      <c r="DM174" s="52" cm="1">
        <f t="array" ref="DM174">A127914962K_Latest</f>
        <v>7.37</v>
      </c>
      <c r="DN174" s="52" cm="1">
        <f t="array" ref="DN174">A127901082W_Latest</f>
        <v>3.8530000000000002</v>
      </c>
      <c r="DO174" s="52" cm="1">
        <f t="array" ref="DO174">A127860022W_Latest</f>
        <v>1.486</v>
      </c>
      <c r="DP174" s="52" cm="1">
        <f t="array" ref="DP174">A127846310A_Latest</f>
        <v>3.7570000000000001</v>
      </c>
      <c r="DQ174" s="52" cm="1">
        <f t="array" ref="DQ174">A127873646K_Latest</f>
        <v>1.048</v>
      </c>
      <c r="DR174" s="52" t="e" cm="1">
        <f t="array" ref="DR174">A127901238F_Latest</f>
        <v>#NAME?</v>
      </c>
      <c r="DS174" s="52" cm="1">
        <f t="array" ref="DS174">A127901058W_Latest</f>
        <v>17.722000000000001</v>
      </c>
      <c r="DT174" s="52" cm="1">
        <f t="array" ref="DT174">A127943718X_Latest</f>
        <v>9.8949999999999996</v>
      </c>
      <c r="DU174" s="52" cm="1">
        <f t="array" ref="DU174">A127943834J_Latest</f>
        <v>17.109000000000002</v>
      </c>
      <c r="DV174" s="52" cm="1">
        <f t="array" ref="DV174">A127943850J_Latest</f>
        <v>2.351</v>
      </c>
      <c r="DW174" s="52" cm="1">
        <f t="array" ref="DW174">A127847914J_Latest</f>
        <v>2.641</v>
      </c>
      <c r="DX174" s="52" cm="1">
        <f t="array" ref="DX174">A127861698R_Latest</f>
        <v>8.5389999999999997</v>
      </c>
      <c r="DY174" s="52" cm="1">
        <f t="array" ref="DY174">A127916494V_Latest</f>
        <v>1.919</v>
      </c>
      <c r="DZ174" s="52" cm="1">
        <f t="array" ref="DZ174">A127889026T_Latest</f>
        <v>0.224</v>
      </c>
      <c r="EA174" s="52" cm="1">
        <f t="array" ref="EA174">A127875266V_Latest</f>
        <v>0.371</v>
      </c>
      <c r="EB174" s="52" cm="1">
        <f t="array" ref="EB174">A127943734X_Latest</f>
        <v>24.838999999999999</v>
      </c>
      <c r="EC174" s="52" cm="1">
        <f t="array" ref="EC174">A127888842W_Latest</f>
        <v>7.2039999999999997</v>
      </c>
      <c r="ED174" s="52" cm="1">
        <f t="array" ref="ED174">A127847834J_Latest</f>
        <v>2.7610000000000001</v>
      </c>
      <c r="EE174" s="52" cm="1">
        <f t="array" ref="EE174">A127861594W_Latest</f>
        <v>6.157</v>
      </c>
      <c r="EF174" s="52" cm="1">
        <f t="array" ref="EF174">A127902698L_Latest</f>
        <v>2.0880000000000001</v>
      </c>
      <c r="EG174" s="52" t="e" cm="1">
        <f t="array" ref="EG174">A127848022V_Latest</f>
        <v>#NAME?</v>
      </c>
      <c r="EH174" s="52" cm="1">
        <f t="array" ref="EH174">A127888790F_Latest</f>
        <v>43.048999999999999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8735</v>
      </c>
      <c r="C175" s="62">
        <v>58</v>
      </c>
      <c r="D175" s="52" cm="1">
        <f t="array" ref="D175">A127931574A_Latest</f>
        <v>805.1</v>
      </c>
      <c r="E175" s="52" cm="1">
        <f t="array" ref="E175">A127835690K_Latest</f>
        <v>1873.338</v>
      </c>
      <c r="F175" s="52" cm="1">
        <f t="array" ref="F175">A127835714T_Latest</f>
        <v>898.755</v>
      </c>
      <c r="G175" s="52" cm="1">
        <f t="array" ref="G175">A127904326K_Latest</f>
        <v>781.5</v>
      </c>
      <c r="H175" s="52" cm="1">
        <f t="array" ref="H175">A127849526T_Latest</f>
        <v>1017.698</v>
      </c>
      <c r="I175" s="52" cm="1">
        <f t="array" ref="I175">A127876874T_Latest</f>
        <v>600.69000000000005</v>
      </c>
      <c r="J175" s="52" cm="1">
        <f t="array" ref="J175">A127931786C_Latest</f>
        <v>468.73200000000003</v>
      </c>
      <c r="K175" s="52" cm="1">
        <f t="array" ref="K175">A127835794C_Latest</f>
        <v>586.25</v>
      </c>
      <c r="L175" s="52" cm="1">
        <f t="array" ref="L175">A127904182K_Latest</f>
        <v>2437.4960000000001</v>
      </c>
      <c r="M175" s="52" cm="1">
        <f t="array" ref="M175">A127904206T_Latest</f>
        <v>840.17</v>
      </c>
      <c r="N175" s="52" cm="1">
        <f t="array" ref="N175">A127849418J_Latest</f>
        <v>937.96900000000005</v>
      </c>
      <c r="O175" s="52" cm="1">
        <f t="array" ref="O175">A127849434J_Latest</f>
        <v>1730.42</v>
      </c>
      <c r="P175" s="52" cm="1">
        <f t="array" ref="P175">A127849450J_Latest</f>
        <v>1049.374</v>
      </c>
      <c r="Q175" s="52" t="e" cm="1">
        <f t="array" ref="Q175">A127890478C_Latest</f>
        <v>#NAME?</v>
      </c>
      <c r="R175" s="52" cm="1">
        <f t="array" ref="R175">A127917786R_Latest</f>
        <v>7032.0640000000003</v>
      </c>
      <c r="S175" s="52" cm="1">
        <f t="array" ref="S175">A127933110R_Latest</f>
        <v>272.22399999999999</v>
      </c>
      <c r="T175" s="52" cm="1">
        <f t="array" ref="T175">A127891890X_Latest</f>
        <v>645.45699999999999</v>
      </c>
      <c r="U175" s="52" cm="1">
        <f t="array" ref="U175">A127919446F_Latest</f>
        <v>264.49599999999998</v>
      </c>
      <c r="V175" s="52" cm="1">
        <f t="array" ref="V175">A127837266K_Latest</f>
        <v>233.77699999999999</v>
      </c>
      <c r="W175" s="52" cm="1">
        <f t="array" ref="W175">A127837282K_Latest</f>
        <v>349.64600000000002</v>
      </c>
      <c r="X175" s="52" cm="1">
        <f t="array" ref="X175">A127919474R_Latest</f>
        <v>200.95599999999999</v>
      </c>
      <c r="Y175" s="52" cm="1">
        <f t="array" ref="Y175">A127933322T_Latest</f>
        <v>155.316</v>
      </c>
      <c r="Z175" s="52" cm="1">
        <f t="array" ref="Z175">A127892006T_Latest</f>
        <v>162.46600000000001</v>
      </c>
      <c r="AA175" s="52" cm="1">
        <f t="array" ref="AA175">A127837114X_Latest</f>
        <v>835.13199999999995</v>
      </c>
      <c r="AB175" s="52" cm="1">
        <f t="array" ref="AB175">A127933134J_Latest</f>
        <v>266.93</v>
      </c>
      <c r="AC175" s="52" cm="1">
        <f t="array" ref="AC175">A127933162T_Latest</f>
        <v>287.30900000000003</v>
      </c>
      <c r="AD175" s="52" cm="1">
        <f t="array" ref="AD175">A127850970K_Latest</f>
        <v>565.81399999999996</v>
      </c>
      <c r="AE175" s="52" cm="1">
        <f t="array" ref="AE175">A127837202X_Latest</f>
        <v>319.28500000000003</v>
      </c>
      <c r="AF175" s="52" t="e" cm="1">
        <f t="array" ref="AF175">A127864694K_Latest</f>
        <v>#NAME?</v>
      </c>
      <c r="AG175" s="52" cm="1">
        <f t="array" ref="AG175">A127864478T_Latest</f>
        <v>2284.3389999999999</v>
      </c>
      <c r="AH175" s="52" cm="1">
        <f t="array" ref="AH175">A127920718W_Latest</f>
        <v>213.785</v>
      </c>
      <c r="AI175" s="52" cm="1">
        <f t="array" ref="AI175">A127866086T_Latest</f>
        <v>504.25200000000001</v>
      </c>
      <c r="AJ175" s="52" cm="1">
        <f t="array" ref="AJ175">A127852454A_Latest</f>
        <v>216.45500000000001</v>
      </c>
      <c r="AK175" s="52" cm="1">
        <f t="array" ref="AK175">A127852470A_Latest</f>
        <v>184.11799999999999</v>
      </c>
      <c r="AL175" s="52" cm="1">
        <f t="array" ref="AL175">A127879998X_Latest</f>
        <v>241.37799999999999</v>
      </c>
      <c r="AM175" s="52" cm="1">
        <f t="array" ref="AM175">A127866170J_Latest</f>
        <v>143.66300000000001</v>
      </c>
      <c r="AN175" s="52" cm="1">
        <f t="array" ref="AN175">A127866194A_Latest</f>
        <v>111.571</v>
      </c>
      <c r="AO175" s="52" cm="1">
        <f t="array" ref="AO175">A127893626X_Latest</f>
        <v>145</v>
      </c>
      <c r="AP175" s="52" cm="1">
        <f t="array" ref="AP175">A127866010W_Latest</f>
        <v>660.20899999999995</v>
      </c>
      <c r="AQ175" s="52" cm="1">
        <f t="array" ref="AQ175">A127907218F_Latest</f>
        <v>191.77699999999999</v>
      </c>
      <c r="AR175" s="52" cm="1">
        <f t="array" ref="AR175">A127866042R_Latest</f>
        <v>231.042</v>
      </c>
      <c r="AS175" s="52" cm="1">
        <f t="array" ref="AS175">A127920782R_Latest</f>
        <v>418.41300000000001</v>
      </c>
      <c r="AT175" s="52" cm="1">
        <f t="array" ref="AT175">A127934754R_Latest</f>
        <v>252.64</v>
      </c>
      <c r="AU175" s="52" t="e" cm="1">
        <f t="array" ref="AU175">A127907430R_Latest</f>
        <v>#NAME?</v>
      </c>
      <c r="AV175" s="52" cm="1">
        <f t="array" ref="AV175">A127920698X_Latest</f>
        <v>1760.2239999999999</v>
      </c>
      <c r="AW175" s="52" cm="1">
        <f t="array" ref="AW175">A127854018T_Latest</f>
        <v>154.179</v>
      </c>
      <c r="AX175" s="52" cm="1">
        <f t="array" ref="AX175">A127908834C_Latest</f>
        <v>350.55799999999999</v>
      </c>
      <c r="AY175" s="52" cm="1">
        <f t="array" ref="AY175">A127922398J_Latest</f>
        <v>187.31100000000001</v>
      </c>
      <c r="AZ175" s="52" cm="1">
        <f t="array" ref="AZ175">A127908878F_Latest</f>
        <v>174.56899999999999</v>
      </c>
      <c r="BA175" s="52" cm="1">
        <f t="array" ref="BA175">A127854186C_Latest</f>
        <v>212.41900000000001</v>
      </c>
      <c r="BB175" s="52" cm="1">
        <f t="array" ref="BB175">A127922458X_Latest</f>
        <v>120.274</v>
      </c>
      <c r="BC175" s="52" cm="1">
        <f t="array" ref="BC175">A127895042F_Latest</f>
        <v>96.167000000000002</v>
      </c>
      <c r="BD175" s="52" cm="1">
        <f t="array" ref="BD175">A127908934L_Latest</f>
        <v>134.291</v>
      </c>
      <c r="BE175" s="52" cm="1">
        <f t="array" ref="BE175">A127854034T_Latest</f>
        <v>452.08499999999998</v>
      </c>
      <c r="BF175" s="52" cm="1">
        <f t="array" ref="BF175">A127922314L_Latest</f>
        <v>185.83</v>
      </c>
      <c r="BG175" s="52" cm="1">
        <f t="array" ref="BG175">A127908786W_Latest</f>
        <v>193.65299999999999</v>
      </c>
      <c r="BH175" s="52" cm="1">
        <f t="array" ref="BH175">A127854098C_Latest</f>
        <v>361.70100000000002</v>
      </c>
      <c r="BI175" s="52" cm="1">
        <f t="array" ref="BI175">A127922374R_Latest</f>
        <v>227.17699999999999</v>
      </c>
      <c r="BJ175" s="52" t="e" cm="1">
        <f t="array" ref="BJ175">A127895078J_Latest</f>
        <v>#NAME?</v>
      </c>
      <c r="BK175" s="52" cm="1">
        <f t="array" ref="BK175">A127936154W_Latest</f>
        <v>1429.7670000000001</v>
      </c>
      <c r="BL175" s="52" cm="1">
        <f t="array" ref="BL175">A127841638R_Latest</f>
        <v>44.244</v>
      </c>
      <c r="BM175" s="52" cm="1">
        <f t="array" ref="BM175">A127841758J_Latest</f>
        <v>113.86</v>
      </c>
      <c r="BN175" s="52" cm="1">
        <f t="array" ref="BN175">A127937770V_Latest</f>
        <v>64.046999999999997</v>
      </c>
      <c r="BO175" s="52" cm="1">
        <f t="array" ref="BO175">A127937798W_Latest</f>
        <v>61.258000000000003</v>
      </c>
      <c r="BP175" s="52" cm="1">
        <f t="array" ref="BP175">A127855714R_Latest</f>
        <v>60.911999999999999</v>
      </c>
      <c r="BQ175" s="52" cm="1">
        <f t="array" ref="BQ175">A127855738J_Latest</f>
        <v>40.750999999999998</v>
      </c>
      <c r="BR175" s="52" cm="1">
        <f t="array" ref="BR175">A127841846J_Latest</f>
        <v>36.334000000000003</v>
      </c>
      <c r="BS175" s="52" cm="1">
        <f t="array" ref="BS175">A127883082A_Latest</f>
        <v>51.045000000000002</v>
      </c>
      <c r="BT175" s="52" cm="1">
        <f t="array" ref="BT175">A127923814A_Latest</f>
        <v>143.59100000000001</v>
      </c>
      <c r="BU175" s="52" cm="1">
        <f t="array" ref="BU175">A127923846V_Latest</f>
        <v>57.05</v>
      </c>
      <c r="BV175" s="52" cm="1">
        <f t="array" ref="BV175">A127882914L_Latest</f>
        <v>64.978999999999999</v>
      </c>
      <c r="BW175" s="52" cm="1">
        <f t="array" ref="BW175">A127882926W_Latest</f>
        <v>123.395</v>
      </c>
      <c r="BX175" s="52" cm="1">
        <f t="array" ref="BX175">A127882954F_Latest</f>
        <v>78.751000000000005</v>
      </c>
      <c r="BY175" s="52" t="e" cm="1">
        <f t="array" ref="BY175">A127841870J_Latest</f>
        <v>#NAME?</v>
      </c>
      <c r="BZ175" s="52" cm="1">
        <f t="array" ref="BZ175">A127937674V_Latest</f>
        <v>472.452</v>
      </c>
      <c r="CA175" s="52" cm="1">
        <f t="array" ref="CA175">A127897958T_Latest</f>
        <v>82.210999999999999</v>
      </c>
      <c r="CB175" s="52" cm="1">
        <f t="array" ref="CB175">A127925498W_Latest</f>
        <v>176.12200000000001</v>
      </c>
      <c r="CC175" s="52" cm="1">
        <f t="array" ref="CC175">A127870646F_Latest</f>
        <v>122.788</v>
      </c>
      <c r="CD175" s="52" cm="1">
        <f t="array" ref="CD175">A127911862W_Latest</f>
        <v>84.954999999999998</v>
      </c>
      <c r="CE175" s="52" cm="1">
        <f t="array" ref="CE175">A127898102A_Latest</f>
        <v>106.098</v>
      </c>
      <c r="CF175" s="52" cm="1">
        <f t="array" ref="CF175">A127911886R_Latest</f>
        <v>68.454999999999998</v>
      </c>
      <c r="CG175" s="52" cm="1">
        <f t="array" ref="CG175">A127857274J_Latest</f>
        <v>53.500999999999998</v>
      </c>
      <c r="CH175" s="52" cm="1">
        <f t="array" ref="CH175">A127898146C_Latest</f>
        <v>67.165000000000006</v>
      </c>
      <c r="CI175" s="52" cm="1">
        <f t="array" ref="CI175">A127939178V_Latest</f>
        <v>234.935</v>
      </c>
      <c r="CJ175" s="52" cm="1">
        <f t="array" ref="CJ175">A127939194V_Latest</f>
        <v>94.491</v>
      </c>
      <c r="CK175" s="52" cm="1">
        <f t="array" ref="CK175">A127939218A_Latest</f>
        <v>116.636</v>
      </c>
      <c r="CL175" s="52" cm="1">
        <f t="array" ref="CL175">A127843250F_Latest</f>
        <v>186.17500000000001</v>
      </c>
      <c r="CM175" s="52" cm="1">
        <f t="array" ref="CM175">A127884442L_Latest</f>
        <v>123.625</v>
      </c>
      <c r="CN175" s="52" t="e" cm="1">
        <f t="array" ref="CN175">A127898170C_Latest</f>
        <v>#NAME?</v>
      </c>
      <c r="CO175" s="52" cm="1">
        <f t="array" ref="CO175">A127843182R_Latest</f>
        <v>761.29499999999996</v>
      </c>
      <c r="CP175" s="52" cm="1">
        <f t="array" ref="CP175">A127940734V_Latest</f>
        <v>13.868</v>
      </c>
      <c r="CQ175" s="52" cm="1">
        <f t="array" ref="CQ175">A127926974T_Latest</f>
        <v>31.486000000000001</v>
      </c>
      <c r="CR175" s="52" cm="1">
        <f t="array" ref="CR175">A127885862A_Latest</f>
        <v>22.606999999999999</v>
      </c>
      <c r="CS175" s="52" cm="1">
        <f t="array" ref="CS175">A127913522L_Latest</f>
        <v>20.747</v>
      </c>
      <c r="CT175" s="52" cm="1">
        <f t="array" ref="CT175">A127858750C_Latest</f>
        <v>17.001999999999999</v>
      </c>
      <c r="CU175" s="52" cm="1">
        <f t="array" ref="CU175">A127858770L_Latest</f>
        <v>12.852</v>
      </c>
      <c r="CV175" s="52" cm="1">
        <f t="array" ref="CV175">A127885918A_Latest</f>
        <v>9.6829999999999998</v>
      </c>
      <c r="CW175" s="52" cm="1">
        <f t="array" ref="CW175">A127858790W_Latest</f>
        <v>15.723000000000001</v>
      </c>
      <c r="CX175" s="52" cm="1">
        <f t="array" ref="CX175">A127885746T_Latest</f>
        <v>40.576000000000001</v>
      </c>
      <c r="CY175" s="52" cm="1">
        <f t="array" ref="CY175">A127940778W_Latest</f>
        <v>18.123999999999999</v>
      </c>
      <c r="CZ175" s="52" cm="1">
        <f t="array" ref="CZ175">A127913414C_Latest</f>
        <v>21.756</v>
      </c>
      <c r="DA175" s="52" cm="1">
        <f t="array" ref="DA175">A127899554J_Latest</f>
        <v>38.094000000000001</v>
      </c>
      <c r="DB175" s="52" cm="1">
        <f t="array" ref="DB175">A127872150L_Latest</f>
        <v>24.92</v>
      </c>
      <c r="DC175" s="52" t="e" cm="1">
        <f t="array" ref="DC175">A127858814C_Latest</f>
        <v>#NAME?</v>
      </c>
      <c r="DD175" s="52" cm="1">
        <f t="array" ref="DD175">A127913334C_Latest</f>
        <v>143.96899999999999</v>
      </c>
      <c r="DE175" s="52" cm="1">
        <f t="array" ref="DE175">A127887290T_Latest</f>
        <v>6.827</v>
      </c>
      <c r="DF175" s="52" cm="1">
        <f t="array" ref="DF175">A127873678C_Latest</f>
        <v>16.791</v>
      </c>
      <c r="DG175" s="52" cm="1">
        <f t="array" ref="DG175">A127873698L_Latest</f>
        <v>10.635</v>
      </c>
      <c r="DH175" s="52" cm="1">
        <f t="array" ref="DH175">A127915078R_Latest</f>
        <v>8.9429999999999996</v>
      </c>
      <c r="DI175" s="52" cm="1">
        <f t="array" ref="DI175">A127942302A_Latest</f>
        <v>9.3510000000000009</v>
      </c>
      <c r="DJ175" s="52" cm="1">
        <f t="array" ref="DJ175">A127901202C_Latest</f>
        <v>4.0190000000000001</v>
      </c>
      <c r="DK175" s="52" cm="1">
        <f t="array" ref="DK175">A127887482K_Latest</f>
        <v>3.7949999999999999</v>
      </c>
      <c r="DL175" s="52" cm="1">
        <f t="array" ref="DL175">A127887494V_Latest</f>
        <v>3.65</v>
      </c>
      <c r="DM175" s="52" cm="1">
        <f t="array" ref="DM175">A127887310R_Latest</f>
        <v>21.55</v>
      </c>
      <c r="DN175" s="52" cm="1">
        <f t="array" ref="DN175">A127846286L_Latest</f>
        <v>8.5909999999999993</v>
      </c>
      <c r="DO175" s="52" cm="1">
        <f t="array" ref="DO175">A127928546J_Latest</f>
        <v>11.069000000000001</v>
      </c>
      <c r="DP175" s="52" cm="1">
        <f t="array" ref="DP175">A127860054R_Latest</f>
        <v>15.106</v>
      </c>
      <c r="DQ175" s="52" cm="1">
        <f t="array" ref="DQ175">A127915034L_Latest</f>
        <v>7.0090000000000003</v>
      </c>
      <c r="DR175" s="52" t="e" cm="1">
        <f t="array" ref="DR175">A127928730J_Latest</f>
        <v>#NAME?</v>
      </c>
      <c r="DS175" s="52" cm="1">
        <f t="array" ref="DS175">A127846234K_Latest</f>
        <v>64.010999999999996</v>
      </c>
      <c r="DT175" s="52" cm="1">
        <f t="array" ref="DT175">A127861514K_Latest</f>
        <v>17.762</v>
      </c>
      <c r="DU175" s="52" cm="1">
        <f t="array" ref="DU175">A127902738V_Latest</f>
        <v>34.811999999999998</v>
      </c>
      <c r="DV175" s="52" cm="1">
        <f t="array" ref="DV175">A127902754V_Latest</f>
        <v>10.414999999999999</v>
      </c>
      <c r="DW175" s="52" cm="1">
        <f t="array" ref="DW175">A127847922J_Latest</f>
        <v>13.131</v>
      </c>
      <c r="DX175" s="52" cm="1">
        <f t="array" ref="DX175">A127888978J_Latest</f>
        <v>20.891999999999999</v>
      </c>
      <c r="DY175" s="52" cm="1">
        <f t="array" ref="DY175">A127943894K_Latest</f>
        <v>9.7200000000000006</v>
      </c>
      <c r="DZ175" s="52" cm="1">
        <f t="array" ref="DZ175">A127889030J_Latest</f>
        <v>2.3660000000000001</v>
      </c>
      <c r="EA175" s="52" cm="1">
        <f t="array" ref="EA175">A127889050T_Latest</f>
        <v>6.91</v>
      </c>
      <c r="EB175" s="52" cm="1">
        <f t="array" ref="EB175">A127943738J_Latest</f>
        <v>49.417999999999999</v>
      </c>
      <c r="EC175" s="52" cm="1">
        <f t="array" ref="EC175">A127847810R_Latest</f>
        <v>17.376999999999999</v>
      </c>
      <c r="ED175" s="52" cm="1">
        <f t="array" ref="ED175">A127930070C_Latest</f>
        <v>11.523999999999999</v>
      </c>
      <c r="EE175" s="52" cm="1">
        <f t="array" ref="EE175">A127902674V_Latest</f>
        <v>21.721</v>
      </c>
      <c r="EF175" s="52" cm="1">
        <f t="array" ref="EF175">A127902702T_Latest</f>
        <v>15.967000000000001</v>
      </c>
      <c r="EG175" s="52" t="e" cm="1">
        <f t="array" ref="EG175">A127875294C_Latest</f>
        <v>#NAME?</v>
      </c>
      <c r="EH175" s="52" cm="1">
        <f t="array" ref="EH175">A127861506K_Latest</f>
        <v>116.008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8681</v>
      </c>
      <c r="B176" s="49"/>
      <c r="C176" s="62">
        <v>59</v>
      </c>
      <c r="D176" s="52" cm="1">
        <f t="array" ref="D176">A127849350X_Latest</f>
        <v>1081.6389999999999</v>
      </c>
      <c r="E176" s="52" cm="1">
        <f t="array" ref="E176">A127890362A_Latest</f>
        <v>2424.114</v>
      </c>
      <c r="F176" s="52" cm="1">
        <f t="array" ref="F176">A127931678V_Latest</f>
        <v>1049.348</v>
      </c>
      <c r="G176" s="52" cm="1">
        <f t="array" ref="G176">A127931714T_Latest</f>
        <v>902.95399999999995</v>
      </c>
      <c r="H176" s="52" cm="1">
        <f t="array" ref="H176">A127904342K_Latest</f>
        <v>1219.7149999999999</v>
      </c>
      <c r="I176" s="52" cm="1">
        <f t="array" ref="I176">A127931762K_Latest</f>
        <v>691.45799999999997</v>
      </c>
      <c r="J176" s="52" cm="1">
        <f t="array" ref="J176">A127863118V_Latest</f>
        <v>520.74199999999996</v>
      </c>
      <c r="K176" s="52" cm="1">
        <f t="array" ref="K176">A127931810T_Latest</f>
        <v>656.25800000000004</v>
      </c>
      <c r="L176" s="52" cm="1">
        <f t="array" ref="L176">A127917818W_Latest</f>
        <v>3182.9479999999999</v>
      </c>
      <c r="M176" s="52" cm="1">
        <f t="array" ref="M176">A127876734R_Latest</f>
        <v>1056.759</v>
      </c>
      <c r="N176" s="52" cm="1">
        <f t="array" ref="N176">A127917850W_Latest</f>
        <v>1094.527</v>
      </c>
      <c r="O176" s="52" cm="1">
        <f t="array" ref="O176">A127863006A_Latest</f>
        <v>1992.193</v>
      </c>
      <c r="P176" s="52" cm="1">
        <f t="array" ref="P176">A127904270K_Latest</f>
        <v>1175.7719999999999</v>
      </c>
      <c r="Q176" s="52" t="e" cm="1">
        <f t="array" ref="Q176">A127849586V_Latest</f>
        <v>#NAME?</v>
      </c>
      <c r="R176" s="52" cm="1">
        <f t="array" ref="R176">A127862926X_Latest</f>
        <v>8546.2270000000008</v>
      </c>
      <c r="S176" s="52" cm="1">
        <f t="array" ref="S176">A127933102R_Latest</f>
        <v>369.46100000000001</v>
      </c>
      <c r="T176" s="52" cm="1">
        <f t="array" ref="T176">A127878350R_Latest</f>
        <v>813.52599999999995</v>
      </c>
      <c r="U176" s="52" cm="1">
        <f t="array" ref="U176">A127933222J_Latest</f>
        <v>308.78500000000003</v>
      </c>
      <c r="V176" s="52" cm="1">
        <f t="array" ref="V176">A127837262A_Latest</f>
        <v>258.072</v>
      </c>
      <c r="W176" s="52" cm="1">
        <f t="array" ref="W176">A127878402F_Latest</f>
        <v>415.93099999999998</v>
      </c>
      <c r="X176" s="52" cm="1">
        <f t="array" ref="X176">A127837298C_Latest</f>
        <v>231.55500000000001</v>
      </c>
      <c r="Y176" s="52" cm="1">
        <f t="array" ref="Y176">A127919486X_Latest</f>
        <v>163.505</v>
      </c>
      <c r="Z176" s="52" cm="1">
        <f t="array" ref="Z176">A127851086R_Latest</f>
        <v>176.26400000000001</v>
      </c>
      <c r="AA176" s="52" cm="1">
        <f t="array" ref="AA176">A127850890K_Latest</f>
        <v>1074.404</v>
      </c>
      <c r="AB176" s="52" cm="1">
        <f t="array" ref="AB176">A127837122X_Latest</f>
        <v>330.745</v>
      </c>
      <c r="AC176" s="52" cm="1">
        <f t="array" ref="AC176">A127850934A_Latest</f>
        <v>328.73</v>
      </c>
      <c r="AD176" s="52" cm="1">
        <f t="array" ref="AD176">A127905698T_Latest</f>
        <v>637.51800000000003</v>
      </c>
      <c r="AE176" s="52" cm="1">
        <f t="array" ref="AE176">A127905730F_Latest</f>
        <v>352.63499999999999</v>
      </c>
      <c r="AF176" s="52" t="e" cm="1">
        <f t="array" ref="AF176">A127919530W_Latest</f>
        <v>#NAME?</v>
      </c>
      <c r="AG176" s="52" cm="1">
        <f t="array" ref="AG176">A127878238R_Latest</f>
        <v>2737.0990000000002</v>
      </c>
      <c r="AH176" s="52" cm="1">
        <f t="array" ref="AH176">A127838650W_Latest</f>
        <v>281.69099999999997</v>
      </c>
      <c r="AI176" s="52" cm="1">
        <f t="array" ref="AI176">A127893490X_Latest</f>
        <v>664.05899999999997</v>
      </c>
      <c r="AJ176" s="52" cm="1">
        <f t="array" ref="AJ176">A127934794J_Latest</f>
        <v>252.45500000000001</v>
      </c>
      <c r="AK176" s="52" cm="1">
        <f t="array" ref="AK176">A127866130R_Latest</f>
        <v>219.32</v>
      </c>
      <c r="AL176" s="52" cm="1">
        <f t="array" ref="AL176">A127879994R_Latest</f>
        <v>293.65600000000001</v>
      </c>
      <c r="AM176" s="52" cm="1">
        <f t="array" ref="AM176">A127920882X_Latest</f>
        <v>165.26599999999999</v>
      </c>
      <c r="AN176" s="52" cm="1">
        <f t="array" ref="AN176">A127907382J_Latest</f>
        <v>121.075</v>
      </c>
      <c r="AO176" s="52" cm="1">
        <f t="array" ref="AO176">A127852542A_Latest</f>
        <v>165.21700000000001</v>
      </c>
      <c r="AP176" s="52" cm="1">
        <f t="array" ref="AP176">A127879870L_Latest</f>
        <v>870.81799999999998</v>
      </c>
      <c r="AQ176" s="52" cm="1">
        <f t="array" ref="AQ176">A127879882W_Latest</f>
        <v>243.18</v>
      </c>
      <c r="AR176" s="52" cm="1">
        <f t="array" ref="AR176">A127907226F_Latest</f>
        <v>274.16800000000001</v>
      </c>
      <c r="AS176" s="52" cm="1">
        <f t="array" ref="AS176">A127934734F_Latest</f>
        <v>481.27499999999998</v>
      </c>
      <c r="AT176" s="52" cm="1">
        <f t="array" ref="AT176">A127920798J_Latest</f>
        <v>286.721</v>
      </c>
      <c r="AU176" s="52" t="e" cm="1">
        <f t="array" ref="AU176">A127893638J_Latest</f>
        <v>#NAME?</v>
      </c>
      <c r="AV176" s="52" cm="1">
        <f t="array" ref="AV176">A127893346F_Latest</f>
        <v>2162.739</v>
      </c>
      <c r="AW176" s="52" cm="1">
        <f t="array" ref="AW176">A127922278R_Latest</f>
        <v>200.42</v>
      </c>
      <c r="AX176" s="52" cm="1">
        <f t="array" ref="AX176">A127894930K_Latest</f>
        <v>455.93</v>
      </c>
      <c r="AY176" s="52" cm="1">
        <f t="array" ref="AY176">A127922390R_Latest</f>
        <v>220.79900000000001</v>
      </c>
      <c r="AZ176" s="52" cm="1">
        <f t="array" ref="AZ176">A127854170K_Latest</f>
        <v>204.64500000000001</v>
      </c>
      <c r="BA176" s="52" cm="1">
        <f t="array" ref="BA176">A127881430X_Latest</f>
        <v>245.91900000000001</v>
      </c>
      <c r="BB176" s="52" cm="1">
        <f t="array" ref="BB176">A127867686R_Latest</f>
        <v>137.78100000000001</v>
      </c>
      <c r="BC176" s="52" cm="1">
        <f t="array" ref="BC176">A127895034F_Latest</f>
        <v>111.244</v>
      </c>
      <c r="BD176" s="52" cm="1">
        <f t="array" ref="BD176">A127867746F_Latest</f>
        <v>153.386</v>
      </c>
      <c r="BE176" s="52" cm="1">
        <f t="array" ref="BE176">A127908730K_Latest</f>
        <v>585.351</v>
      </c>
      <c r="BF176" s="52" cm="1">
        <f t="array" ref="BF176">A127908758L_Latest</f>
        <v>229.21899999999999</v>
      </c>
      <c r="BG176" s="52" cm="1">
        <f t="array" ref="BG176">A127922326W_Latest</f>
        <v>228.46100000000001</v>
      </c>
      <c r="BH176" s="52" cm="1">
        <f t="array" ref="BH176">A127867590W_Latest</f>
        <v>421.21899999999999</v>
      </c>
      <c r="BI176" s="52" cm="1">
        <f t="array" ref="BI176">A127854110J_Latest</f>
        <v>254.57900000000001</v>
      </c>
      <c r="BJ176" s="52" t="e" cm="1">
        <f t="array" ref="BJ176">A127936402W_Latest</f>
        <v>#NAME?</v>
      </c>
      <c r="BK176" s="52" cm="1">
        <f t="array" ref="BK176">A127936146W_Latest</f>
        <v>1730.126</v>
      </c>
      <c r="BL176" s="52" cm="1">
        <f t="array" ref="BL176">A127855574X_Latest</f>
        <v>59.741</v>
      </c>
      <c r="BM176" s="52" cm="1">
        <f t="array" ref="BM176">A127855662X_Latest</f>
        <v>145.857</v>
      </c>
      <c r="BN176" s="52" cm="1">
        <f t="array" ref="BN176">A127896514K_Latest</f>
        <v>73.322000000000003</v>
      </c>
      <c r="BO176" s="52" cm="1">
        <f t="array" ref="BO176">A127937786L_Latest</f>
        <v>74.727000000000004</v>
      </c>
      <c r="BP176" s="52" cm="1">
        <f t="array" ref="BP176">A127896538C_Latest</f>
        <v>75.376000000000005</v>
      </c>
      <c r="BQ176" s="52" cm="1">
        <f t="array" ref="BQ176">A127883034J_Latest</f>
        <v>48.530999999999999</v>
      </c>
      <c r="BR176" s="52" cm="1">
        <f t="array" ref="BR176">A127910390T_Latest</f>
        <v>39.5</v>
      </c>
      <c r="BS176" s="52" cm="1">
        <f t="array" ref="BS176">A127910406X_Latest</f>
        <v>56.335000000000001</v>
      </c>
      <c r="BT176" s="52" cm="1">
        <f t="array" ref="BT176">A127910190X_Latest</f>
        <v>184.285</v>
      </c>
      <c r="BU176" s="52" cm="1">
        <f t="array" ref="BU176">A127869018V_Latest</f>
        <v>74.728999999999999</v>
      </c>
      <c r="BV176" s="52" cm="1">
        <f t="array" ref="BV176">A127855630F_Latest</f>
        <v>76.096999999999994</v>
      </c>
      <c r="BW176" s="52" cm="1">
        <f t="array" ref="BW176">A127910262X_Latest</f>
        <v>143.273</v>
      </c>
      <c r="BX176" s="52" cm="1">
        <f t="array" ref="BX176">A127937734K_Latest</f>
        <v>89.671999999999997</v>
      </c>
      <c r="BY176" s="52" t="e" cm="1">
        <f t="array" ref="BY176">A127937914V_Latest</f>
        <v>#NAME?</v>
      </c>
      <c r="BZ176" s="52" cm="1">
        <f t="array" ref="BZ176">A127882862W_Latest</f>
        <v>573.38900000000001</v>
      </c>
      <c r="CA176" s="52" cm="1">
        <f t="array" ref="CA176">A127897950X_Latest</f>
        <v>113.65300000000001</v>
      </c>
      <c r="CB176" s="52" cm="1">
        <f t="array" ref="CB176">A127857162R_Latest</f>
        <v>229.77099999999999</v>
      </c>
      <c r="CC176" s="52" cm="1">
        <f t="array" ref="CC176">A127870634W_Latest</f>
        <v>142.947</v>
      </c>
      <c r="CD176" s="52" cm="1">
        <f t="array" ref="CD176">A127911846W_Latest</f>
        <v>96.317999999999998</v>
      </c>
      <c r="CE176" s="52" cm="1">
        <f t="array" ref="CE176">A127884486R_Latest</f>
        <v>125.488</v>
      </c>
      <c r="CF176" s="52" cm="1">
        <f t="array" ref="CF176">A127925586W_Latest</f>
        <v>77.396000000000001</v>
      </c>
      <c r="CG176" s="52" cm="1">
        <f t="array" ref="CG176">A127911902C_Latest</f>
        <v>66.977000000000004</v>
      </c>
      <c r="CH176" s="52" cm="1">
        <f t="array" ref="CH176">A127939354V_Latest</f>
        <v>76.155000000000001</v>
      </c>
      <c r="CI176" s="52" cm="1">
        <f t="array" ref="CI176">A127897962J_Latest</f>
        <v>310.642</v>
      </c>
      <c r="CJ176" s="52" cm="1">
        <f t="array" ref="CJ176">A127857086X_Latest</f>
        <v>119.55200000000001</v>
      </c>
      <c r="CK176" s="52" cm="1">
        <f t="array" ref="CK176">A127884398R_Latest</f>
        <v>134.87299999999999</v>
      </c>
      <c r="CL176" s="52" cm="1">
        <f t="array" ref="CL176">A127857122W_Latest</f>
        <v>219.78299999999999</v>
      </c>
      <c r="CM176" s="52" cm="1">
        <f t="array" ref="CM176">A127898030A_Latest</f>
        <v>137.596</v>
      </c>
      <c r="CN176" s="52" t="e" cm="1">
        <f t="array" ref="CN176">A127857306R_Latest</f>
        <v>#NAME?</v>
      </c>
      <c r="CO176" s="52" cm="1">
        <f t="array" ref="CO176">A127925378C_Latest</f>
        <v>928.70600000000002</v>
      </c>
      <c r="CP176" s="52" cm="1">
        <f t="array" ref="CP176">A127872066W_Latest</f>
        <v>19.186</v>
      </c>
      <c r="CQ176" s="52" cm="1">
        <f t="array" ref="CQ176">A127872166F_Latest</f>
        <v>41.22</v>
      </c>
      <c r="CR176" s="52" cm="1">
        <f t="array" ref="CR176">A127844810K_Latest</f>
        <v>25.702000000000002</v>
      </c>
      <c r="CS176" s="52" cm="1">
        <f t="array" ref="CS176">A127913514L_Latest</f>
        <v>23.456</v>
      </c>
      <c r="CT176" s="52" cm="1">
        <f t="array" ref="CT176">A127940874W_Latest</f>
        <v>20.780999999999999</v>
      </c>
      <c r="CU176" s="52" cm="1">
        <f t="array" ref="CU176">A127899650J_Latest</f>
        <v>14.634</v>
      </c>
      <c r="CV176" s="52" cm="1">
        <f t="array" ref="CV176">A127913562F_Latest</f>
        <v>10.919</v>
      </c>
      <c r="CW176" s="52" cm="1">
        <f t="array" ref="CW176">A127899682A_Latest</f>
        <v>17.481999999999999</v>
      </c>
      <c r="CX176" s="52" cm="1">
        <f t="array" ref="CX176">A127899490J_Latest</f>
        <v>54.27</v>
      </c>
      <c r="CY176" s="52" cm="1">
        <f t="array" ref="CY176">A127872106C_Latest</f>
        <v>22.309000000000001</v>
      </c>
      <c r="CZ176" s="52" cm="1">
        <f t="array" ref="CZ176">A127899522R_Latest</f>
        <v>25.356999999999999</v>
      </c>
      <c r="DA176" s="52" cm="1">
        <f t="array" ref="DA176">A127926942X_Latest</f>
        <v>42.383000000000003</v>
      </c>
      <c r="DB176" s="52" cm="1">
        <f t="array" ref="DB176">A127926966T_Latest</f>
        <v>28.457000000000001</v>
      </c>
      <c r="DC176" s="52" t="e" cm="1">
        <f t="array" ref="DC176">A127885946K_Latest</f>
        <v>#NAME?</v>
      </c>
      <c r="DD176" s="52" cm="1">
        <f t="array" ref="DD176">A127940694L_Latest</f>
        <v>173.381</v>
      </c>
      <c r="DE176" s="52" cm="1">
        <f t="array" ref="DE176">A127846246V_Latest</f>
        <v>9.83</v>
      </c>
      <c r="DF176" s="52" cm="1">
        <f t="array" ref="DF176">A127942218K_Latest</f>
        <v>21.829000000000001</v>
      </c>
      <c r="DG176" s="52" cm="1">
        <f t="array" ref="DG176">A127860102W_Latest</f>
        <v>12.571</v>
      </c>
      <c r="DH176" s="52" cm="1">
        <f t="array" ref="DH176">A127860130F_Latest</f>
        <v>10.644</v>
      </c>
      <c r="DI176" s="52" cm="1">
        <f t="array" ref="DI176">A127942286L_Latest</f>
        <v>13.132</v>
      </c>
      <c r="DJ176" s="52" cm="1">
        <f t="array" ref="DJ176">A127915114L_Latest</f>
        <v>4.6559999999999997</v>
      </c>
      <c r="DK176" s="52" cm="1">
        <f t="array" ref="DK176">A127887470A_Latest</f>
        <v>4.9320000000000004</v>
      </c>
      <c r="DL176" s="52" cm="1">
        <f t="array" ref="DL176">A127873774C_Latest</f>
        <v>4.1379999999999999</v>
      </c>
      <c r="DM176" s="52" cm="1">
        <f t="array" ref="DM176">A127873558K_Latest</f>
        <v>28.919</v>
      </c>
      <c r="DN176" s="52" cm="1">
        <f t="array" ref="DN176">A127901074W_Latest</f>
        <v>12.443</v>
      </c>
      <c r="DO176" s="52" cm="1">
        <f t="array" ref="DO176">A127873602J_Latest</f>
        <v>12.555</v>
      </c>
      <c r="DP176" s="52" cm="1">
        <f t="array" ref="DP176">A127915002V_Latest</f>
        <v>18.864000000000001</v>
      </c>
      <c r="DQ176" s="52" cm="1">
        <f t="array" ref="DQ176">A127873642A_Latest</f>
        <v>8.0570000000000004</v>
      </c>
      <c r="DR176" s="52" t="e" cm="1">
        <f t="array" ref="DR176">A127846458W_Latest</f>
        <v>#NAME?</v>
      </c>
      <c r="DS176" s="52" cm="1">
        <f t="array" ref="DS176">A127873534T_Latest</f>
        <v>81.731999999999999</v>
      </c>
      <c r="DT176" s="52" cm="1">
        <f t="array" ref="DT176">A127875066A_Latest</f>
        <v>27.657</v>
      </c>
      <c r="DU176" s="52" cm="1">
        <f t="array" ref="DU176">A127916434T_Latest</f>
        <v>51.920999999999999</v>
      </c>
      <c r="DV176" s="52" cm="1">
        <f t="array" ref="DV176">A127847898V_Latest</f>
        <v>12.766</v>
      </c>
      <c r="DW176" s="52" cm="1">
        <f t="array" ref="DW176">A127930126C_Latest</f>
        <v>15.772</v>
      </c>
      <c r="DX176" s="52" cm="1">
        <f t="array" ref="DX176">A127943874A_Latest</f>
        <v>29.43</v>
      </c>
      <c r="DY176" s="52" cm="1">
        <f t="array" ref="DY176">A127916486V_Latest</f>
        <v>11.638999999999999</v>
      </c>
      <c r="DZ176" s="52" cm="1">
        <f t="array" ref="DZ176">A127847974K_Latest</f>
        <v>2.59</v>
      </c>
      <c r="EA176" s="52" cm="1">
        <f t="array" ref="EA176">A127875254K_Latest</f>
        <v>7.2809999999999997</v>
      </c>
      <c r="EB176" s="52" cm="1">
        <f t="array" ref="EB176">A127916362T_Latest</f>
        <v>74.257000000000005</v>
      </c>
      <c r="EC176" s="52" cm="1">
        <f t="array" ref="EC176">A127861554C_Latest</f>
        <v>24.581</v>
      </c>
      <c r="ED176" s="52" cm="1">
        <f t="array" ref="ED176">A127847826J_Latest</f>
        <v>14.286</v>
      </c>
      <c r="EE176" s="52" cm="1">
        <f t="array" ref="EE176">A127943782T_Latest</f>
        <v>27.876999999999999</v>
      </c>
      <c r="EF176" s="52" cm="1">
        <f t="array" ref="EF176">A127861610K_Latest</f>
        <v>18.055</v>
      </c>
      <c r="EG176" s="52" t="e" cm="1">
        <f t="array" ref="EG176">A127930222C_Latest</f>
        <v>#NAME?</v>
      </c>
      <c r="EH176" s="52" cm="1">
        <f t="array" ref="EH176">A127861486L_Latest</f>
        <v>159.05600000000001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8675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8756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8757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8758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8759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8760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8761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8762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8763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7"/>
      <c r="B182" s="37"/>
      <c r="C182" s="37"/>
      <c r="D182" s="78" t="s">
        <v>8764</v>
      </c>
      <c r="E182" s="78"/>
      <c r="F182" s="78"/>
      <c r="G182" s="78"/>
      <c r="H182" s="78"/>
      <c r="I182" s="78"/>
      <c r="J182" s="78"/>
      <c r="K182" s="78"/>
      <c r="L182" s="78" t="s">
        <v>8765</v>
      </c>
      <c r="M182" s="78"/>
      <c r="N182" s="78"/>
      <c r="O182" s="78"/>
      <c r="P182" s="78"/>
      <c r="Q182" s="76" t="s">
        <v>8766</v>
      </c>
      <c r="R182" s="77" t="s">
        <v>8681</v>
      </c>
      <c r="S182" s="78" t="s">
        <v>8764</v>
      </c>
      <c r="T182" s="78"/>
      <c r="U182" s="78"/>
      <c r="V182" s="78"/>
      <c r="W182" s="78"/>
      <c r="X182" s="78"/>
      <c r="Y182" s="78"/>
      <c r="Z182" s="78"/>
      <c r="AA182" s="78" t="s">
        <v>8765</v>
      </c>
      <c r="AB182" s="78"/>
      <c r="AC182" s="78"/>
      <c r="AD182" s="78"/>
      <c r="AE182" s="78"/>
      <c r="AF182" s="76" t="s">
        <v>8766</v>
      </c>
      <c r="AG182" s="77" t="s">
        <v>8681</v>
      </c>
      <c r="AH182" s="78" t="s">
        <v>8764</v>
      </c>
      <c r="AI182" s="78"/>
      <c r="AJ182" s="78"/>
      <c r="AK182" s="78"/>
      <c r="AL182" s="78"/>
      <c r="AM182" s="78"/>
      <c r="AN182" s="78"/>
      <c r="AO182" s="78"/>
      <c r="AP182" s="78" t="s">
        <v>8765</v>
      </c>
      <c r="AQ182" s="78"/>
      <c r="AR182" s="78"/>
      <c r="AS182" s="78"/>
      <c r="AT182" s="78"/>
      <c r="AU182" s="76" t="s">
        <v>8766</v>
      </c>
      <c r="AV182" s="77" t="s">
        <v>8681</v>
      </c>
      <c r="AW182" s="78" t="s">
        <v>8764</v>
      </c>
      <c r="AX182" s="78"/>
      <c r="AY182" s="78"/>
      <c r="AZ182" s="78"/>
      <c r="BA182" s="78"/>
      <c r="BB182" s="78"/>
      <c r="BC182" s="78"/>
      <c r="BD182" s="78"/>
      <c r="BE182" s="78" t="s">
        <v>8765</v>
      </c>
      <c r="BF182" s="78"/>
      <c r="BG182" s="78"/>
      <c r="BH182" s="78"/>
      <c r="BI182" s="78"/>
      <c r="BJ182" s="76" t="s">
        <v>8766</v>
      </c>
      <c r="BK182" s="77" t="s">
        <v>8681</v>
      </c>
      <c r="BL182" s="78" t="s">
        <v>8764</v>
      </c>
      <c r="BM182" s="78"/>
      <c r="BN182" s="78"/>
      <c r="BO182" s="78"/>
      <c r="BP182" s="78"/>
      <c r="BQ182" s="78"/>
      <c r="BR182" s="78"/>
      <c r="BS182" s="78"/>
      <c r="BT182" s="78" t="s">
        <v>8765</v>
      </c>
      <c r="BU182" s="78"/>
      <c r="BV182" s="78"/>
      <c r="BW182" s="78"/>
      <c r="BX182" s="78"/>
      <c r="BY182" s="76" t="s">
        <v>8766</v>
      </c>
      <c r="BZ182" s="77" t="s">
        <v>8681</v>
      </c>
      <c r="CA182" s="78" t="s">
        <v>8764</v>
      </c>
      <c r="CB182" s="78"/>
      <c r="CC182" s="78"/>
      <c r="CD182" s="78"/>
      <c r="CE182" s="78"/>
      <c r="CF182" s="78"/>
      <c r="CG182" s="78"/>
      <c r="CH182" s="78"/>
      <c r="CI182" s="78" t="s">
        <v>8765</v>
      </c>
      <c r="CJ182" s="78"/>
      <c r="CK182" s="78"/>
      <c r="CL182" s="78"/>
      <c r="CM182" s="78"/>
      <c r="CN182" s="76" t="s">
        <v>8766</v>
      </c>
      <c r="CO182" s="77" t="s">
        <v>8681</v>
      </c>
      <c r="CP182" s="78" t="s">
        <v>8764</v>
      </c>
      <c r="CQ182" s="78"/>
      <c r="CR182" s="78"/>
      <c r="CS182" s="78"/>
      <c r="CT182" s="78"/>
      <c r="CU182" s="78"/>
      <c r="CV182" s="78"/>
      <c r="CW182" s="78"/>
      <c r="CX182" s="78" t="s">
        <v>8765</v>
      </c>
      <c r="CY182" s="78"/>
      <c r="CZ182" s="78"/>
      <c r="DA182" s="78"/>
      <c r="DB182" s="78"/>
      <c r="DC182" s="76" t="s">
        <v>8766</v>
      </c>
      <c r="DD182" s="77" t="s">
        <v>8681</v>
      </c>
      <c r="DE182" s="78" t="s">
        <v>8764</v>
      </c>
      <c r="DF182" s="78"/>
      <c r="DG182" s="78"/>
      <c r="DH182" s="78"/>
      <c r="DI182" s="78"/>
      <c r="DJ182" s="78"/>
      <c r="DK182" s="78"/>
      <c r="DL182" s="78"/>
      <c r="DM182" s="78" t="s">
        <v>8765</v>
      </c>
      <c r="DN182" s="78"/>
      <c r="DO182" s="78"/>
      <c r="DP182" s="78"/>
      <c r="DQ182" s="78"/>
      <c r="DR182" s="76" t="s">
        <v>8766</v>
      </c>
      <c r="DS182" s="77" t="s">
        <v>8681</v>
      </c>
      <c r="DT182" s="78" t="s">
        <v>8764</v>
      </c>
      <c r="DU182" s="78"/>
      <c r="DV182" s="78"/>
      <c r="DW182" s="78"/>
      <c r="DX182" s="78"/>
      <c r="DY182" s="78"/>
      <c r="DZ182" s="78"/>
      <c r="EA182" s="78"/>
      <c r="EB182" s="78" t="s">
        <v>8765</v>
      </c>
      <c r="EC182" s="78"/>
      <c r="ED182" s="78"/>
      <c r="EE182" s="78"/>
      <c r="EF182" s="78"/>
      <c r="EG182" s="76" t="s">
        <v>8766</v>
      </c>
      <c r="EH182" s="77" t="s">
        <v>8681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6"/>
      <c r="ET182" s="7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6"/>
      <c r="FO182" s="7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6"/>
      <c r="GJ182" s="77"/>
    </row>
    <row r="183" spans="1:192" ht="15" hidden="1" customHeight="1">
      <c r="A183" s="37"/>
      <c r="B183" s="37"/>
      <c r="C183" s="37"/>
      <c r="D183" s="68" t="s">
        <v>8678</v>
      </c>
      <c r="E183" s="68" t="s">
        <v>8744</v>
      </c>
      <c r="F183" s="68" t="s">
        <v>8745</v>
      </c>
      <c r="G183" s="68" t="s">
        <v>8746</v>
      </c>
      <c r="H183" s="68" t="s">
        <v>8747</v>
      </c>
      <c r="I183" s="68" t="s">
        <v>8748</v>
      </c>
      <c r="J183" s="68" t="s">
        <v>8749</v>
      </c>
      <c r="K183" s="68" t="s">
        <v>8750</v>
      </c>
      <c r="L183" s="68" t="s">
        <v>8751</v>
      </c>
      <c r="M183" s="68" t="s">
        <v>8752</v>
      </c>
      <c r="N183" s="68" t="s">
        <v>8753</v>
      </c>
      <c r="O183" s="68" t="s">
        <v>8754</v>
      </c>
      <c r="P183" s="68" t="s">
        <v>8755</v>
      </c>
      <c r="Q183" s="76"/>
      <c r="R183" s="77"/>
      <c r="S183" s="68" t="s">
        <v>8678</v>
      </c>
      <c r="T183" s="68" t="s">
        <v>8744</v>
      </c>
      <c r="U183" s="68" t="s">
        <v>8745</v>
      </c>
      <c r="V183" s="68" t="s">
        <v>8746</v>
      </c>
      <c r="W183" s="68" t="s">
        <v>8747</v>
      </c>
      <c r="X183" s="68" t="s">
        <v>8748</v>
      </c>
      <c r="Y183" s="68" t="s">
        <v>8749</v>
      </c>
      <c r="Z183" s="68" t="s">
        <v>8750</v>
      </c>
      <c r="AA183" s="68" t="s">
        <v>8751</v>
      </c>
      <c r="AB183" s="68" t="s">
        <v>8752</v>
      </c>
      <c r="AC183" s="68" t="s">
        <v>8753</v>
      </c>
      <c r="AD183" s="68" t="s">
        <v>8754</v>
      </c>
      <c r="AE183" s="68" t="s">
        <v>8755</v>
      </c>
      <c r="AF183" s="76"/>
      <c r="AG183" s="77"/>
      <c r="AH183" s="68" t="s">
        <v>8678</v>
      </c>
      <c r="AI183" s="68" t="s">
        <v>8744</v>
      </c>
      <c r="AJ183" s="68" t="s">
        <v>8745</v>
      </c>
      <c r="AK183" s="68" t="s">
        <v>8746</v>
      </c>
      <c r="AL183" s="68" t="s">
        <v>8747</v>
      </c>
      <c r="AM183" s="68" t="s">
        <v>8748</v>
      </c>
      <c r="AN183" s="68" t="s">
        <v>8749</v>
      </c>
      <c r="AO183" s="68" t="s">
        <v>8750</v>
      </c>
      <c r="AP183" s="68" t="s">
        <v>8751</v>
      </c>
      <c r="AQ183" s="68" t="s">
        <v>8752</v>
      </c>
      <c r="AR183" s="68" t="s">
        <v>8753</v>
      </c>
      <c r="AS183" s="68" t="s">
        <v>8754</v>
      </c>
      <c r="AT183" s="68" t="s">
        <v>8755</v>
      </c>
      <c r="AU183" s="76"/>
      <c r="AV183" s="77"/>
      <c r="AW183" s="68" t="s">
        <v>8678</v>
      </c>
      <c r="AX183" s="68" t="s">
        <v>8744</v>
      </c>
      <c r="AY183" s="68" t="s">
        <v>8745</v>
      </c>
      <c r="AZ183" s="68" t="s">
        <v>8746</v>
      </c>
      <c r="BA183" s="68" t="s">
        <v>8747</v>
      </c>
      <c r="BB183" s="68" t="s">
        <v>8748</v>
      </c>
      <c r="BC183" s="68" t="s">
        <v>8749</v>
      </c>
      <c r="BD183" s="68" t="s">
        <v>8750</v>
      </c>
      <c r="BE183" s="68" t="s">
        <v>8751</v>
      </c>
      <c r="BF183" s="68" t="s">
        <v>8752</v>
      </c>
      <c r="BG183" s="68" t="s">
        <v>8753</v>
      </c>
      <c r="BH183" s="68" t="s">
        <v>8754</v>
      </c>
      <c r="BI183" s="68" t="s">
        <v>8755</v>
      </c>
      <c r="BJ183" s="76"/>
      <c r="BK183" s="77"/>
      <c r="BL183" s="68" t="s">
        <v>8678</v>
      </c>
      <c r="BM183" s="68" t="s">
        <v>8744</v>
      </c>
      <c r="BN183" s="68" t="s">
        <v>8745</v>
      </c>
      <c r="BO183" s="68" t="s">
        <v>8746</v>
      </c>
      <c r="BP183" s="68" t="s">
        <v>8747</v>
      </c>
      <c r="BQ183" s="68" t="s">
        <v>8748</v>
      </c>
      <c r="BR183" s="68" t="s">
        <v>8749</v>
      </c>
      <c r="BS183" s="68" t="s">
        <v>8750</v>
      </c>
      <c r="BT183" s="68" t="s">
        <v>8751</v>
      </c>
      <c r="BU183" s="68" t="s">
        <v>8752</v>
      </c>
      <c r="BV183" s="68" t="s">
        <v>8753</v>
      </c>
      <c r="BW183" s="68" t="s">
        <v>8754</v>
      </c>
      <c r="BX183" s="68" t="s">
        <v>8755</v>
      </c>
      <c r="BY183" s="76"/>
      <c r="BZ183" s="77"/>
      <c r="CA183" s="68" t="s">
        <v>8678</v>
      </c>
      <c r="CB183" s="68" t="s">
        <v>8744</v>
      </c>
      <c r="CC183" s="68" t="s">
        <v>8745</v>
      </c>
      <c r="CD183" s="68" t="s">
        <v>8746</v>
      </c>
      <c r="CE183" s="68" t="s">
        <v>8747</v>
      </c>
      <c r="CF183" s="68" t="s">
        <v>8748</v>
      </c>
      <c r="CG183" s="68" t="s">
        <v>8749</v>
      </c>
      <c r="CH183" s="68" t="s">
        <v>8750</v>
      </c>
      <c r="CI183" s="68" t="s">
        <v>8751</v>
      </c>
      <c r="CJ183" s="68" t="s">
        <v>8752</v>
      </c>
      <c r="CK183" s="68" t="s">
        <v>8753</v>
      </c>
      <c r="CL183" s="68" t="s">
        <v>8754</v>
      </c>
      <c r="CM183" s="68" t="s">
        <v>8755</v>
      </c>
      <c r="CN183" s="76"/>
      <c r="CO183" s="77"/>
      <c r="CP183" s="68" t="s">
        <v>8678</v>
      </c>
      <c r="CQ183" s="68" t="s">
        <v>8744</v>
      </c>
      <c r="CR183" s="68" t="s">
        <v>8745</v>
      </c>
      <c r="CS183" s="68" t="s">
        <v>8746</v>
      </c>
      <c r="CT183" s="68" t="s">
        <v>8747</v>
      </c>
      <c r="CU183" s="68" t="s">
        <v>8748</v>
      </c>
      <c r="CV183" s="68" t="s">
        <v>8749</v>
      </c>
      <c r="CW183" s="68" t="s">
        <v>8750</v>
      </c>
      <c r="CX183" s="68" t="s">
        <v>8751</v>
      </c>
      <c r="CY183" s="68" t="s">
        <v>8752</v>
      </c>
      <c r="CZ183" s="68" t="s">
        <v>8753</v>
      </c>
      <c r="DA183" s="68" t="s">
        <v>8754</v>
      </c>
      <c r="DB183" s="68" t="s">
        <v>8755</v>
      </c>
      <c r="DC183" s="76"/>
      <c r="DD183" s="77"/>
      <c r="DE183" s="68" t="s">
        <v>8678</v>
      </c>
      <c r="DF183" s="68" t="s">
        <v>8744</v>
      </c>
      <c r="DG183" s="68" t="s">
        <v>8745</v>
      </c>
      <c r="DH183" s="68" t="s">
        <v>8746</v>
      </c>
      <c r="DI183" s="68" t="s">
        <v>8747</v>
      </c>
      <c r="DJ183" s="68" t="s">
        <v>8748</v>
      </c>
      <c r="DK183" s="68" t="s">
        <v>8749</v>
      </c>
      <c r="DL183" s="68" t="s">
        <v>8750</v>
      </c>
      <c r="DM183" s="68" t="s">
        <v>8751</v>
      </c>
      <c r="DN183" s="68" t="s">
        <v>8752</v>
      </c>
      <c r="DO183" s="68" t="s">
        <v>8753</v>
      </c>
      <c r="DP183" s="68" t="s">
        <v>8754</v>
      </c>
      <c r="DQ183" s="68" t="s">
        <v>8755</v>
      </c>
      <c r="DR183" s="76"/>
      <c r="DS183" s="77"/>
      <c r="DT183" s="68" t="s">
        <v>8678</v>
      </c>
      <c r="DU183" s="68" t="s">
        <v>8744</v>
      </c>
      <c r="DV183" s="68" t="s">
        <v>8745</v>
      </c>
      <c r="DW183" s="68" t="s">
        <v>8746</v>
      </c>
      <c r="DX183" s="68" t="s">
        <v>8747</v>
      </c>
      <c r="DY183" s="68" t="s">
        <v>8748</v>
      </c>
      <c r="DZ183" s="68" t="s">
        <v>8749</v>
      </c>
      <c r="EA183" s="68" t="s">
        <v>8750</v>
      </c>
      <c r="EB183" s="68" t="s">
        <v>8751</v>
      </c>
      <c r="EC183" s="68" t="s">
        <v>8752</v>
      </c>
      <c r="ED183" s="68" t="s">
        <v>8753</v>
      </c>
      <c r="EE183" s="68" t="s">
        <v>8754</v>
      </c>
      <c r="EF183" s="68" t="s">
        <v>8755</v>
      </c>
      <c r="EG183" s="76"/>
      <c r="EH183" s="77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76"/>
      <c r="ET183" s="77"/>
      <c r="EU183" s="69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76"/>
      <c r="FO183" s="77"/>
      <c r="FP183" s="69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76"/>
      <c r="GJ183" s="77"/>
    </row>
    <row r="184" spans="1:192" ht="15" hidden="1" customHeight="1">
      <c r="A184" s="70" t="s">
        <v>8767</v>
      </c>
      <c r="B184" s="37"/>
      <c r="C184" s="37"/>
      <c r="D184" s="44" t="s">
        <v>8682</v>
      </c>
      <c r="E184" s="44" t="s">
        <v>8682</v>
      </c>
      <c r="F184" s="44" t="s">
        <v>8682</v>
      </c>
      <c r="G184" s="44" t="s">
        <v>8682</v>
      </c>
      <c r="H184" s="44" t="s">
        <v>8682</v>
      </c>
      <c r="I184" s="44" t="s">
        <v>8682</v>
      </c>
      <c r="J184" s="44" t="s">
        <v>8682</v>
      </c>
      <c r="K184" s="44" t="s">
        <v>8682</v>
      </c>
      <c r="L184" s="44" t="s">
        <v>8682</v>
      </c>
      <c r="M184" s="44" t="s">
        <v>8682</v>
      </c>
      <c r="N184" s="44" t="s">
        <v>8682</v>
      </c>
      <c r="O184" s="44" t="s">
        <v>8682</v>
      </c>
      <c r="P184" s="44" t="s">
        <v>8682</v>
      </c>
      <c r="Q184" s="44" t="s">
        <v>8682</v>
      </c>
      <c r="R184" s="44" t="s">
        <v>8682</v>
      </c>
      <c r="S184" s="44" t="s">
        <v>8682</v>
      </c>
      <c r="T184" s="44" t="s">
        <v>8682</v>
      </c>
      <c r="U184" s="44" t="s">
        <v>8682</v>
      </c>
      <c r="V184" s="44" t="s">
        <v>8682</v>
      </c>
      <c r="W184" s="44" t="s">
        <v>8682</v>
      </c>
      <c r="X184" s="44" t="s">
        <v>8682</v>
      </c>
      <c r="Y184" s="44" t="s">
        <v>8682</v>
      </c>
      <c r="Z184" s="44" t="s">
        <v>8682</v>
      </c>
      <c r="AA184" s="44" t="s">
        <v>8682</v>
      </c>
      <c r="AB184" s="44" t="s">
        <v>8682</v>
      </c>
      <c r="AC184" s="44" t="s">
        <v>8682</v>
      </c>
      <c r="AD184" s="44" t="s">
        <v>8682</v>
      </c>
      <c r="AE184" s="44" t="s">
        <v>8682</v>
      </c>
      <c r="AF184" s="44" t="s">
        <v>8682</v>
      </c>
      <c r="AG184" s="44" t="s">
        <v>8682</v>
      </c>
      <c r="AH184" s="44" t="s">
        <v>8682</v>
      </c>
      <c r="AI184" s="44" t="s">
        <v>8682</v>
      </c>
      <c r="AJ184" s="44" t="s">
        <v>8682</v>
      </c>
      <c r="AK184" s="44" t="s">
        <v>8682</v>
      </c>
      <c r="AL184" s="44" t="s">
        <v>8682</v>
      </c>
      <c r="AM184" s="44" t="s">
        <v>8682</v>
      </c>
      <c r="AN184" s="44" t="s">
        <v>8682</v>
      </c>
      <c r="AO184" s="44" t="s">
        <v>8682</v>
      </c>
      <c r="AP184" s="44" t="s">
        <v>8682</v>
      </c>
      <c r="AQ184" s="44" t="s">
        <v>8682</v>
      </c>
      <c r="AR184" s="44" t="s">
        <v>8682</v>
      </c>
      <c r="AS184" s="44" t="s">
        <v>8682</v>
      </c>
      <c r="AT184" s="44" t="s">
        <v>8682</v>
      </c>
      <c r="AU184" s="44" t="s">
        <v>8682</v>
      </c>
      <c r="AV184" s="44" t="s">
        <v>8682</v>
      </c>
      <c r="AW184" s="44" t="s">
        <v>8682</v>
      </c>
      <c r="AX184" s="44" t="s">
        <v>8682</v>
      </c>
      <c r="AY184" s="44" t="s">
        <v>8682</v>
      </c>
      <c r="AZ184" s="44" t="s">
        <v>8682</v>
      </c>
      <c r="BA184" s="44" t="s">
        <v>8682</v>
      </c>
      <c r="BB184" s="44" t="s">
        <v>8682</v>
      </c>
      <c r="BC184" s="44" t="s">
        <v>8682</v>
      </c>
      <c r="BD184" s="44" t="s">
        <v>8682</v>
      </c>
      <c r="BE184" s="44" t="s">
        <v>8682</v>
      </c>
      <c r="BF184" s="44" t="s">
        <v>8682</v>
      </c>
      <c r="BG184" s="44" t="s">
        <v>8682</v>
      </c>
      <c r="BH184" s="44" t="s">
        <v>8682</v>
      </c>
      <c r="BI184" s="44" t="s">
        <v>8682</v>
      </c>
      <c r="BJ184" s="44" t="s">
        <v>8682</v>
      </c>
      <c r="BK184" s="44" t="s">
        <v>8682</v>
      </c>
      <c r="BL184" s="44" t="s">
        <v>8682</v>
      </c>
      <c r="BM184" s="44" t="s">
        <v>8682</v>
      </c>
      <c r="BN184" s="44" t="s">
        <v>8682</v>
      </c>
      <c r="BO184" s="44" t="s">
        <v>8682</v>
      </c>
      <c r="BP184" s="44" t="s">
        <v>8682</v>
      </c>
      <c r="BQ184" s="44" t="s">
        <v>8682</v>
      </c>
      <c r="BR184" s="44" t="s">
        <v>8682</v>
      </c>
      <c r="BS184" s="44" t="s">
        <v>8682</v>
      </c>
      <c r="BT184" s="44" t="s">
        <v>8682</v>
      </c>
      <c r="BU184" s="44" t="s">
        <v>8682</v>
      </c>
      <c r="BV184" s="44" t="s">
        <v>8682</v>
      </c>
      <c r="BW184" s="44" t="s">
        <v>8682</v>
      </c>
      <c r="BX184" s="44" t="s">
        <v>8682</v>
      </c>
      <c r="BY184" s="44" t="s">
        <v>8682</v>
      </c>
      <c r="BZ184" s="44" t="s">
        <v>8682</v>
      </c>
      <c r="CA184" s="44" t="s">
        <v>8682</v>
      </c>
      <c r="CB184" s="44" t="s">
        <v>8682</v>
      </c>
      <c r="CC184" s="44" t="s">
        <v>8682</v>
      </c>
      <c r="CD184" s="44" t="s">
        <v>8682</v>
      </c>
      <c r="CE184" s="44" t="s">
        <v>8682</v>
      </c>
      <c r="CF184" s="44" t="s">
        <v>8682</v>
      </c>
      <c r="CG184" s="44" t="s">
        <v>8682</v>
      </c>
      <c r="CH184" s="44" t="s">
        <v>8682</v>
      </c>
      <c r="CI184" s="44" t="s">
        <v>8682</v>
      </c>
      <c r="CJ184" s="44" t="s">
        <v>8682</v>
      </c>
      <c r="CK184" s="44" t="s">
        <v>8682</v>
      </c>
      <c r="CL184" s="44" t="s">
        <v>8682</v>
      </c>
      <c r="CM184" s="44" t="s">
        <v>8682</v>
      </c>
      <c r="CN184" s="44" t="s">
        <v>8682</v>
      </c>
      <c r="CO184" s="44" t="s">
        <v>8682</v>
      </c>
      <c r="CP184" s="44" t="s">
        <v>8682</v>
      </c>
      <c r="CQ184" s="44" t="s">
        <v>8682</v>
      </c>
      <c r="CR184" s="44" t="s">
        <v>8682</v>
      </c>
      <c r="CS184" s="44" t="s">
        <v>8682</v>
      </c>
      <c r="CT184" s="44" t="s">
        <v>8682</v>
      </c>
      <c r="CU184" s="44" t="s">
        <v>8682</v>
      </c>
      <c r="CV184" s="44" t="s">
        <v>8682</v>
      </c>
      <c r="CW184" s="44" t="s">
        <v>8682</v>
      </c>
      <c r="CX184" s="44" t="s">
        <v>8682</v>
      </c>
      <c r="CY184" s="44" t="s">
        <v>8682</v>
      </c>
      <c r="CZ184" s="44" t="s">
        <v>8682</v>
      </c>
      <c r="DA184" s="44" t="s">
        <v>8682</v>
      </c>
      <c r="DB184" s="44" t="s">
        <v>8682</v>
      </c>
      <c r="DC184" s="44" t="s">
        <v>8682</v>
      </c>
      <c r="DD184" s="44" t="s">
        <v>8682</v>
      </c>
      <c r="DE184" s="44" t="s">
        <v>8682</v>
      </c>
      <c r="DF184" s="44" t="s">
        <v>8682</v>
      </c>
      <c r="DG184" s="44" t="s">
        <v>8682</v>
      </c>
      <c r="DH184" s="44" t="s">
        <v>8682</v>
      </c>
      <c r="DI184" s="44" t="s">
        <v>8682</v>
      </c>
      <c r="DJ184" s="44" t="s">
        <v>8682</v>
      </c>
      <c r="DK184" s="44" t="s">
        <v>8682</v>
      </c>
      <c r="DL184" s="44" t="s">
        <v>8682</v>
      </c>
      <c r="DM184" s="44" t="s">
        <v>8682</v>
      </c>
      <c r="DN184" s="44" t="s">
        <v>8682</v>
      </c>
      <c r="DO184" s="44" t="s">
        <v>8682</v>
      </c>
      <c r="DP184" s="44" t="s">
        <v>8682</v>
      </c>
      <c r="DQ184" s="44" t="s">
        <v>8682</v>
      </c>
      <c r="DR184" s="44" t="s">
        <v>8682</v>
      </c>
      <c r="DS184" s="44" t="s">
        <v>8682</v>
      </c>
      <c r="DT184" s="44" t="s">
        <v>8682</v>
      </c>
      <c r="DU184" s="44" t="s">
        <v>8682</v>
      </c>
      <c r="DV184" s="44" t="s">
        <v>8682</v>
      </c>
      <c r="DW184" s="44" t="s">
        <v>8682</v>
      </c>
      <c r="DX184" s="44" t="s">
        <v>8682</v>
      </c>
      <c r="DY184" s="44" t="s">
        <v>8682</v>
      </c>
      <c r="DZ184" s="44" t="s">
        <v>8682</v>
      </c>
      <c r="EA184" s="44" t="s">
        <v>8682</v>
      </c>
      <c r="EB184" s="44" t="s">
        <v>8682</v>
      </c>
      <c r="EC184" s="44" t="s">
        <v>8682</v>
      </c>
      <c r="ED184" s="44" t="s">
        <v>8682</v>
      </c>
      <c r="EE184" s="44" t="s">
        <v>8682</v>
      </c>
      <c r="EF184" s="44" t="s">
        <v>8682</v>
      </c>
      <c r="EG184" s="44" t="s">
        <v>8682</v>
      </c>
      <c r="EH184" s="44" t="s">
        <v>8682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8683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8684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8685</v>
      </c>
      <c r="C187" s="62">
        <v>1</v>
      </c>
      <c r="D187" t="s">
        <v>329</v>
      </c>
      <c r="E187" t="s">
        <v>363</v>
      </c>
      <c r="F187" t="s">
        <v>397</v>
      </c>
      <c r="G187" t="s">
        <v>431</v>
      </c>
      <c r="H187" t="s">
        <v>465</v>
      </c>
      <c r="I187" t="s">
        <v>499</v>
      </c>
      <c r="J187" t="s">
        <v>783</v>
      </c>
      <c r="K187" t="s">
        <v>817</v>
      </c>
      <c r="L187" t="s">
        <v>851</v>
      </c>
      <c r="M187" t="s">
        <v>885</v>
      </c>
      <c r="N187" t="s">
        <v>919</v>
      </c>
      <c r="O187" t="s">
        <v>953</v>
      </c>
      <c r="P187" t="s">
        <v>987</v>
      </c>
      <c r="Q187" t="s">
        <v>990</v>
      </c>
      <c r="R187" t="s">
        <v>295</v>
      </c>
      <c r="S187" t="s">
        <v>1309</v>
      </c>
      <c r="T187" t="s">
        <v>1343</v>
      </c>
      <c r="U187" t="s">
        <v>1377</v>
      </c>
      <c r="V187" t="s">
        <v>1411</v>
      </c>
      <c r="W187" t="s">
        <v>1445</v>
      </c>
      <c r="X187" t="s">
        <v>1479</v>
      </c>
      <c r="Y187" t="s">
        <v>1763</v>
      </c>
      <c r="Z187" t="s">
        <v>1797</v>
      </c>
      <c r="AA187" t="s">
        <v>1831</v>
      </c>
      <c r="AB187" t="s">
        <v>1865</v>
      </c>
      <c r="AC187" t="s">
        <v>1899</v>
      </c>
      <c r="AD187" t="s">
        <v>1933</v>
      </c>
      <c r="AE187" t="s">
        <v>1967</v>
      </c>
      <c r="AF187" t="s">
        <v>1970</v>
      </c>
      <c r="AG187" t="s">
        <v>1275</v>
      </c>
      <c r="AH187" t="s">
        <v>2289</v>
      </c>
      <c r="AI187" t="s">
        <v>2323</v>
      </c>
      <c r="AJ187" t="s">
        <v>2357</v>
      </c>
      <c r="AK187" t="s">
        <v>2391</v>
      </c>
      <c r="AL187" t="s">
        <v>2425</v>
      </c>
      <c r="AM187" t="s">
        <v>2459</v>
      </c>
      <c r="AN187" t="s">
        <v>2493</v>
      </c>
      <c r="AO187" t="s">
        <v>2777</v>
      </c>
      <c r="AP187" t="s">
        <v>2811</v>
      </c>
      <c r="AQ187" t="s">
        <v>2845</v>
      </c>
      <c r="AR187" t="s">
        <v>2879</v>
      </c>
      <c r="AS187" t="s">
        <v>2913</v>
      </c>
      <c r="AT187" t="s">
        <v>2947</v>
      </c>
      <c r="AU187" t="s">
        <v>2950</v>
      </c>
      <c r="AV187" t="s">
        <v>2005</v>
      </c>
      <c r="AW187" t="s">
        <v>3269</v>
      </c>
      <c r="AX187" t="s">
        <v>3303</v>
      </c>
      <c r="AY187" t="s">
        <v>3337</v>
      </c>
      <c r="AZ187" t="s">
        <v>3371</v>
      </c>
      <c r="BA187" t="s">
        <v>3405</v>
      </c>
      <c r="BB187" t="s">
        <v>3439</v>
      </c>
      <c r="BC187" t="s">
        <v>3473</v>
      </c>
      <c r="BD187" t="s">
        <v>3507</v>
      </c>
      <c r="BE187" t="s">
        <v>3791</v>
      </c>
      <c r="BF187" t="s">
        <v>3825</v>
      </c>
      <c r="BG187" t="s">
        <v>3859</v>
      </c>
      <c r="BH187" t="s">
        <v>3893</v>
      </c>
      <c r="BI187" t="s">
        <v>3927</v>
      </c>
      <c r="BJ187" t="s">
        <v>3930</v>
      </c>
      <c r="BK187" t="s">
        <v>2985</v>
      </c>
      <c r="BL187" t="s">
        <v>3999</v>
      </c>
      <c r="BM187" t="s">
        <v>4283</v>
      </c>
      <c r="BN187" t="s">
        <v>4317</v>
      </c>
      <c r="BO187" t="s">
        <v>4351</v>
      </c>
      <c r="BP187" t="s">
        <v>4385</v>
      </c>
      <c r="BQ187" t="s">
        <v>4419</v>
      </c>
      <c r="BR187" t="s">
        <v>4453</v>
      </c>
      <c r="BS187" t="s">
        <v>4487</v>
      </c>
      <c r="BT187" t="s">
        <v>4771</v>
      </c>
      <c r="BU187" t="s">
        <v>4805</v>
      </c>
      <c r="BV187" t="s">
        <v>4839</v>
      </c>
      <c r="BW187" t="s">
        <v>4873</v>
      </c>
      <c r="BX187" t="s">
        <v>4907</v>
      </c>
      <c r="BY187" t="s">
        <v>4910</v>
      </c>
      <c r="BZ187" t="s">
        <v>3965</v>
      </c>
      <c r="CA187" t="s">
        <v>4979</v>
      </c>
      <c r="CB187" t="s">
        <v>5263</v>
      </c>
      <c r="CC187" t="s">
        <v>5297</v>
      </c>
      <c r="CD187" t="s">
        <v>5331</v>
      </c>
      <c r="CE187" t="s">
        <v>5365</v>
      </c>
      <c r="CF187" t="s">
        <v>5399</v>
      </c>
      <c r="CG187" t="s">
        <v>5433</v>
      </c>
      <c r="CH187" t="s">
        <v>5467</v>
      </c>
      <c r="CI187" t="s">
        <v>5501</v>
      </c>
      <c r="CJ187" t="s">
        <v>5785</v>
      </c>
      <c r="CK187" t="s">
        <v>5819</v>
      </c>
      <c r="CL187" t="s">
        <v>5853</v>
      </c>
      <c r="CM187" t="s">
        <v>5887</v>
      </c>
      <c r="CN187" t="s">
        <v>5890</v>
      </c>
      <c r="CO187" t="s">
        <v>4945</v>
      </c>
      <c r="CP187" t="s">
        <v>5959</v>
      </c>
      <c r="CQ187" t="s">
        <v>5993</v>
      </c>
      <c r="CR187" t="s">
        <v>6277</v>
      </c>
      <c r="CS187" t="s">
        <v>6311</v>
      </c>
      <c r="CT187" t="s">
        <v>6345</v>
      </c>
      <c r="CU187" t="s">
        <v>6379</v>
      </c>
      <c r="CV187" t="s">
        <v>6413</v>
      </c>
      <c r="CW187" t="s">
        <v>6447</v>
      </c>
      <c r="CX187" t="s">
        <v>6481</v>
      </c>
      <c r="CY187" t="s">
        <v>6765</v>
      </c>
      <c r="CZ187" t="s">
        <v>6799</v>
      </c>
      <c r="DA187" t="s">
        <v>6833</v>
      </c>
      <c r="DB187" t="s">
        <v>6867</v>
      </c>
      <c r="DC187" t="s">
        <v>6870</v>
      </c>
      <c r="DD187" t="s">
        <v>5925</v>
      </c>
      <c r="DE187" t="s">
        <v>6939</v>
      </c>
      <c r="DF187" t="s">
        <v>6973</v>
      </c>
      <c r="DG187" t="s">
        <v>7007</v>
      </c>
      <c r="DH187" t="s">
        <v>7291</v>
      </c>
      <c r="DI187" t="s">
        <v>7325</v>
      </c>
      <c r="DJ187" t="s">
        <v>7359</v>
      </c>
      <c r="DK187" t="s">
        <v>7393</v>
      </c>
      <c r="DL187" t="s">
        <v>7427</v>
      </c>
      <c r="DM187" t="s">
        <v>7461</v>
      </c>
      <c r="DN187" t="s">
        <v>7495</v>
      </c>
      <c r="DO187" t="s">
        <v>7779</v>
      </c>
      <c r="DP187" t="s">
        <v>7813</v>
      </c>
      <c r="DQ187" t="s">
        <v>7847</v>
      </c>
      <c r="DR187" t="s">
        <v>7850</v>
      </c>
      <c r="DS187" t="s">
        <v>6905</v>
      </c>
      <c r="DT187" t="s">
        <v>7919</v>
      </c>
      <c r="DU187" t="s">
        <v>7953</v>
      </c>
      <c r="DV187" t="s">
        <v>7987</v>
      </c>
      <c r="DW187" t="s">
        <v>8271</v>
      </c>
      <c r="DX187" t="s">
        <v>8305</v>
      </c>
      <c r="DY187" t="s">
        <v>8339</v>
      </c>
      <c r="DZ187" t="s">
        <v>8373</v>
      </c>
      <c r="EA187" t="s">
        <v>8407</v>
      </c>
      <c r="EB187" t="s">
        <v>8441</v>
      </c>
      <c r="EC187" t="s">
        <v>8475</v>
      </c>
      <c r="ED187" t="s">
        <v>8509</v>
      </c>
      <c r="EE187" t="s">
        <v>8613</v>
      </c>
      <c r="EF187" t="s">
        <v>8647</v>
      </c>
      <c r="EG187" t="s">
        <v>8650</v>
      </c>
      <c r="EH187" t="s">
        <v>7885</v>
      </c>
    </row>
    <row r="188" spans="1:192" ht="15" hidden="1" customHeight="1">
      <c r="A188" s="49"/>
      <c r="B188" s="49" t="s">
        <v>8686</v>
      </c>
      <c r="C188" s="62">
        <v>2</v>
      </c>
      <c r="D188" t="s">
        <v>330</v>
      </c>
      <c r="E188" t="s">
        <v>364</v>
      </c>
      <c r="F188" t="s">
        <v>398</v>
      </c>
      <c r="G188" t="s">
        <v>432</v>
      </c>
      <c r="H188" t="s">
        <v>466</v>
      </c>
      <c r="I188" t="s">
        <v>500</v>
      </c>
      <c r="J188" t="s">
        <v>784</v>
      </c>
      <c r="K188" t="s">
        <v>818</v>
      </c>
      <c r="L188" t="s">
        <v>852</v>
      </c>
      <c r="M188" t="s">
        <v>886</v>
      </c>
      <c r="N188" t="s">
        <v>920</v>
      </c>
      <c r="O188" t="s">
        <v>954</v>
      </c>
      <c r="P188" t="s">
        <v>988</v>
      </c>
      <c r="Q188" t="s">
        <v>991</v>
      </c>
      <c r="R188" t="s">
        <v>296</v>
      </c>
      <c r="S188" t="s">
        <v>1310</v>
      </c>
      <c r="T188" t="s">
        <v>1344</v>
      </c>
      <c r="U188" t="s">
        <v>1378</v>
      </c>
      <c r="V188" t="s">
        <v>1412</v>
      </c>
      <c r="W188" t="s">
        <v>1446</v>
      </c>
      <c r="X188" t="s">
        <v>1480</v>
      </c>
      <c r="Y188" t="s">
        <v>1764</v>
      </c>
      <c r="Z188" t="s">
        <v>1798</v>
      </c>
      <c r="AA188" t="s">
        <v>1832</v>
      </c>
      <c r="AB188" t="s">
        <v>1866</v>
      </c>
      <c r="AC188" t="s">
        <v>1900</v>
      </c>
      <c r="AD188" t="s">
        <v>1934</v>
      </c>
      <c r="AE188" t="s">
        <v>1968</v>
      </c>
      <c r="AF188" t="s">
        <v>1971</v>
      </c>
      <c r="AG188" t="s">
        <v>1276</v>
      </c>
      <c r="AH188" t="s">
        <v>2290</v>
      </c>
      <c r="AI188" t="s">
        <v>2324</v>
      </c>
      <c r="AJ188" t="s">
        <v>2358</v>
      </c>
      <c r="AK188" t="s">
        <v>2392</v>
      </c>
      <c r="AL188" t="s">
        <v>2426</v>
      </c>
      <c r="AM188" t="s">
        <v>2460</v>
      </c>
      <c r="AN188" t="s">
        <v>2494</v>
      </c>
      <c r="AO188" t="s">
        <v>2778</v>
      </c>
      <c r="AP188" t="s">
        <v>2812</v>
      </c>
      <c r="AQ188" t="s">
        <v>2846</v>
      </c>
      <c r="AR188" t="s">
        <v>2880</v>
      </c>
      <c r="AS188" t="s">
        <v>2914</v>
      </c>
      <c r="AT188" t="s">
        <v>2948</v>
      </c>
      <c r="AU188" t="s">
        <v>2951</v>
      </c>
      <c r="AV188" t="s">
        <v>2006</v>
      </c>
      <c r="AW188" t="s">
        <v>3270</v>
      </c>
      <c r="AX188" t="s">
        <v>3304</v>
      </c>
      <c r="AY188" t="s">
        <v>3338</v>
      </c>
      <c r="AZ188" t="s">
        <v>3372</v>
      </c>
      <c r="BA188" t="s">
        <v>3406</v>
      </c>
      <c r="BB188" t="s">
        <v>3440</v>
      </c>
      <c r="BC188" t="s">
        <v>3474</v>
      </c>
      <c r="BD188" t="s">
        <v>3508</v>
      </c>
      <c r="BE188" t="s">
        <v>3792</v>
      </c>
      <c r="BF188" t="s">
        <v>3826</v>
      </c>
      <c r="BG188" t="s">
        <v>3860</v>
      </c>
      <c r="BH188" t="s">
        <v>3894</v>
      </c>
      <c r="BI188" t="s">
        <v>3928</v>
      </c>
      <c r="BJ188" t="s">
        <v>3931</v>
      </c>
      <c r="BK188" t="s">
        <v>2986</v>
      </c>
      <c r="BL188" t="s">
        <v>4000</v>
      </c>
      <c r="BM188" t="s">
        <v>4284</v>
      </c>
      <c r="BN188" t="s">
        <v>4318</v>
      </c>
      <c r="BO188" t="s">
        <v>4352</v>
      </c>
      <c r="BP188" t="s">
        <v>4386</v>
      </c>
      <c r="BQ188" t="s">
        <v>4420</v>
      </c>
      <c r="BR188" t="s">
        <v>4454</v>
      </c>
      <c r="BS188" t="s">
        <v>4488</v>
      </c>
      <c r="BT188" t="s">
        <v>4772</v>
      </c>
      <c r="BU188" t="s">
        <v>4806</v>
      </c>
      <c r="BV188" t="s">
        <v>4840</v>
      </c>
      <c r="BW188" t="s">
        <v>4874</v>
      </c>
      <c r="BX188" t="s">
        <v>4908</v>
      </c>
      <c r="BY188" t="s">
        <v>4911</v>
      </c>
      <c r="BZ188" t="s">
        <v>3966</v>
      </c>
      <c r="CA188" t="s">
        <v>4980</v>
      </c>
      <c r="CB188" t="s">
        <v>5264</v>
      </c>
      <c r="CC188" t="s">
        <v>5298</v>
      </c>
      <c r="CD188" t="s">
        <v>5332</v>
      </c>
      <c r="CE188" t="s">
        <v>5366</v>
      </c>
      <c r="CF188" t="s">
        <v>5400</v>
      </c>
      <c r="CG188" t="s">
        <v>5434</v>
      </c>
      <c r="CH188" t="s">
        <v>5468</v>
      </c>
      <c r="CI188" t="s">
        <v>5502</v>
      </c>
      <c r="CJ188" t="s">
        <v>5786</v>
      </c>
      <c r="CK188" t="s">
        <v>5820</v>
      </c>
      <c r="CL188" t="s">
        <v>5854</v>
      </c>
      <c r="CM188" t="s">
        <v>5888</v>
      </c>
      <c r="CN188" t="s">
        <v>5891</v>
      </c>
      <c r="CO188" t="s">
        <v>4946</v>
      </c>
      <c r="CP188" t="s">
        <v>5960</v>
      </c>
      <c r="CQ188" t="s">
        <v>5994</v>
      </c>
      <c r="CR188" t="s">
        <v>6278</v>
      </c>
      <c r="CS188" t="s">
        <v>6312</v>
      </c>
      <c r="CT188" t="s">
        <v>6346</v>
      </c>
      <c r="CU188" t="s">
        <v>6380</v>
      </c>
      <c r="CV188" t="s">
        <v>6414</v>
      </c>
      <c r="CW188" t="s">
        <v>6448</v>
      </c>
      <c r="CX188" t="s">
        <v>6482</v>
      </c>
      <c r="CY188" t="s">
        <v>6766</v>
      </c>
      <c r="CZ188" t="s">
        <v>6800</v>
      </c>
      <c r="DA188" t="s">
        <v>6834</v>
      </c>
      <c r="DB188" t="s">
        <v>6868</v>
      </c>
      <c r="DC188" t="s">
        <v>6871</v>
      </c>
      <c r="DD188" t="s">
        <v>5926</v>
      </c>
      <c r="DE188" t="s">
        <v>6940</v>
      </c>
      <c r="DF188" t="s">
        <v>6974</v>
      </c>
      <c r="DG188" t="s">
        <v>7008</v>
      </c>
      <c r="DH188" t="s">
        <v>7292</v>
      </c>
      <c r="DI188" t="s">
        <v>7326</v>
      </c>
      <c r="DJ188" t="s">
        <v>7360</v>
      </c>
      <c r="DK188" t="s">
        <v>7394</v>
      </c>
      <c r="DL188" t="s">
        <v>7428</v>
      </c>
      <c r="DM188" t="s">
        <v>7462</v>
      </c>
      <c r="DN188" t="s">
        <v>7496</v>
      </c>
      <c r="DO188" t="s">
        <v>7780</v>
      </c>
      <c r="DP188" t="s">
        <v>7814</v>
      </c>
      <c r="DQ188" t="s">
        <v>7848</v>
      </c>
      <c r="DR188" t="s">
        <v>7851</v>
      </c>
      <c r="DS188" t="s">
        <v>6906</v>
      </c>
      <c r="DT188" t="s">
        <v>7920</v>
      </c>
      <c r="DU188" t="s">
        <v>7954</v>
      </c>
      <c r="DV188" t="s">
        <v>7988</v>
      </c>
      <c r="DW188" t="s">
        <v>8272</v>
      </c>
      <c r="DX188" t="s">
        <v>8306</v>
      </c>
      <c r="DY188" t="s">
        <v>8340</v>
      </c>
      <c r="DZ188" t="s">
        <v>8374</v>
      </c>
      <c r="EA188" t="s">
        <v>8408</v>
      </c>
      <c r="EB188" t="s">
        <v>8442</v>
      </c>
      <c r="EC188" t="s">
        <v>8476</v>
      </c>
      <c r="ED188" t="s">
        <v>8510</v>
      </c>
      <c r="EE188" t="s">
        <v>8614</v>
      </c>
      <c r="EF188" t="s">
        <v>8648</v>
      </c>
      <c r="EG188" t="s">
        <v>8651</v>
      </c>
      <c r="EH188" t="s">
        <v>7886</v>
      </c>
    </row>
    <row r="189" spans="1:192" ht="15" hidden="1" customHeight="1">
      <c r="A189" s="48" t="s">
        <v>8687</v>
      </c>
      <c r="B189" s="49"/>
      <c r="C189" s="62">
        <v>3</v>
      </c>
    </row>
    <row r="190" spans="1:192" ht="15" hidden="1" customHeight="1">
      <c r="A190" s="49"/>
      <c r="B190" s="49" t="s">
        <v>8688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8769</v>
      </c>
      <c r="R190" t="s">
        <v>263</v>
      </c>
      <c r="S190" t="s">
        <v>1278</v>
      </c>
      <c r="T190" t="s">
        <v>1312</v>
      </c>
      <c r="U190" t="s">
        <v>1346</v>
      </c>
      <c r="V190" t="s">
        <v>1380</v>
      </c>
      <c r="W190" t="s">
        <v>1414</v>
      </c>
      <c r="X190" t="s">
        <v>1448</v>
      </c>
      <c r="Y190" t="s">
        <v>1482</v>
      </c>
      <c r="Z190" t="s">
        <v>1766</v>
      </c>
      <c r="AA190" t="s">
        <v>1800</v>
      </c>
      <c r="AB190" t="s">
        <v>1834</v>
      </c>
      <c r="AC190" t="s">
        <v>1868</v>
      </c>
      <c r="AD190" t="s">
        <v>1902</v>
      </c>
      <c r="AE190" t="s">
        <v>1936</v>
      </c>
      <c r="AF190" t="s">
        <v>8770</v>
      </c>
      <c r="AG190" t="s">
        <v>993</v>
      </c>
      <c r="AH190" t="s">
        <v>2008</v>
      </c>
      <c r="AI190" t="s">
        <v>2292</v>
      </c>
      <c r="AJ190" t="s">
        <v>2326</v>
      </c>
      <c r="AK190" t="s">
        <v>2360</v>
      </c>
      <c r="AL190" t="s">
        <v>2394</v>
      </c>
      <c r="AM190" t="s">
        <v>2428</v>
      </c>
      <c r="AN190" t="s">
        <v>2462</v>
      </c>
      <c r="AO190" t="s">
        <v>2496</v>
      </c>
      <c r="AP190" t="s">
        <v>2780</v>
      </c>
      <c r="AQ190" t="s">
        <v>2814</v>
      </c>
      <c r="AR190" t="s">
        <v>2848</v>
      </c>
      <c r="AS190" t="s">
        <v>2882</v>
      </c>
      <c r="AT190" t="s">
        <v>2916</v>
      </c>
      <c r="AU190" t="s">
        <v>8771</v>
      </c>
      <c r="AV190" t="s">
        <v>1973</v>
      </c>
      <c r="AW190" t="s">
        <v>2988</v>
      </c>
      <c r="AX190" t="s">
        <v>3272</v>
      </c>
      <c r="AY190" t="s">
        <v>3306</v>
      </c>
      <c r="AZ190" t="s">
        <v>3340</v>
      </c>
      <c r="BA190" t="s">
        <v>3374</v>
      </c>
      <c r="BB190" t="s">
        <v>3408</v>
      </c>
      <c r="BC190" t="s">
        <v>3442</v>
      </c>
      <c r="BD190" t="s">
        <v>3476</v>
      </c>
      <c r="BE190" t="s">
        <v>3510</v>
      </c>
      <c r="BF190" t="s">
        <v>3794</v>
      </c>
      <c r="BG190" t="s">
        <v>3828</v>
      </c>
      <c r="BH190" t="s">
        <v>3862</v>
      </c>
      <c r="BI190" t="s">
        <v>3896</v>
      </c>
      <c r="BJ190" t="s">
        <v>8772</v>
      </c>
      <c r="BK190" t="s">
        <v>2953</v>
      </c>
      <c r="BL190" t="s">
        <v>3968</v>
      </c>
      <c r="BM190" t="s">
        <v>4002</v>
      </c>
      <c r="BN190" t="s">
        <v>4286</v>
      </c>
      <c r="BO190" t="s">
        <v>4320</v>
      </c>
      <c r="BP190" t="s">
        <v>4354</v>
      </c>
      <c r="BQ190" t="s">
        <v>4388</v>
      </c>
      <c r="BR190" t="s">
        <v>4422</v>
      </c>
      <c r="BS190" t="s">
        <v>4456</v>
      </c>
      <c r="BT190" t="s">
        <v>4490</v>
      </c>
      <c r="BU190" t="s">
        <v>4774</v>
      </c>
      <c r="BV190" t="s">
        <v>4808</v>
      </c>
      <c r="BW190" t="s">
        <v>4842</v>
      </c>
      <c r="BX190" t="s">
        <v>4876</v>
      </c>
      <c r="BY190" t="s">
        <v>8773</v>
      </c>
      <c r="BZ190" t="s">
        <v>3933</v>
      </c>
      <c r="CA190" t="s">
        <v>4948</v>
      </c>
      <c r="CB190" t="s">
        <v>4982</v>
      </c>
      <c r="CC190" t="s">
        <v>5266</v>
      </c>
      <c r="CD190" t="s">
        <v>5300</v>
      </c>
      <c r="CE190" t="s">
        <v>5334</v>
      </c>
      <c r="CF190" t="s">
        <v>5368</v>
      </c>
      <c r="CG190" t="s">
        <v>5402</v>
      </c>
      <c r="CH190" t="s">
        <v>5436</v>
      </c>
      <c r="CI190" t="s">
        <v>5470</v>
      </c>
      <c r="CJ190" t="s">
        <v>5504</v>
      </c>
      <c r="CK190" t="s">
        <v>5788</v>
      </c>
      <c r="CL190" t="s">
        <v>5822</v>
      </c>
      <c r="CM190" t="s">
        <v>5856</v>
      </c>
      <c r="CN190" t="s">
        <v>8774</v>
      </c>
      <c r="CO190" t="s">
        <v>4913</v>
      </c>
      <c r="CP190" t="s">
        <v>5928</v>
      </c>
      <c r="CQ190" t="s">
        <v>5962</v>
      </c>
      <c r="CR190" t="s">
        <v>5996</v>
      </c>
      <c r="CS190" t="s">
        <v>6280</v>
      </c>
      <c r="CT190" t="s">
        <v>6314</v>
      </c>
      <c r="CU190" t="s">
        <v>6348</v>
      </c>
      <c r="CV190" t="s">
        <v>6382</v>
      </c>
      <c r="CW190" t="s">
        <v>6416</v>
      </c>
      <c r="CX190" t="s">
        <v>6450</v>
      </c>
      <c r="CY190" t="s">
        <v>6484</v>
      </c>
      <c r="CZ190" t="s">
        <v>6768</v>
      </c>
      <c r="DA190" t="s">
        <v>6802</v>
      </c>
      <c r="DB190" t="s">
        <v>6836</v>
      </c>
      <c r="DC190" t="s">
        <v>8775</v>
      </c>
      <c r="DD190" t="s">
        <v>5893</v>
      </c>
      <c r="DE190" t="s">
        <v>6908</v>
      </c>
      <c r="DF190" t="s">
        <v>6942</v>
      </c>
      <c r="DG190" t="s">
        <v>6976</v>
      </c>
      <c r="DH190" t="s">
        <v>7010</v>
      </c>
      <c r="DI190" t="s">
        <v>7294</v>
      </c>
      <c r="DJ190" t="s">
        <v>7328</v>
      </c>
      <c r="DK190" t="s">
        <v>7362</v>
      </c>
      <c r="DL190" t="s">
        <v>7396</v>
      </c>
      <c r="DM190" t="s">
        <v>7430</v>
      </c>
      <c r="DN190" t="s">
        <v>7464</v>
      </c>
      <c r="DO190" t="s">
        <v>7498</v>
      </c>
      <c r="DP190" t="s">
        <v>7782</v>
      </c>
      <c r="DQ190" t="s">
        <v>7816</v>
      </c>
      <c r="DR190" t="s">
        <v>8776</v>
      </c>
      <c r="DS190" t="s">
        <v>6873</v>
      </c>
      <c r="DT190" t="s">
        <v>7888</v>
      </c>
      <c r="DU190" t="s">
        <v>7922</v>
      </c>
      <c r="DV190" t="s">
        <v>7956</v>
      </c>
      <c r="DW190" t="s">
        <v>7990</v>
      </c>
      <c r="DX190" t="s">
        <v>8274</v>
      </c>
      <c r="DY190" t="s">
        <v>8308</v>
      </c>
      <c r="DZ190" t="s">
        <v>8342</v>
      </c>
      <c r="EA190" t="s">
        <v>8376</v>
      </c>
      <c r="EB190" t="s">
        <v>8410</v>
      </c>
      <c r="EC190" t="s">
        <v>8444</v>
      </c>
      <c r="ED190" t="s">
        <v>8478</v>
      </c>
      <c r="EE190" t="s">
        <v>8582</v>
      </c>
      <c r="EF190" t="s">
        <v>8616</v>
      </c>
      <c r="EG190" t="s">
        <v>8777</v>
      </c>
      <c r="EH190" t="s">
        <v>7853</v>
      </c>
    </row>
    <row r="191" spans="1:192" ht="15" hidden="1" customHeight="1">
      <c r="A191" s="49"/>
      <c r="B191" s="49" t="s">
        <v>8680</v>
      </c>
      <c r="C191" s="62">
        <v>5</v>
      </c>
      <c r="D191" t="s">
        <v>8778</v>
      </c>
      <c r="E191" t="s">
        <v>8779</v>
      </c>
      <c r="F191" t="s">
        <v>8780</v>
      </c>
      <c r="G191" t="s">
        <v>8781</v>
      </c>
      <c r="H191" t="s">
        <v>8782</v>
      </c>
      <c r="I191" t="s">
        <v>8783</v>
      </c>
      <c r="J191" t="s">
        <v>8784</v>
      </c>
      <c r="K191" t="s">
        <v>8785</v>
      </c>
      <c r="L191" t="s">
        <v>8786</v>
      </c>
      <c r="M191" t="s">
        <v>8787</v>
      </c>
      <c r="N191" t="s">
        <v>8788</v>
      </c>
      <c r="O191" t="s">
        <v>8789</v>
      </c>
      <c r="P191" t="s">
        <v>8790</v>
      </c>
      <c r="Q191" t="s">
        <v>8791</v>
      </c>
      <c r="R191" t="s">
        <v>294</v>
      </c>
      <c r="S191" t="s">
        <v>8792</v>
      </c>
      <c r="T191" t="s">
        <v>8793</v>
      </c>
      <c r="U191" t="s">
        <v>8794</v>
      </c>
      <c r="V191" t="s">
        <v>8795</v>
      </c>
      <c r="W191" t="s">
        <v>8796</v>
      </c>
      <c r="X191" t="s">
        <v>8797</v>
      </c>
      <c r="Y191" t="s">
        <v>8798</v>
      </c>
      <c r="Z191" t="s">
        <v>8799</v>
      </c>
      <c r="AA191" t="s">
        <v>8800</v>
      </c>
      <c r="AB191" t="s">
        <v>8801</v>
      </c>
      <c r="AC191" t="s">
        <v>8802</v>
      </c>
      <c r="AD191" t="s">
        <v>8803</v>
      </c>
      <c r="AE191" t="s">
        <v>8804</v>
      </c>
      <c r="AF191" t="s">
        <v>8805</v>
      </c>
      <c r="AG191" t="s">
        <v>1274</v>
      </c>
      <c r="AH191" t="s">
        <v>8806</v>
      </c>
      <c r="AI191" t="s">
        <v>8807</v>
      </c>
      <c r="AJ191" t="s">
        <v>8808</v>
      </c>
      <c r="AK191" t="s">
        <v>8809</v>
      </c>
      <c r="AL191" t="s">
        <v>8810</v>
      </c>
      <c r="AM191" t="s">
        <v>8811</v>
      </c>
      <c r="AN191" t="s">
        <v>8812</v>
      </c>
      <c r="AO191" t="s">
        <v>8813</v>
      </c>
      <c r="AP191" t="s">
        <v>8814</v>
      </c>
      <c r="AQ191" t="s">
        <v>8815</v>
      </c>
      <c r="AR191" t="s">
        <v>8816</v>
      </c>
      <c r="AS191" t="s">
        <v>8817</v>
      </c>
      <c r="AT191" t="s">
        <v>8818</v>
      </c>
      <c r="AU191" t="s">
        <v>8819</v>
      </c>
      <c r="AV191" t="s">
        <v>2004</v>
      </c>
      <c r="AW191" t="s">
        <v>8820</v>
      </c>
      <c r="AX191" t="s">
        <v>8821</v>
      </c>
      <c r="AY191" t="s">
        <v>8822</v>
      </c>
      <c r="AZ191" t="s">
        <v>8823</v>
      </c>
      <c r="BA191" t="s">
        <v>8824</v>
      </c>
      <c r="BB191" t="s">
        <v>8825</v>
      </c>
      <c r="BC191" t="s">
        <v>8826</v>
      </c>
      <c r="BD191" t="s">
        <v>8827</v>
      </c>
      <c r="BE191" t="s">
        <v>8828</v>
      </c>
      <c r="BF191" t="s">
        <v>8829</v>
      </c>
      <c r="BG191" t="s">
        <v>8830</v>
      </c>
      <c r="BH191" t="s">
        <v>8831</v>
      </c>
      <c r="BI191" t="s">
        <v>8832</v>
      </c>
      <c r="BJ191" t="s">
        <v>8833</v>
      </c>
      <c r="BK191" t="s">
        <v>2984</v>
      </c>
      <c r="BL191" t="s">
        <v>8834</v>
      </c>
      <c r="BM191" t="s">
        <v>8835</v>
      </c>
      <c r="BN191" t="s">
        <v>8836</v>
      </c>
      <c r="BO191" t="s">
        <v>8837</v>
      </c>
      <c r="BP191" t="s">
        <v>8838</v>
      </c>
      <c r="BQ191" t="s">
        <v>8839</v>
      </c>
      <c r="BR191" t="s">
        <v>8840</v>
      </c>
      <c r="BS191" t="s">
        <v>8841</v>
      </c>
      <c r="BT191" t="s">
        <v>8842</v>
      </c>
      <c r="BU191" t="s">
        <v>8843</v>
      </c>
      <c r="BV191" t="s">
        <v>8844</v>
      </c>
      <c r="BW191" t="s">
        <v>8845</v>
      </c>
      <c r="BX191" t="s">
        <v>8846</v>
      </c>
      <c r="BY191" t="s">
        <v>8847</v>
      </c>
      <c r="BZ191" t="s">
        <v>3964</v>
      </c>
      <c r="CA191" t="s">
        <v>8848</v>
      </c>
      <c r="CB191" t="s">
        <v>8849</v>
      </c>
      <c r="CC191" t="s">
        <v>8850</v>
      </c>
      <c r="CD191" t="s">
        <v>8851</v>
      </c>
      <c r="CE191" t="s">
        <v>8852</v>
      </c>
      <c r="CF191" t="s">
        <v>8853</v>
      </c>
      <c r="CG191" t="s">
        <v>8854</v>
      </c>
      <c r="CH191" t="s">
        <v>8855</v>
      </c>
      <c r="CI191" t="s">
        <v>8856</v>
      </c>
      <c r="CJ191" t="s">
        <v>8857</v>
      </c>
      <c r="CK191" t="s">
        <v>8858</v>
      </c>
      <c r="CL191" t="s">
        <v>8859</v>
      </c>
      <c r="CM191" t="s">
        <v>8860</v>
      </c>
      <c r="CN191" t="s">
        <v>8861</v>
      </c>
      <c r="CO191" t="s">
        <v>4944</v>
      </c>
      <c r="CP191" t="s">
        <v>8862</v>
      </c>
      <c r="CQ191" t="s">
        <v>8863</v>
      </c>
      <c r="CR191" t="s">
        <v>8864</v>
      </c>
      <c r="CS191" t="s">
        <v>8865</v>
      </c>
      <c r="CT191" t="s">
        <v>8866</v>
      </c>
      <c r="CU191" t="s">
        <v>8867</v>
      </c>
      <c r="CV191" t="s">
        <v>8868</v>
      </c>
      <c r="CW191" t="s">
        <v>8869</v>
      </c>
      <c r="CX191" t="s">
        <v>8870</v>
      </c>
      <c r="CY191" t="s">
        <v>8871</v>
      </c>
      <c r="CZ191" t="s">
        <v>8872</v>
      </c>
      <c r="DA191" t="s">
        <v>8873</v>
      </c>
      <c r="DB191" t="s">
        <v>8874</v>
      </c>
      <c r="DC191" t="s">
        <v>8875</v>
      </c>
      <c r="DD191" t="s">
        <v>5924</v>
      </c>
      <c r="DE191" t="s">
        <v>8876</v>
      </c>
      <c r="DF191" t="s">
        <v>8877</v>
      </c>
      <c r="DG191" t="s">
        <v>8878</v>
      </c>
      <c r="DH191" t="s">
        <v>8879</v>
      </c>
      <c r="DI191" t="s">
        <v>8880</v>
      </c>
      <c r="DJ191" t="s">
        <v>8881</v>
      </c>
      <c r="DK191" t="s">
        <v>8882</v>
      </c>
      <c r="DL191" t="s">
        <v>8883</v>
      </c>
      <c r="DM191" t="s">
        <v>8884</v>
      </c>
      <c r="DN191" t="s">
        <v>8885</v>
      </c>
      <c r="DO191" t="s">
        <v>8886</v>
      </c>
      <c r="DP191" t="s">
        <v>8887</v>
      </c>
      <c r="DQ191" t="s">
        <v>8888</v>
      </c>
      <c r="DR191" t="s">
        <v>8889</v>
      </c>
      <c r="DS191" t="s">
        <v>6904</v>
      </c>
      <c r="DT191" t="s">
        <v>8890</v>
      </c>
      <c r="DU191" t="s">
        <v>8891</v>
      </c>
      <c r="DV191" t="s">
        <v>8892</v>
      </c>
      <c r="DW191" t="s">
        <v>8893</v>
      </c>
      <c r="DX191" t="s">
        <v>8894</v>
      </c>
      <c r="DY191" t="s">
        <v>8895</v>
      </c>
      <c r="DZ191" t="s">
        <v>8896</v>
      </c>
      <c r="EA191" t="s">
        <v>8897</v>
      </c>
      <c r="EB191" t="s">
        <v>8898</v>
      </c>
      <c r="EC191" t="s">
        <v>8899</v>
      </c>
      <c r="ED191" t="s">
        <v>8900</v>
      </c>
      <c r="EE191" t="s">
        <v>8901</v>
      </c>
      <c r="EF191" t="s">
        <v>8902</v>
      </c>
      <c r="EG191" t="s">
        <v>8903</v>
      </c>
      <c r="EH191" t="s">
        <v>7884</v>
      </c>
    </row>
    <row r="192" spans="1:192" ht="15" hidden="1" customHeight="1">
      <c r="A192" s="48" t="s">
        <v>8681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1277</v>
      </c>
      <c r="T192" t="s">
        <v>1311</v>
      </c>
      <c r="U192" t="s">
        <v>1345</v>
      </c>
      <c r="V192" t="s">
        <v>1379</v>
      </c>
      <c r="W192" t="s">
        <v>1413</v>
      </c>
      <c r="X192" t="s">
        <v>1447</v>
      </c>
      <c r="Y192" t="s">
        <v>1481</v>
      </c>
      <c r="Z192" t="s">
        <v>1765</v>
      </c>
      <c r="AA192" t="s">
        <v>1799</v>
      </c>
      <c r="AB192" t="s">
        <v>1833</v>
      </c>
      <c r="AC192" t="s">
        <v>1867</v>
      </c>
      <c r="AD192" t="s">
        <v>1901</v>
      </c>
      <c r="AE192" t="s">
        <v>1935</v>
      </c>
      <c r="AF192" t="s">
        <v>1969</v>
      </c>
      <c r="AG192" t="s">
        <v>992</v>
      </c>
      <c r="AH192" t="s">
        <v>2007</v>
      </c>
      <c r="AI192" t="s">
        <v>2291</v>
      </c>
      <c r="AJ192" t="s">
        <v>2325</v>
      </c>
      <c r="AK192" t="s">
        <v>2359</v>
      </c>
      <c r="AL192" t="s">
        <v>2393</v>
      </c>
      <c r="AM192" t="s">
        <v>2427</v>
      </c>
      <c r="AN192" t="s">
        <v>2461</v>
      </c>
      <c r="AO192" t="s">
        <v>2495</v>
      </c>
      <c r="AP192" t="s">
        <v>2779</v>
      </c>
      <c r="AQ192" t="s">
        <v>2813</v>
      </c>
      <c r="AR192" t="s">
        <v>2847</v>
      </c>
      <c r="AS192" t="s">
        <v>2881</v>
      </c>
      <c r="AT192" t="s">
        <v>2915</v>
      </c>
      <c r="AU192" t="s">
        <v>2949</v>
      </c>
      <c r="AV192" t="s">
        <v>1972</v>
      </c>
      <c r="AW192" t="s">
        <v>2987</v>
      </c>
      <c r="AX192" t="s">
        <v>3271</v>
      </c>
      <c r="AY192" t="s">
        <v>3305</v>
      </c>
      <c r="AZ192" t="s">
        <v>3339</v>
      </c>
      <c r="BA192" t="s">
        <v>3373</v>
      </c>
      <c r="BB192" t="s">
        <v>3407</v>
      </c>
      <c r="BC192" t="s">
        <v>3441</v>
      </c>
      <c r="BD192" t="s">
        <v>3475</v>
      </c>
      <c r="BE192" t="s">
        <v>3509</v>
      </c>
      <c r="BF192" t="s">
        <v>3793</v>
      </c>
      <c r="BG192" t="s">
        <v>3827</v>
      </c>
      <c r="BH192" t="s">
        <v>3861</v>
      </c>
      <c r="BI192" t="s">
        <v>3895</v>
      </c>
      <c r="BJ192" t="s">
        <v>3929</v>
      </c>
      <c r="BK192" t="s">
        <v>2952</v>
      </c>
      <c r="BL192" t="s">
        <v>3967</v>
      </c>
      <c r="BM192" t="s">
        <v>4001</v>
      </c>
      <c r="BN192" t="s">
        <v>4285</v>
      </c>
      <c r="BO192" t="s">
        <v>4319</v>
      </c>
      <c r="BP192" t="s">
        <v>4353</v>
      </c>
      <c r="BQ192" t="s">
        <v>4387</v>
      </c>
      <c r="BR192" t="s">
        <v>4421</v>
      </c>
      <c r="BS192" t="s">
        <v>4455</v>
      </c>
      <c r="BT192" t="s">
        <v>4489</v>
      </c>
      <c r="BU192" t="s">
        <v>4773</v>
      </c>
      <c r="BV192" t="s">
        <v>4807</v>
      </c>
      <c r="BW192" t="s">
        <v>4841</v>
      </c>
      <c r="BX192" t="s">
        <v>4875</v>
      </c>
      <c r="BY192" t="s">
        <v>4909</v>
      </c>
      <c r="BZ192" t="s">
        <v>3932</v>
      </c>
      <c r="CA192" t="s">
        <v>4947</v>
      </c>
      <c r="CB192" t="s">
        <v>4981</v>
      </c>
      <c r="CC192" t="s">
        <v>5265</v>
      </c>
      <c r="CD192" t="s">
        <v>5299</v>
      </c>
      <c r="CE192" t="s">
        <v>5333</v>
      </c>
      <c r="CF192" t="s">
        <v>5367</v>
      </c>
      <c r="CG192" t="s">
        <v>5401</v>
      </c>
      <c r="CH192" t="s">
        <v>5435</v>
      </c>
      <c r="CI192" t="s">
        <v>5469</v>
      </c>
      <c r="CJ192" t="s">
        <v>5503</v>
      </c>
      <c r="CK192" t="s">
        <v>5787</v>
      </c>
      <c r="CL192" t="s">
        <v>5821</v>
      </c>
      <c r="CM192" t="s">
        <v>5855</v>
      </c>
      <c r="CN192" t="s">
        <v>5889</v>
      </c>
      <c r="CO192" t="s">
        <v>4912</v>
      </c>
      <c r="CP192" t="s">
        <v>5927</v>
      </c>
      <c r="CQ192" t="s">
        <v>5961</v>
      </c>
      <c r="CR192" t="s">
        <v>5995</v>
      </c>
      <c r="CS192" t="s">
        <v>6279</v>
      </c>
      <c r="CT192" t="s">
        <v>6313</v>
      </c>
      <c r="CU192" t="s">
        <v>6347</v>
      </c>
      <c r="CV192" t="s">
        <v>6381</v>
      </c>
      <c r="CW192" t="s">
        <v>6415</v>
      </c>
      <c r="CX192" t="s">
        <v>6449</v>
      </c>
      <c r="CY192" t="s">
        <v>6483</v>
      </c>
      <c r="CZ192" t="s">
        <v>6767</v>
      </c>
      <c r="DA192" t="s">
        <v>6801</v>
      </c>
      <c r="DB192" t="s">
        <v>6835</v>
      </c>
      <c r="DC192" t="s">
        <v>6869</v>
      </c>
      <c r="DD192" t="s">
        <v>5892</v>
      </c>
      <c r="DE192" t="s">
        <v>6907</v>
      </c>
      <c r="DF192" t="s">
        <v>6941</v>
      </c>
      <c r="DG192" t="s">
        <v>6975</v>
      </c>
      <c r="DH192" t="s">
        <v>7009</v>
      </c>
      <c r="DI192" t="s">
        <v>7293</v>
      </c>
      <c r="DJ192" t="s">
        <v>7327</v>
      </c>
      <c r="DK192" t="s">
        <v>7361</v>
      </c>
      <c r="DL192" t="s">
        <v>7395</v>
      </c>
      <c r="DM192" t="s">
        <v>7429</v>
      </c>
      <c r="DN192" t="s">
        <v>7463</v>
      </c>
      <c r="DO192" t="s">
        <v>7497</v>
      </c>
      <c r="DP192" t="s">
        <v>7781</v>
      </c>
      <c r="DQ192" t="s">
        <v>7815</v>
      </c>
      <c r="DR192" t="s">
        <v>7849</v>
      </c>
      <c r="DS192" t="s">
        <v>6872</v>
      </c>
      <c r="DT192" t="s">
        <v>7887</v>
      </c>
      <c r="DU192" t="s">
        <v>7921</v>
      </c>
      <c r="DV192" t="s">
        <v>7955</v>
      </c>
      <c r="DW192" t="s">
        <v>7989</v>
      </c>
      <c r="DX192" t="s">
        <v>8273</v>
      </c>
      <c r="DY192" t="s">
        <v>8307</v>
      </c>
      <c r="DZ192" t="s">
        <v>8341</v>
      </c>
      <c r="EA192" t="s">
        <v>8375</v>
      </c>
      <c r="EB192" t="s">
        <v>8409</v>
      </c>
      <c r="EC192" t="s">
        <v>8443</v>
      </c>
      <c r="ED192" t="s">
        <v>8477</v>
      </c>
      <c r="EE192" t="s">
        <v>8511</v>
      </c>
      <c r="EF192" t="s">
        <v>8615</v>
      </c>
      <c r="EG192" t="s">
        <v>8649</v>
      </c>
      <c r="EH192" t="s">
        <v>7852</v>
      </c>
    </row>
    <row r="193" spans="1:138" ht="15" hidden="1" customHeight="1">
      <c r="A193" s="45" t="s">
        <v>8690</v>
      </c>
      <c r="B193" s="55"/>
      <c r="C193" s="62">
        <v>7</v>
      </c>
    </row>
    <row r="194" spans="1:138" ht="15" hidden="1" customHeight="1">
      <c r="A194" s="48" t="s">
        <v>8691</v>
      </c>
      <c r="B194" s="49"/>
      <c r="C194" s="62">
        <v>8</v>
      </c>
    </row>
    <row r="195" spans="1:138" ht="15" hidden="1" customHeight="1">
      <c r="A195" s="49"/>
      <c r="B195" s="49" t="s">
        <v>8692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8904</v>
      </c>
      <c r="R195" t="s">
        <v>264</v>
      </c>
      <c r="S195" t="s">
        <v>1279</v>
      </c>
      <c r="T195" t="s">
        <v>1313</v>
      </c>
      <c r="U195" t="s">
        <v>1347</v>
      </c>
      <c r="V195" t="s">
        <v>1381</v>
      </c>
      <c r="W195" t="s">
        <v>1415</v>
      </c>
      <c r="X195" t="s">
        <v>1449</v>
      </c>
      <c r="Y195" t="s">
        <v>1483</v>
      </c>
      <c r="Z195" t="s">
        <v>1767</v>
      </c>
      <c r="AA195" t="s">
        <v>1801</v>
      </c>
      <c r="AB195" t="s">
        <v>1835</v>
      </c>
      <c r="AC195" t="s">
        <v>1869</v>
      </c>
      <c r="AD195" t="s">
        <v>1903</v>
      </c>
      <c r="AE195" t="s">
        <v>1937</v>
      </c>
      <c r="AF195" t="s">
        <v>8905</v>
      </c>
      <c r="AG195" t="s">
        <v>994</v>
      </c>
      <c r="AH195" t="s">
        <v>2009</v>
      </c>
      <c r="AI195" t="s">
        <v>2293</v>
      </c>
      <c r="AJ195" t="s">
        <v>2327</v>
      </c>
      <c r="AK195" t="s">
        <v>2361</v>
      </c>
      <c r="AL195" t="s">
        <v>2395</v>
      </c>
      <c r="AM195" t="s">
        <v>2429</v>
      </c>
      <c r="AN195" t="s">
        <v>2463</v>
      </c>
      <c r="AO195" t="s">
        <v>2497</v>
      </c>
      <c r="AP195" t="s">
        <v>2781</v>
      </c>
      <c r="AQ195" t="s">
        <v>2815</v>
      </c>
      <c r="AR195" t="s">
        <v>2849</v>
      </c>
      <c r="AS195" t="s">
        <v>2883</v>
      </c>
      <c r="AT195" t="s">
        <v>2917</v>
      </c>
      <c r="AU195" t="s">
        <v>8906</v>
      </c>
      <c r="AV195" t="s">
        <v>1974</v>
      </c>
      <c r="AW195" t="s">
        <v>2989</v>
      </c>
      <c r="AX195" t="s">
        <v>3273</v>
      </c>
      <c r="AY195" t="s">
        <v>3307</v>
      </c>
      <c r="AZ195" t="s">
        <v>3341</v>
      </c>
      <c r="BA195" t="s">
        <v>3375</v>
      </c>
      <c r="BB195" t="s">
        <v>3409</v>
      </c>
      <c r="BC195" t="s">
        <v>3443</v>
      </c>
      <c r="BD195" t="s">
        <v>3477</v>
      </c>
      <c r="BE195" t="s">
        <v>3511</v>
      </c>
      <c r="BF195" t="s">
        <v>3795</v>
      </c>
      <c r="BG195" t="s">
        <v>3829</v>
      </c>
      <c r="BH195" t="s">
        <v>3863</v>
      </c>
      <c r="BI195" t="s">
        <v>3897</v>
      </c>
      <c r="BJ195" t="s">
        <v>8907</v>
      </c>
      <c r="BK195" t="s">
        <v>2954</v>
      </c>
      <c r="BL195" t="s">
        <v>3969</v>
      </c>
      <c r="BM195" t="s">
        <v>4003</v>
      </c>
      <c r="BN195" t="s">
        <v>4287</v>
      </c>
      <c r="BO195" t="s">
        <v>4321</v>
      </c>
      <c r="BP195" t="s">
        <v>4355</v>
      </c>
      <c r="BQ195" t="s">
        <v>4389</v>
      </c>
      <c r="BR195" t="s">
        <v>4423</v>
      </c>
      <c r="BS195" t="s">
        <v>4457</v>
      </c>
      <c r="BT195" t="s">
        <v>4491</v>
      </c>
      <c r="BU195" t="s">
        <v>4775</v>
      </c>
      <c r="BV195" t="s">
        <v>4809</v>
      </c>
      <c r="BW195" t="s">
        <v>4843</v>
      </c>
      <c r="BX195" t="s">
        <v>4877</v>
      </c>
      <c r="BY195" t="s">
        <v>8908</v>
      </c>
      <c r="BZ195" t="s">
        <v>3934</v>
      </c>
      <c r="CA195" t="s">
        <v>4949</v>
      </c>
      <c r="CB195" t="s">
        <v>4983</v>
      </c>
      <c r="CC195" t="s">
        <v>5267</v>
      </c>
      <c r="CD195" t="s">
        <v>5301</v>
      </c>
      <c r="CE195" t="s">
        <v>5335</v>
      </c>
      <c r="CF195" t="s">
        <v>5369</v>
      </c>
      <c r="CG195" t="s">
        <v>5403</v>
      </c>
      <c r="CH195" t="s">
        <v>5437</v>
      </c>
      <c r="CI195" t="s">
        <v>5471</v>
      </c>
      <c r="CJ195" t="s">
        <v>5505</v>
      </c>
      <c r="CK195" t="s">
        <v>5789</v>
      </c>
      <c r="CL195" t="s">
        <v>5823</v>
      </c>
      <c r="CM195" t="s">
        <v>5857</v>
      </c>
      <c r="CN195" t="s">
        <v>8909</v>
      </c>
      <c r="CO195" t="s">
        <v>4914</v>
      </c>
      <c r="CP195" t="s">
        <v>5929</v>
      </c>
      <c r="CQ195" t="s">
        <v>5963</v>
      </c>
      <c r="CR195" t="s">
        <v>5997</v>
      </c>
      <c r="CS195" t="s">
        <v>6281</v>
      </c>
      <c r="CT195" t="s">
        <v>6315</v>
      </c>
      <c r="CU195" t="s">
        <v>6349</v>
      </c>
      <c r="CV195" t="s">
        <v>6383</v>
      </c>
      <c r="CW195" t="s">
        <v>6417</v>
      </c>
      <c r="CX195" t="s">
        <v>6451</v>
      </c>
      <c r="CY195" t="s">
        <v>6485</v>
      </c>
      <c r="CZ195" t="s">
        <v>6769</v>
      </c>
      <c r="DA195" t="s">
        <v>6803</v>
      </c>
      <c r="DB195" t="s">
        <v>6837</v>
      </c>
      <c r="DC195" t="s">
        <v>8910</v>
      </c>
      <c r="DD195" t="s">
        <v>5894</v>
      </c>
      <c r="DE195" t="s">
        <v>6909</v>
      </c>
      <c r="DF195" t="s">
        <v>6943</v>
      </c>
      <c r="DG195" t="s">
        <v>6977</v>
      </c>
      <c r="DH195" t="s">
        <v>7011</v>
      </c>
      <c r="DI195" t="s">
        <v>7295</v>
      </c>
      <c r="DJ195" t="s">
        <v>7329</v>
      </c>
      <c r="DK195" t="s">
        <v>7363</v>
      </c>
      <c r="DL195" t="s">
        <v>7397</v>
      </c>
      <c r="DM195" t="s">
        <v>7431</v>
      </c>
      <c r="DN195" t="s">
        <v>7465</v>
      </c>
      <c r="DO195" t="s">
        <v>7499</v>
      </c>
      <c r="DP195" t="s">
        <v>7783</v>
      </c>
      <c r="DQ195" t="s">
        <v>7817</v>
      </c>
      <c r="DR195" t="s">
        <v>8911</v>
      </c>
      <c r="DS195" t="s">
        <v>6874</v>
      </c>
      <c r="DT195" t="s">
        <v>7889</v>
      </c>
      <c r="DU195" t="s">
        <v>7923</v>
      </c>
      <c r="DV195" t="s">
        <v>7957</v>
      </c>
      <c r="DW195" t="s">
        <v>7991</v>
      </c>
      <c r="DX195" t="s">
        <v>8275</v>
      </c>
      <c r="DY195" t="s">
        <v>8309</v>
      </c>
      <c r="DZ195" t="s">
        <v>8343</v>
      </c>
      <c r="EA195" t="s">
        <v>8377</v>
      </c>
      <c r="EB195" t="s">
        <v>8411</v>
      </c>
      <c r="EC195" t="s">
        <v>8445</v>
      </c>
      <c r="ED195" t="s">
        <v>8479</v>
      </c>
      <c r="EE195" t="s">
        <v>8583</v>
      </c>
      <c r="EF195" t="s">
        <v>8617</v>
      </c>
      <c r="EG195" t="s">
        <v>8912</v>
      </c>
      <c r="EH195" t="s">
        <v>7854</v>
      </c>
    </row>
    <row r="196" spans="1:138" ht="15" hidden="1" customHeight="1">
      <c r="A196" s="49"/>
      <c r="B196" s="49" t="s">
        <v>8693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8913</v>
      </c>
      <c r="R196" t="s">
        <v>279</v>
      </c>
      <c r="S196" t="s">
        <v>1294</v>
      </c>
      <c r="T196" t="s">
        <v>1328</v>
      </c>
      <c r="U196" t="s">
        <v>1362</v>
      </c>
      <c r="V196" t="s">
        <v>1396</v>
      </c>
      <c r="W196" t="s">
        <v>1430</v>
      </c>
      <c r="X196" t="s">
        <v>1464</v>
      </c>
      <c r="Y196" t="s">
        <v>1498</v>
      </c>
      <c r="Z196" t="s">
        <v>1782</v>
      </c>
      <c r="AA196" t="s">
        <v>1816</v>
      </c>
      <c r="AB196" t="s">
        <v>1850</v>
      </c>
      <c r="AC196" t="s">
        <v>1884</v>
      </c>
      <c r="AD196" t="s">
        <v>1918</v>
      </c>
      <c r="AE196" t="s">
        <v>1952</v>
      </c>
      <c r="AF196" t="s">
        <v>8914</v>
      </c>
      <c r="AG196" t="s">
        <v>1009</v>
      </c>
      <c r="AH196" t="s">
        <v>2274</v>
      </c>
      <c r="AI196" t="s">
        <v>2308</v>
      </c>
      <c r="AJ196" t="s">
        <v>2342</v>
      </c>
      <c r="AK196" t="s">
        <v>2376</v>
      </c>
      <c r="AL196" t="s">
        <v>2410</v>
      </c>
      <c r="AM196" t="s">
        <v>2444</v>
      </c>
      <c r="AN196" t="s">
        <v>2478</v>
      </c>
      <c r="AO196" t="s">
        <v>2762</v>
      </c>
      <c r="AP196" t="s">
        <v>2796</v>
      </c>
      <c r="AQ196" t="s">
        <v>2830</v>
      </c>
      <c r="AR196" t="s">
        <v>2864</v>
      </c>
      <c r="AS196" t="s">
        <v>2898</v>
      </c>
      <c r="AT196" t="s">
        <v>2932</v>
      </c>
      <c r="AU196" t="s">
        <v>8915</v>
      </c>
      <c r="AV196" t="s">
        <v>1989</v>
      </c>
      <c r="AW196" t="s">
        <v>3004</v>
      </c>
      <c r="AX196" t="s">
        <v>3288</v>
      </c>
      <c r="AY196" t="s">
        <v>3322</v>
      </c>
      <c r="AZ196" t="s">
        <v>3356</v>
      </c>
      <c r="BA196" t="s">
        <v>3390</v>
      </c>
      <c r="BB196" t="s">
        <v>3424</v>
      </c>
      <c r="BC196" t="s">
        <v>3458</v>
      </c>
      <c r="BD196" t="s">
        <v>3492</v>
      </c>
      <c r="BE196" t="s">
        <v>3776</v>
      </c>
      <c r="BF196" t="s">
        <v>3810</v>
      </c>
      <c r="BG196" t="s">
        <v>3844</v>
      </c>
      <c r="BH196" t="s">
        <v>3878</v>
      </c>
      <c r="BI196" t="s">
        <v>3912</v>
      </c>
      <c r="BJ196" t="s">
        <v>8916</v>
      </c>
      <c r="BK196" t="s">
        <v>2969</v>
      </c>
      <c r="BL196" t="s">
        <v>3984</v>
      </c>
      <c r="BM196" t="s">
        <v>4268</v>
      </c>
      <c r="BN196" t="s">
        <v>4302</v>
      </c>
      <c r="BO196" t="s">
        <v>4336</v>
      </c>
      <c r="BP196" t="s">
        <v>4370</v>
      </c>
      <c r="BQ196" t="s">
        <v>4404</v>
      </c>
      <c r="BR196" t="s">
        <v>4438</v>
      </c>
      <c r="BS196" t="s">
        <v>4472</v>
      </c>
      <c r="BT196" t="s">
        <v>4506</v>
      </c>
      <c r="BU196" t="s">
        <v>4790</v>
      </c>
      <c r="BV196" t="s">
        <v>4824</v>
      </c>
      <c r="BW196" t="s">
        <v>4858</v>
      </c>
      <c r="BX196" t="s">
        <v>4892</v>
      </c>
      <c r="BY196" t="s">
        <v>8917</v>
      </c>
      <c r="BZ196" t="s">
        <v>3949</v>
      </c>
      <c r="CA196" t="s">
        <v>4964</v>
      </c>
      <c r="CB196" t="s">
        <v>4998</v>
      </c>
      <c r="CC196" t="s">
        <v>5282</v>
      </c>
      <c r="CD196" t="s">
        <v>5316</v>
      </c>
      <c r="CE196" t="s">
        <v>5350</v>
      </c>
      <c r="CF196" t="s">
        <v>5384</v>
      </c>
      <c r="CG196" t="s">
        <v>5418</v>
      </c>
      <c r="CH196" t="s">
        <v>5452</v>
      </c>
      <c r="CI196" t="s">
        <v>5486</v>
      </c>
      <c r="CJ196" t="s">
        <v>5770</v>
      </c>
      <c r="CK196" t="s">
        <v>5804</v>
      </c>
      <c r="CL196" t="s">
        <v>5838</v>
      </c>
      <c r="CM196" t="s">
        <v>5872</v>
      </c>
      <c r="CN196" t="s">
        <v>8918</v>
      </c>
      <c r="CO196" t="s">
        <v>4929</v>
      </c>
      <c r="CP196" t="s">
        <v>5944</v>
      </c>
      <c r="CQ196" t="s">
        <v>5978</v>
      </c>
      <c r="CR196" t="s">
        <v>6262</v>
      </c>
      <c r="CS196" t="s">
        <v>6296</v>
      </c>
      <c r="CT196" t="s">
        <v>6330</v>
      </c>
      <c r="CU196" t="s">
        <v>6364</v>
      </c>
      <c r="CV196" t="s">
        <v>6398</v>
      </c>
      <c r="CW196" t="s">
        <v>6432</v>
      </c>
      <c r="CX196" t="s">
        <v>6466</v>
      </c>
      <c r="CY196" t="s">
        <v>6500</v>
      </c>
      <c r="CZ196" t="s">
        <v>6784</v>
      </c>
      <c r="DA196" t="s">
        <v>6818</v>
      </c>
      <c r="DB196" t="s">
        <v>6852</v>
      </c>
      <c r="DC196" t="s">
        <v>8919</v>
      </c>
      <c r="DD196" t="s">
        <v>5909</v>
      </c>
      <c r="DE196" t="s">
        <v>6924</v>
      </c>
      <c r="DF196" t="s">
        <v>6958</v>
      </c>
      <c r="DG196" t="s">
        <v>6992</v>
      </c>
      <c r="DH196" t="s">
        <v>7276</v>
      </c>
      <c r="DI196" t="s">
        <v>7310</v>
      </c>
      <c r="DJ196" t="s">
        <v>7344</v>
      </c>
      <c r="DK196" t="s">
        <v>7378</v>
      </c>
      <c r="DL196" t="s">
        <v>7412</v>
      </c>
      <c r="DM196" t="s">
        <v>7446</v>
      </c>
      <c r="DN196" t="s">
        <v>7480</v>
      </c>
      <c r="DO196" t="s">
        <v>7764</v>
      </c>
      <c r="DP196" t="s">
        <v>7798</v>
      </c>
      <c r="DQ196" t="s">
        <v>7832</v>
      </c>
      <c r="DR196" t="s">
        <v>8920</v>
      </c>
      <c r="DS196" t="s">
        <v>6889</v>
      </c>
      <c r="DT196" t="s">
        <v>7904</v>
      </c>
      <c r="DU196" t="s">
        <v>7938</v>
      </c>
      <c r="DV196" t="s">
        <v>7972</v>
      </c>
      <c r="DW196" t="s">
        <v>8006</v>
      </c>
      <c r="DX196" t="s">
        <v>8290</v>
      </c>
      <c r="DY196" t="s">
        <v>8324</v>
      </c>
      <c r="DZ196" t="s">
        <v>8358</v>
      </c>
      <c r="EA196" t="s">
        <v>8392</v>
      </c>
      <c r="EB196" t="s">
        <v>8426</v>
      </c>
      <c r="EC196" t="s">
        <v>8460</v>
      </c>
      <c r="ED196" t="s">
        <v>8494</v>
      </c>
      <c r="EE196" t="s">
        <v>8598</v>
      </c>
      <c r="EF196" t="s">
        <v>8632</v>
      </c>
      <c r="EG196" t="s">
        <v>8921</v>
      </c>
      <c r="EH196" t="s">
        <v>7869</v>
      </c>
    </row>
    <row r="197" spans="1:138" ht="15" hidden="1" customHeight="1">
      <c r="A197" s="48" t="s">
        <v>8681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8769</v>
      </c>
      <c r="R197" t="s">
        <v>263</v>
      </c>
      <c r="S197" t="s">
        <v>1278</v>
      </c>
      <c r="T197" t="s">
        <v>1312</v>
      </c>
      <c r="U197" t="s">
        <v>1346</v>
      </c>
      <c r="V197" t="s">
        <v>1380</v>
      </c>
      <c r="W197" t="s">
        <v>1414</v>
      </c>
      <c r="X197" t="s">
        <v>1448</v>
      </c>
      <c r="Y197" t="s">
        <v>1482</v>
      </c>
      <c r="Z197" t="s">
        <v>1766</v>
      </c>
      <c r="AA197" t="s">
        <v>1800</v>
      </c>
      <c r="AB197" t="s">
        <v>1834</v>
      </c>
      <c r="AC197" t="s">
        <v>1868</v>
      </c>
      <c r="AD197" t="s">
        <v>1902</v>
      </c>
      <c r="AE197" t="s">
        <v>1936</v>
      </c>
      <c r="AF197" t="s">
        <v>8770</v>
      </c>
      <c r="AG197" t="s">
        <v>993</v>
      </c>
      <c r="AH197" t="s">
        <v>2008</v>
      </c>
      <c r="AI197" t="s">
        <v>2292</v>
      </c>
      <c r="AJ197" t="s">
        <v>2326</v>
      </c>
      <c r="AK197" t="s">
        <v>2360</v>
      </c>
      <c r="AL197" t="s">
        <v>2394</v>
      </c>
      <c r="AM197" t="s">
        <v>2428</v>
      </c>
      <c r="AN197" t="s">
        <v>2462</v>
      </c>
      <c r="AO197" t="s">
        <v>2496</v>
      </c>
      <c r="AP197" t="s">
        <v>2780</v>
      </c>
      <c r="AQ197" t="s">
        <v>2814</v>
      </c>
      <c r="AR197" t="s">
        <v>2848</v>
      </c>
      <c r="AS197" t="s">
        <v>2882</v>
      </c>
      <c r="AT197" t="s">
        <v>2916</v>
      </c>
      <c r="AU197" t="s">
        <v>8771</v>
      </c>
      <c r="AV197" t="s">
        <v>1973</v>
      </c>
      <c r="AW197" t="s">
        <v>2988</v>
      </c>
      <c r="AX197" t="s">
        <v>3272</v>
      </c>
      <c r="AY197" t="s">
        <v>3306</v>
      </c>
      <c r="AZ197" t="s">
        <v>3340</v>
      </c>
      <c r="BA197" t="s">
        <v>3374</v>
      </c>
      <c r="BB197" t="s">
        <v>3408</v>
      </c>
      <c r="BC197" t="s">
        <v>3442</v>
      </c>
      <c r="BD197" t="s">
        <v>3476</v>
      </c>
      <c r="BE197" t="s">
        <v>3510</v>
      </c>
      <c r="BF197" t="s">
        <v>3794</v>
      </c>
      <c r="BG197" t="s">
        <v>3828</v>
      </c>
      <c r="BH197" t="s">
        <v>3862</v>
      </c>
      <c r="BI197" t="s">
        <v>3896</v>
      </c>
      <c r="BJ197" t="s">
        <v>8772</v>
      </c>
      <c r="BK197" t="s">
        <v>2953</v>
      </c>
      <c r="BL197" t="s">
        <v>3968</v>
      </c>
      <c r="BM197" t="s">
        <v>4002</v>
      </c>
      <c r="BN197" t="s">
        <v>4286</v>
      </c>
      <c r="BO197" t="s">
        <v>4320</v>
      </c>
      <c r="BP197" t="s">
        <v>4354</v>
      </c>
      <c r="BQ197" t="s">
        <v>4388</v>
      </c>
      <c r="BR197" t="s">
        <v>4422</v>
      </c>
      <c r="BS197" t="s">
        <v>4456</v>
      </c>
      <c r="BT197" t="s">
        <v>4490</v>
      </c>
      <c r="BU197" t="s">
        <v>4774</v>
      </c>
      <c r="BV197" t="s">
        <v>4808</v>
      </c>
      <c r="BW197" t="s">
        <v>4842</v>
      </c>
      <c r="BX197" t="s">
        <v>4876</v>
      </c>
      <c r="BY197" t="s">
        <v>8773</v>
      </c>
      <c r="BZ197" t="s">
        <v>3933</v>
      </c>
      <c r="CA197" t="s">
        <v>4948</v>
      </c>
      <c r="CB197" t="s">
        <v>4982</v>
      </c>
      <c r="CC197" t="s">
        <v>5266</v>
      </c>
      <c r="CD197" t="s">
        <v>5300</v>
      </c>
      <c r="CE197" t="s">
        <v>5334</v>
      </c>
      <c r="CF197" t="s">
        <v>5368</v>
      </c>
      <c r="CG197" t="s">
        <v>5402</v>
      </c>
      <c r="CH197" t="s">
        <v>5436</v>
      </c>
      <c r="CI197" t="s">
        <v>5470</v>
      </c>
      <c r="CJ197" t="s">
        <v>5504</v>
      </c>
      <c r="CK197" t="s">
        <v>5788</v>
      </c>
      <c r="CL197" t="s">
        <v>5822</v>
      </c>
      <c r="CM197" t="s">
        <v>5856</v>
      </c>
      <c r="CN197" t="s">
        <v>8774</v>
      </c>
      <c r="CO197" t="s">
        <v>4913</v>
      </c>
      <c r="CP197" t="s">
        <v>5928</v>
      </c>
      <c r="CQ197" t="s">
        <v>5962</v>
      </c>
      <c r="CR197" t="s">
        <v>5996</v>
      </c>
      <c r="CS197" t="s">
        <v>6280</v>
      </c>
      <c r="CT197" t="s">
        <v>6314</v>
      </c>
      <c r="CU197" t="s">
        <v>6348</v>
      </c>
      <c r="CV197" t="s">
        <v>6382</v>
      </c>
      <c r="CW197" t="s">
        <v>6416</v>
      </c>
      <c r="CX197" t="s">
        <v>6450</v>
      </c>
      <c r="CY197" t="s">
        <v>6484</v>
      </c>
      <c r="CZ197" t="s">
        <v>6768</v>
      </c>
      <c r="DA197" t="s">
        <v>6802</v>
      </c>
      <c r="DB197" t="s">
        <v>6836</v>
      </c>
      <c r="DC197" t="s">
        <v>8775</v>
      </c>
      <c r="DD197" t="s">
        <v>5893</v>
      </c>
      <c r="DE197" t="s">
        <v>6908</v>
      </c>
      <c r="DF197" t="s">
        <v>6942</v>
      </c>
      <c r="DG197" t="s">
        <v>6976</v>
      </c>
      <c r="DH197" t="s">
        <v>7010</v>
      </c>
      <c r="DI197" t="s">
        <v>7294</v>
      </c>
      <c r="DJ197" t="s">
        <v>7328</v>
      </c>
      <c r="DK197" t="s">
        <v>7362</v>
      </c>
      <c r="DL197" t="s">
        <v>7396</v>
      </c>
      <c r="DM197" t="s">
        <v>7430</v>
      </c>
      <c r="DN197" t="s">
        <v>7464</v>
      </c>
      <c r="DO197" t="s">
        <v>7498</v>
      </c>
      <c r="DP197" t="s">
        <v>7782</v>
      </c>
      <c r="DQ197" t="s">
        <v>7816</v>
      </c>
      <c r="DR197" t="s">
        <v>8776</v>
      </c>
      <c r="DS197" t="s">
        <v>6873</v>
      </c>
      <c r="DT197" t="s">
        <v>7888</v>
      </c>
      <c r="DU197" t="s">
        <v>7922</v>
      </c>
      <c r="DV197" t="s">
        <v>7956</v>
      </c>
      <c r="DW197" t="s">
        <v>7990</v>
      </c>
      <c r="DX197" t="s">
        <v>8274</v>
      </c>
      <c r="DY197" t="s">
        <v>8308</v>
      </c>
      <c r="DZ197" t="s">
        <v>8342</v>
      </c>
      <c r="EA197" t="s">
        <v>8376</v>
      </c>
      <c r="EB197" t="s">
        <v>8410</v>
      </c>
      <c r="EC197" t="s">
        <v>8444</v>
      </c>
      <c r="ED197" t="s">
        <v>8478</v>
      </c>
      <c r="EE197" t="s">
        <v>8582</v>
      </c>
      <c r="EF197" t="s">
        <v>8616</v>
      </c>
      <c r="EG197" t="s">
        <v>8777</v>
      </c>
      <c r="EH197" t="s">
        <v>7853</v>
      </c>
    </row>
    <row r="198" spans="1:138" ht="15" hidden="1" customHeight="1">
      <c r="A198" s="45" t="s">
        <v>8694</v>
      </c>
      <c r="B198" s="55"/>
      <c r="C198" s="62">
        <v>12</v>
      </c>
    </row>
    <row r="199" spans="1:138" ht="15" hidden="1" customHeight="1">
      <c r="A199" s="48" t="s">
        <v>8695</v>
      </c>
      <c r="B199" s="49"/>
      <c r="C199" s="62">
        <v>13</v>
      </c>
    </row>
    <row r="200" spans="1:138" ht="15" hidden="1" customHeight="1">
      <c r="A200" s="48"/>
      <c r="B200" s="49" t="s">
        <v>9174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8922</v>
      </c>
      <c r="R200" t="s">
        <v>278</v>
      </c>
      <c r="S200" t="s">
        <v>1293</v>
      </c>
      <c r="T200" t="s">
        <v>1327</v>
      </c>
      <c r="U200" t="s">
        <v>1361</v>
      </c>
      <c r="V200" t="s">
        <v>1395</v>
      </c>
      <c r="W200" t="s">
        <v>1429</v>
      </c>
      <c r="X200" t="s">
        <v>1463</v>
      </c>
      <c r="Y200" t="s">
        <v>1497</v>
      </c>
      <c r="Z200" t="s">
        <v>1781</v>
      </c>
      <c r="AA200" t="s">
        <v>1815</v>
      </c>
      <c r="AB200" t="s">
        <v>1849</v>
      </c>
      <c r="AC200" t="s">
        <v>1883</v>
      </c>
      <c r="AD200" t="s">
        <v>1917</v>
      </c>
      <c r="AE200" t="s">
        <v>1951</v>
      </c>
      <c r="AF200" t="s">
        <v>8923</v>
      </c>
      <c r="AG200" t="s">
        <v>1008</v>
      </c>
      <c r="AH200" t="s">
        <v>2273</v>
      </c>
      <c r="AI200" t="s">
        <v>2307</v>
      </c>
      <c r="AJ200" t="s">
        <v>2341</v>
      </c>
      <c r="AK200" t="s">
        <v>2375</v>
      </c>
      <c r="AL200" t="s">
        <v>2409</v>
      </c>
      <c r="AM200" t="s">
        <v>2443</v>
      </c>
      <c r="AN200" t="s">
        <v>2477</v>
      </c>
      <c r="AO200" t="s">
        <v>2511</v>
      </c>
      <c r="AP200" t="s">
        <v>2795</v>
      </c>
      <c r="AQ200" t="s">
        <v>2829</v>
      </c>
      <c r="AR200" t="s">
        <v>2863</v>
      </c>
      <c r="AS200" t="s">
        <v>2897</v>
      </c>
      <c r="AT200" t="s">
        <v>2931</v>
      </c>
      <c r="AU200" t="s">
        <v>8924</v>
      </c>
      <c r="AV200" t="s">
        <v>1988</v>
      </c>
      <c r="AW200" t="s">
        <v>3003</v>
      </c>
      <c r="AX200" t="s">
        <v>3287</v>
      </c>
      <c r="AY200" t="s">
        <v>3321</v>
      </c>
      <c r="AZ200" t="s">
        <v>3355</v>
      </c>
      <c r="BA200" t="s">
        <v>3389</v>
      </c>
      <c r="BB200" t="s">
        <v>3423</v>
      </c>
      <c r="BC200" t="s">
        <v>3457</v>
      </c>
      <c r="BD200" t="s">
        <v>3491</v>
      </c>
      <c r="BE200" t="s">
        <v>3775</v>
      </c>
      <c r="BF200" t="s">
        <v>3809</v>
      </c>
      <c r="BG200" t="s">
        <v>3843</v>
      </c>
      <c r="BH200" t="s">
        <v>3877</v>
      </c>
      <c r="BI200" t="s">
        <v>3911</v>
      </c>
      <c r="BJ200" t="s">
        <v>8925</v>
      </c>
      <c r="BK200" t="s">
        <v>2968</v>
      </c>
      <c r="BL200" t="s">
        <v>3983</v>
      </c>
      <c r="BM200" t="s">
        <v>4267</v>
      </c>
      <c r="BN200" t="s">
        <v>4301</v>
      </c>
      <c r="BO200" t="s">
        <v>4335</v>
      </c>
      <c r="BP200" t="s">
        <v>4369</v>
      </c>
      <c r="BQ200" t="s">
        <v>4403</v>
      </c>
      <c r="BR200" t="s">
        <v>4437</v>
      </c>
      <c r="BS200" t="s">
        <v>4471</v>
      </c>
      <c r="BT200" t="s">
        <v>4505</v>
      </c>
      <c r="BU200" t="s">
        <v>4789</v>
      </c>
      <c r="BV200" t="s">
        <v>4823</v>
      </c>
      <c r="BW200" t="s">
        <v>4857</v>
      </c>
      <c r="BX200" t="s">
        <v>4891</v>
      </c>
      <c r="BY200" t="s">
        <v>8926</v>
      </c>
      <c r="BZ200" t="s">
        <v>3948</v>
      </c>
      <c r="CA200" t="s">
        <v>4963</v>
      </c>
      <c r="CB200" t="s">
        <v>4997</v>
      </c>
      <c r="CC200" t="s">
        <v>5281</v>
      </c>
      <c r="CD200" t="s">
        <v>5315</v>
      </c>
      <c r="CE200" t="s">
        <v>5349</v>
      </c>
      <c r="CF200" t="s">
        <v>5383</v>
      </c>
      <c r="CG200" t="s">
        <v>5417</v>
      </c>
      <c r="CH200" t="s">
        <v>5451</v>
      </c>
      <c r="CI200" t="s">
        <v>5485</v>
      </c>
      <c r="CJ200" t="s">
        <v>5769</v>
      </c>
      <c r="CK200" t="s">
        <v>5803</v>
      </c>
      <c r="CL200" t="s">
        <v>5837</v>
      </c>
      <c r="CM200" t="s">
        <v>5871</v>
      </c>
      <c r="CN200" t="s">
        <v>8927</v>
      </c>
      <c r="CO200" t="s">
        <v>4928</v>
      </c>
      <c r="CP200" t="s">
        <v>5943</v>
      </c>
      <c r="CQ200" t="s">
        <v>5977</v>
      </c>
      <c r="CR200" t="s">
        <v>6011</v>
      </c>
      <c r="CS200" t="s">
        <v>6295</v>
      </c>
      <c r="CT200" t="s">
        <v>6329</v>
      </c>
      <c r="CU200" t="s">
        <v>6363</v>
      </c>
      <c r="CV200" t="s">
        <v>6397</v>
      </c>
      <c r="CW200" t="s">
        <v>6431</v>
      </c>
      <c r="CX200" t="s">
        <v>6465</v>
      </c>
      <c r="CY200" t="s">
        <v>6499</v>
      </c>
      <c r="CZ200" t="s">
        <v>6783</v>
      </c>
      <c r="DA200" t="s">
        <v>6817</v>
      </c>
      <c r="DB200" t="s">
        <v>6851</v>
      </c>
      <c r="DC200" t="s">
        <v>8928</v>
      </c>
      <c r="DD200" t="s">
        <v>5908</v>
      </c>
      <c r="DE200" t="s">
        <v>6923</v>
      </c>
      <c r="DF200" t="s">
        <v>6957</v>
      </c>
      <c r="DG200" t="s">
        <v>6991</v>
      </c>
      <c r="DH200" t="s">
        <v>7275</v>
      </c>
      <c r="DI200" t="s">
        <v>7309</v>
      </c>
      <c r="DJ200" t="s">
        <v>7343</v>
      </c>
      <c r="DK200" t="s">
        <v>7377</v>
      </c>
      <c r="DL200" t="s">
        <v>7411</v>
      </c>
      <c r="DM200" t="s">
        <v>7445</v>
      </c>
      <c r="DN200" t="s">
        <v>7479</v>
      </c>
      <c r="DO200" t="s">
        <v>7763</v>
      </c>
      <c r="DP200" t="s">
        <v>7797</v>
      </c>
      <c r="DQ200" t="s">
        <v>7831</v>
      </c>
      <c r="DR200" t="s">
        <v>8929</v>
      </c>
      <c r="DS200" t="s">
        <v>6888</v>
      </c>
      <c r="DT200" t="s">
        <v>7903</v>
      </c>
      <c r="DU200" t="s">
        <v>7937</v>
      </c>
      <c r="DV200" t="s">
        <v>7971</v>
      </c>
      <c r="DW200" t="s">
        <v>8005</v>
      </c>
      <c r="DX200" t="s">
        <v>8289</v>
      </c>
      <c r="DY200" t="s">
        <v>8323</v>
      </c>
      <c r="DZ200" t="s">
        <v>8357</v>
      </c>
      <c r="EA200" t="s">
        <v>8391</v>
      </c>
      <c r="EB200" t="s">
        <v>8425</v>
      </c>
      <c r="EC200" t="s">
        <v>8459</v>
      </c>
      <c r="ED200" t="s">
        <v>8493</v>
      </c>
      <c r="EE200" t="s">
        <v>8597</v>
      </c>
      <c r="EF200" t="s">
        <v>8631</v>
      </c>
      <c r="EG200" t="s">
        <v>8930</v>
      </c>
      <c r="EH200" t="s">
        <v>7868</v>
      </c>
    </row>
    <row r="201" spans="1:138" ht="15" hidden="1" customHeight="1">
      <c r="A201" s="49"/>
      <c r="B201" s="49" t="s">
        <v>8696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8931</v>
      </c>
      <c r="R201" t="s">
        <v>265</v>
      </c>
      <c r="S201" t="s">
        <v>1280</v>
      </c>
      <c r="T201" t="s">
        <v>1314</v>
      </c>
      <c r="U201" t="s">
        <v>1348</v>
      </c>
      <c r="V201" t="s">
        <v>1382</v>
      </c>
      <c r="W201" t="s">
        <v>1416</v>
      </c>
      <c r="X201" t="s">
        <v>1450</v>
      </c>
      <c r="Y201" t="s">
        <v>1484</v>
      </c>
      <c r="Z201" t="s">
        <v>1768</v>
      </c>
      <c r="AA201" t="s">
        <v>1802</v>
      </c>
      <c r="AB201" t="s">
        <v>1836</v>
      </c>
      <c r="AC201" t="s">
        <v>1870</v>
      </c>
      <c r="AD201" t="s">
        <v>1904</v>
      </c>
      <c r="AE201" t="s">
        <v>1938</v>
      </c>
      <c r="AF201" t="s">
        <v>8932</v>
      </c>
      <c r="AG201" t="s">
        <v>995</v>
      </c>
      <c r="AH201" t="s">
        <v>2010</v>
      </c>
      <c r="AI201" t="s">
        <v>2294</v>
      </c>
      <c r="AJ201" t="s">
        <v>2328</v>
      </c>
      <c r="AK201" t="s">
        <v>2362</v>
      </c>
      <c r="AL201" t="s">
        <v>2396</v>
      </c>
      <c r="AM201" t="s">
        <v>2430</v>
      </c>
      <c r="AN201" t="s">
        <v>2464</v>
      </c>
      <c r="AO201" t="s">
        <v>2498</v>
      </c>
      <c r="AP201" t="s">
        <v>2782</v>
      </c>
      <c r="AQ201" t="s">
        <v>2816</v>
      </c>
      <c r="AR201" t="s">
        <v>2850</v>
      </c>
      <c r="AS201" t="s">
        <v>2884</v>
      </c>
      <c r="AT201" t="s">
        <v>2918</v>
      </c>
      <c r="AU201" t="s">
        <v>8933</v>
      </c>
      <c r="AV201" t="s">
        <v>1975</v>
      </c>
      <c r="AW201" t="s">
        <v>2990</v>
      </c>
      <c r="AX201" t="s">
        <v>3274</v>
      </c>
      <c r="AY201" t="s">
        <v>3308</v>
      </c>
      <c r="AZ201" t="s">
        <v>3342</v>
      </c>
      <c r="BA201" t="s">
        <v>3376</v>
      </c>
      <c r="BB201" t="s">
        <v>3410</v>
      </c>
      <c r="BC201" t="s">
        <v>3444</v>
      </c>
      <c r="BD201" t="s">
        <v>3478</v>
      </c>
      <c r="BE201" t="s">
        <v>3762</v>
      </c>
      <c r="BF201" t="s">
        <v>3796</v>
      </c>
      <c r="BG201" t="s">
        <v>3830</v>
      </c>
      <c r="BH201" t="s">
        <v>3864</v>
      </c>
      <c r="BI201" t="s">
        <v>3898</v>
      </c>
      <c r="BJ201" t="s">
        <v>8934</v>
      </c>
      <c r="BK201" t="s">
        <v>2955</v>
      </c>
      <c r="BL201" t="s">
        <v>3970</v>
      </c>
      <c r="BM201" t="s">
        <v>4004</v>
      </c>
      <c r="BN201" t="s">
        <v>4288</v>
      </c>
      <c r="BO201" t="s">
        <v>4322</v>
      </c>
      <c r="BP201" t="s">
        <v>4356</v>
      </c>
      <c r="BQ201" t="s">
        <v>4390</v>
      </c>
      <c r="BR201" t="s">
        <v>4424</v>
      </c>
      <c r="BS201" t="s">
        <v>4458</v>
      </c>
      <c r="BT201" t="s">
        <v>4492</v>
      </c>
      <c r="BU201" t="s">
        <v>4776</v>
      </c>
      <c r="BV201" t="s">
        <v>4810</v>
      </c>
      <c r="BW201" t="s">
        <v>4844</v>
      </c>
      <c r="BX201" t="s">
        <v>4878</v>
      </c>
      <c r="BY201" t="s">
        <v>8935</v>
      </c>
      <c r="BZ201" t="s">
        <v>3935</v>
      </c>
      <c r="CA201" t="s">
        <v>4950</v>
      </c>
      <c r="CB201" t="s">
        <v>4984</v>
      </c>
      <c r="CC201" t="s">
        <v>5268</v>
      </c>
      <c r="CD201" t="s">
        <v>5302</v>
      </c>
      <c r="CE201" t="s">
        <v>5336</v>
      </c>
      <c r="CF201" t="s">
        <v>5370</v>
      </c>
      <c r="CG201" t="s">
        <v>5404</v>
      </c>
      <c r="CH201" t="s">
        <v>5438</v>
      </c>
      <c r="CI201" t="s">
        <v>5472</v>
      </c>
      <c r="CJ201" t="s">
        <v>5506</v>
      </c>
      <c r="CK201" t="s">
        <v>5790</v>
      </c>
      <c r="CL201" t="s">
        <v>5824</v>
      </c>
      <c r="CM201" t="s">
        <v>5858</v>
      </c>
      <c r="CN201" t="s">
        <v>8936</v>
      </c>
      <c r="CO201" t="s">
        <v>4915</v>
      </c>
      <c r="CP201" t="s">
        <v>5930</v>
      </c>
      <c r="CQ201" t="s">
        <v>5964</v>
      </c>
      <c r="CR201" t="s">
        <v>5998</v>
      </c>
      <c r="CS201" t="s">
        <v>6282</v>
      </c>
      <c r="CT201" t="s">
        <v>6316</v>
      </c>
      <c r="CU201" t="s">
        <v>6350</v>
      </c>
      <c r="CV201" t="s">
        <v>6384</v>
      </c>
      <c r="CW201" t="s">
        <v>6418</v>
      </c>
      <c r="CX201" t="s">
        <v>6452</v>
      </c>
      <c r="CY201" t="s">
        <v>6486</v>
      </c>
      <c r="CZ201" t="s">
        <v>6770</v>
      </c>
      <c r="DA201" t="s">
        <v>6804</v>
      </c>
      <c r="DB201" t="s">
        <v>6838</v>
      </c>
      <c r="DC201" t="s">
        <v>8937</v>
      </c>
      <c r="DD201" t="s">
        <v>5895</v>
      </c>
      <c r="DE201" t="s">
        <v>6910</v>
      </c>
      <c r="DF201" t="s">
        <v>6944</v>
      </c>
      <c r="DG201" t="s">
        <v>6978</v>
      </c>
      <c r="DH201" t="s">
        <v>7262</v>
      </c>
      <c r="DI201" t="s">
        <v>7296</v>
      </c>
      <c r="DJ201" t="s">
        <v>7330</v>
      </c>
      <c r="DK201" t="s">
        <v>7364</v>
      </c>
      <c r="DL201" t="s">
        <v>7398</v>
      </c>
      <c r="DM201" t="s">
        <v>7432</v>
      </c>
      <c r="DN201" t="s">
        <v>7466</v>
      </c>
      <c r="DO201" t="s">
        <v>7500</v>
      </c>
      <c r="DP201" t="s">
        <v>7784</v>
      </c>
      <c r="DQ201" t="s">
        <v>7818</v>
      </c>
      <c r="DR201" t="s">
        <v>8938</v>
      </c>
      <c r="DS201" t="s">
        <v>6875</v>
      </c>
      <c r="DT201" t="s">
        <v>7890</v>
      </c>
      <c r="DU201" t="s">
        <v>7924</v>
      </c>
      <c r="DV201" t="s">
        <v>7958</v>
      </c>
      <c r="DW201" t="s">
        <v>7992</v>
      </c>
      <c r="DX201" t="s">
        <v>8276</v>
      </c>
      <c r="DY201" t="s">
        <v>8310</v>
      </c>
      <c r="DZ201" t="s">
        <v>8344</v>
      </c>
      <c r="EA201" t="s">
        <v>8378</v>
      </c>
      <c r="EB201" t="s">
        <v>8412</v>
      </c>
      <c r="EC201" t="s">
        <v>8446</v>
      </c>
      <c r="ED201" t="s">
        <v>8480</v>
      </c>
      <c r="EE201" t="s">
        <v>8584</v>
      </c>
      <c r="EF201" t="s">
        <v>8618</v>
      </c>
      <c r="EG201" t="s">
        <v>8939</v>
      </c>
      <c r="EH201" t="s">
        <v>7855</v>
      </c>
    </row>
    <row r="202" spans="1:138" ht="15" hidden="1" customHeight="1">
      <c r="A202" s="48" t="s">
        <v>8681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8904</v>
      </c>
      <c r="R202" t="s">
        <v>264</v>
      </c>
      <c r="S202" t="s">
        <v>1279</v>
      </c>
      <c r="T202" t="s">
        <v>1313</v>
      </c>
      <c r="U202" t="s">
        <v>1347</v>
      </c>
      <c r="V202" t="s">
        <v>1381</v>
      </c>
      <c r="W202" t="s">
        <v>1415</v>
      </c>
      <c r="X202" t="s">
        <v>1449</v>
      </c>
      <c r="Y202" t="s">
        <v>1483</v>
      </c>
      <c r="Z202" t="s">
        <v>1767</v>
      </c>
      <c r="AA202" t="s">
        <v>1801</v>
      </c>
      <c r="AB202" t="s">
        <v>1835</v>
      </c>
      <c r="AC202" t="s">
        <v>1869</v>
      </c>
      <c r="AD202" t="s">
        <v>1903</v>
      </c>
      <c r="AE202" t="s">
        <v>1937</v>
      </c>
      <c r="AF202" t="s">
        <v>8905</v>
      </c>
      <c r="AG202" t="s">
        <v>994</v>
      </c>
      <c r="AH202" t="s">
        <v>2009</v>
      </c>
      <c r="AI202" t="s">
        <v>2293</v>
      </c>
      <c r="AJ202" t="s">
        <v>2327</v>
      </c>
      <c r="AK202" t="s">
        <v>2361</v>
      </c>
      <c r="AL202" t="s">
        <v>2395</v>
      </c>
      <c r="AM202" t="s">
        <v>2429</v>
      </c>
      <c r="AN202" t="s">
        <v>2463</v>
      </c>
      <c r="AO202" t="s">
        <v>2497</v>
      </c>
      <c r="AP202" t="s">
        <v>2781</v>
      </c>
      <c r="AQ202" t="s">
        <v>2815</v>
      </c>
      <c r="AR202" t="s">
        <v>2849</v>
      </c>
      <c r="AS202" t="s">
        <v>2883</v>
      </c>
      <c r="AT202" t="s">
        <v>2917</v>
      </c>
      <c r="AU202" t="s">
        <v>8906</v>
      </c>
      <c r="AV202" t="s">
        <v>1974</v>
      </c>
      <c r="AW202" t="s">
        <v>2989</v>
      </c>
      <c r="AX202" t="s">
        <v>3273</v>
      </c>
      <c r="AY202" t="s">
        <v>3307</v>
      </c>
      <c r="AZ202" t="s">
        <v>3341</v>
      </c>
      <c r="BA202" t="s">
        <v>3375</v>
      </c>
      <c r="BB202" t="s">
        <v>3409</v>
      </c>
      <c r="BC202" t="s">
        <v>3443</v>
      </c>
      <c r="BD202" t="s">
        <v>3477</v>
      </c>
      <c r="BE202" t="s">
        <v>3511</v>
      </c>
      <c r="BF202" t="s">
        <v>3795</v>
      </c>
      <c r="BG202" t="s">
        <v>3829</v>
      </c>
      <c r="BH202" t="s">
        <v>3863</v>
      </c>
      <c r="BI202" t="s">
        <v>3897</v>
      </c>
      <c r="BJ202" t="s">
        <v>8907</v>
      </c>
      <c r="BK202" t="s">
        <v>2954</v>
      </c>
      <c r="BL202" t="s">
        <v>3969</v>
      </c>
      <c r="BM202" t="s">
        <v>4003</v>
      </c>
      <c r="BN202" t="s">
        <v>4287</v>
      </c>
      <c r="BO202" t="s">
        <v>4321</v>
      </c>
      <c r="BP202" t="s">
        <v>4355</v>
      </c>
      <c r="BQ202" t="s">
        <v>4389</v>
      </c>
      <c r="BR202" t="s">
        <v>4423</v>
      </c>
      <c r="BS202" t="s">
        <v>4457</v>
      </c>
      <c r="BT202" t="s">
        <v>4491</v>
      </c>
      <c r="BU202" t="s">
        <v>4775</v>
      </c>
      <c r="BV202" t="s">
        <v>4809</v>
      </c>
      <c r="BW202" t="s">
        <v>4843</v>
      </c>
      <c r="BX202" t="s">
        <v>4877</v>
      </c>
      <c r="BY202" t="s">
        <v>8908</v>
      </c>
      <c r="BZ202" t="s">
        <v>3934</v>
      </c>
      <c r="CA202" t="s">
        <v>4949</v>
      </c>
      <c r="CB202" t="s">
        <v>4983</v>
      </c>
      <c r="CC202" t="s">
        <v>5267</v>
      </c>
      <c r="CD202" t="s">
        <v>5301</v>
      </c>
      <c r="CE202" t="s">
        <v>5335</v>
      </c>
      <c r="CF202" t="s">
        <v>5369</v>
      </c>
      <c r="CG202" t="s">
        <v>5403</v>
      </c>
      <c r="CH202" t="s">
        <v>5437</v>
      </c>
      <c r="CI202" t="s">
        <v>5471</v>
      </c>
      <c r="CJ202" t="s">
        <v>5505</v>
      </c>
      <c r="CK202" t="s">
        <v>5789</v>
      </c>
      <c r="CL202" t="s">
        <v>5823</v>
      </c>
      <c r="CM202" t="s">
        <v>5857</v>
      </c>
      <c r="CN202" t="s">
        <v>8909</v>
      </c>
      <c r="CO202" t="s">
        <v>4914</v>
      </c>
      <c r="CP202" t="s">
        <v>5929</v>
      </c>
      <c r="CQ202" t="s">
        <v>5963</v>
      </c>
      <c r="CR202" t="s">
        <v>5997</v>
      </c>
      <c r="CS202" t="s">
        <v>6281</v>
      </c>
      <c r="CT202" t="s">
        <v>6315</v>
      </c>
      <c r="CU202" t="s">
        <v>6349</v>
      </c>
      <c r="CV202" t="s">
        <v>6383</v>
      </c>
      <c r="CW202" t="s">
        <v>6417</v>
      </c>
      <c r="CX202" t="s">
        <v>6451</v>
      </c>
      <c r="CY202" t="s">
        <v>6485</v>
      </c>
      <c r="CZ202" t="s">
        <v>6769</v>
      </c>
      <c r="DA202" t="s">
        <v>6803</v>
      </c>
      <c r="DB202" t="s">
        <v>6837</v>
      </c>
      <c r="DC202" t="s">
        <v>8910</v>
      </c>
      <c r="DD202" t="s">
        <v>5894</v>
      </c>
      <c r="DE202" t="s">
        <v>6909</v>
      </c>
      <c r="DF202" t="s">
        <v>6943</v>
      </c>
      <c r="DG202" t="s">
        <v>6977</v>
      </c>
      <c r="DH202" t="s">
        <v>7011</v>
      </c>
      <c r="DI202" t="s">
        <v>7295</v>
      </c>
      <c r="DJ202" t="s">
        <v>7329</v>
      </c>
      <c r="DK202" t="s">
        <v>7363</v>
      </c>
      <c r="DL202" t="s">
        <v>7397</v>
      </c>
      <c r="DM202" t="s">
        <v>7431</v>
      </c>
      <c r="DN202" t="s">
        <v>7465</v>
      </c>
      <c r="DO202" t="s">
        <v>7499</v>
      </c>
      <c r="DP202" t="s">
        <v>7783</v>
      </c>
      <c r="DQ202" t="s">
        <v>7817</v>
      </c>
      <c r="DR202" t="s">
        <v>8911</v>
      </c>
      <c r="DS202" t="s">
        <v>6874</v>
      </c>
      <c r="DT202" t="s">
        <v>7889</v>
      </c>
      <c r="DU202" t="s">
        <v>7923</v>
      </c>
      <c r="DV202" t="s">
        <v>7957</v>
      </c>
      <c r="DW202" t="s">
        <v>7991</v>
      </c>
      <c r="DX202" t="s">
        <v>8275</v>
      </c>
      <c r="DY202" t="s">
        <v>8309</v>
      </c>
      <c r="DZ202" t="s">
        <v>8343</v>
      </c>
      <c r="EA202" t="s">
        <v>8377</v>
      </c>
      <c r="EB202" t="s">
        <v>8411</v>
      </c>
      <c r="EC202" t="s">
        <v>8445</v>
      </c>
      <c r="ED202" t="s">
        <v>8479</v>
      </c>
      <c r="EE202" t="s">
        <v>8583</v>
      </c>
      <c r="EF202" t="s">
        <v>8617</v>
      </c>
      <c r="EG202" t="s">
        <v>8912</v>
      </c>
      <c r="EH202" t="s">
        <v>7854</v>
      </c>
    </row>
    <row r="203" spans="1:138" ht="15" hidden="1" customHeight="1">
      <c r="A203" s="45" t="s">
        <v>8768</v>
      </c>
      <c r="B203" s="55"/>
      <c r="C203" s="62">
        <v>17</v>
      </c>
    </row>
    <row r="204" spans="1:138" ht="15" hidden="1" customHeight="1">
      <c r="A204" s="48" t="s">
        <v>8698</v>
      </c>
      <c r="B204" s="56"/>
      <c r="C204" s="62">
        <v>18</v>
      </c>
    </row>
    <row r="205" spans="1:138" ht="15" hidden="1" customHeight="1">
      <c r="A205" s="49"/>
      <c r="B205" s="49" t="s">
        <v>8699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8940</v>
      </c>
      <c r="R205" t="s">
        <v>266</v>
      </c>
      <c r="S205" t="s">
        <v>1281</v>
      </c>
      <c r="T205" t="s">
        <v>1315</v>
      </c>
      <c r="U205" t="s">
        <v>1349</v>
      </c>
      <c r="V205" t="s">
        <v>1383</v>
      </c>
      <c r="W205" t="s">
        <v>1417</v>
      </c>
      <c r="X205" t="s">
        <v>1451</v>
      </c>
      <c r="Y205" t="s">
        <v>1485</v>
      </c>
      <c r="Z205" t="s">
        <v>1769</v>
      </c>
      <c r="AA205" t="s">
        <v>1803</v>
      </c>
      <c r="AB205" t="s">
        <v>1837</v>
      </c>
      <c r="AC205" t="s">
        <v>1871</v>
      </c>
      <c r="AD205" t="s">
        <v>1905</v>
      </c>
      <c r="AE205" t="s">
        <v>1939</v>
      </c>
      <c r="AF205" t="s">
        <v>8941</v>
      </c>
      <c r="AG205" t="s">
        <v>996</v>
      </c>
      <c r="AH205" t="s">
        <v>2011</v>
      </c>
      <c r="AI205" t="s">
        <v>2295</v>
      </c>
      <c r="AJ205" t="s">
        <v>2329</v>
      </c>
      <c r="AK205" t="s">
        <v>2363</v>
      </c>
      <c r="AL205" t="s">
        <v>2397</v>
      </c>
      <c r="AM205" t="s">
        <v>2431</v>
      </c>
      <c r="AN205" t="s">
        <v>2465</v>
      </c>
      <c r="AO205" t="s">
        <v>2499</v>
      </c>
      <c r="AP205" t="s">
        <v>2783</v>
      </c>
      <c r="AQ205" t="s">
        <v>2817</v>
      </c>
      <c r="AR205" t="s">
        <v>2851</v>
      </c>
      <c r="AS205" t="s">
        <v>2885</v>
      </c>
      <c r="AT205" t="s">
        <v>2919</v>
      </c>
      <c r="AU205" t="s">
        <v>8942</v>
      </c>
      <c r="AV205" t="s">
        <v>1976</v>
      </c>
      <c r="AW205" t="s">
        <v>2991</v>
      </c>
      <c r="AX205" t="s">
        <v>3275</v>
      </c>
      <c r="AY205" t="s">
        <v>3309</v>
      </c>
      <c r="AZ205" t="s">
        <v>3343</v>
      </c>
      <c r="BA205" t="s">
        <v>3377</v>
      </c>
      <c r="BB205" t="s">
        <v>3411</v>
      </c>
      <c r="BC205" t="s">
        <v>3445</v>
      </c>
      <c r="BD205" t="s">
        <v>3479</v>
      </c>
      <c r="BE205" t="s">
        <v>3763</v>
      </c>
      <c r="BF205" t="s">
        <v>3797</v>
      </c>
      <c r="BG205" t="s">
        <v>3831</v>
      </c>
      <c r="BH205" t="s">
        <v>3865</v>
      </c>
      <c r="BI205" t="s">
        <v>3899</v>
      </c>
      <c r="BJ205" t="s">
        <v>8943</v>
      </c>
      <c r="BK205" t="s">
        <v>2956</v>
      </c>
      <c r="BL205" t="s">
        <v>3971</v>
      </c>
      <c r="BM205" t="s">
        <v>4005</v>
      </c>
      <c r="BN205" t="s">
        <v>4289</v>
      </c>
      <c r="BO205" t="s">
        <v>4323</v>
      </c>
      <c r="BP205" t="s">
        <v>4357</v>
      </c>
      <c r="BQ205" t="s">
        <v>4391</v>
      </c>
      <c r="BR205" t="s">
        <v>4425</v>
      </c>
      <c r="BS205" t="s">
        <v>4459</v>
      </c>
      <c r="BT205" t="s">
        <v>4493</v>
      </c>
      <c r="BU205" t="s">
        <v>4777</v>
      </c>
      <c r="BV205" t="s">
        <v>4811</v>
      </c>
      <c r="BW205" t="s">
        <v>4845</v>
      </c>
      <c r="BX205" t="s">
        <v>4879</v>
      </c>
      <c r="BY205" t="s">
        <v>8944</v>
      </c>
      <c r="BZ205" t="s">
        <v>3936</v>
      </c>
      <c r="CA205" t="s">
        <v>4951</v>
      </c>
      <c r="CB205" t="s">
        <v>4985</v>
      </c>
      <c r="CC205" t="s">
        <v>5269</v>
      </c>
      <c r="CD205" t="s">
        <v>5303</v>
      </c>
      <c r="CE205" t="s">
        <v>5337</v>
      </c>
      <c r="CF205" t="s">
        <v>5371</v>
      </c>
      <c r="CG205" t="s">
        <v>5405</v>
      </c>
      <c r="CH205" t="s">
        <v>5439</v>
      </c>
      <c r="CI205" t="s">
        <v>5473</v>
      </c>
      <c r="CJ205" t="s">
        <v>5507</v>
      </c>
      <c r="CK205" t="s">
        <v>5791</v>
      </c>
      <c r="CL205" t="s">
        <v>5825</v>
      </c>
      <c r="CM205" t="s">
        <v>5859</v>
      </c>
      <c r="CN205" t="s">
        <v>8945</v>
      </c>
      <c r="CO205" t="s">
        <v>4916</v>
      </c>
      <c r="CP205" t="s">
        <v>5931</v>
      </c>
      <c r="CQ205" t="s">
        <v>5965</v>
      </c>
      <c r="CR205" t="s">
        <v>5999</v>
      </c>
      <c r="CS205" t="s">
        <v>6283</v>
      </c>
      <c r="CT205" t="s">
        <v>6317</v>
      </c>
      <c r="CU205" t="s">
        <v>6351</v>
      </c>
      <c r="CV205" t="s">
        <v>6385</v>
      </c>
      <c r="CW205" t="s">
        <v>6419</v>
      </c>
      <c r="CX205" t="s">
        <v>6453</v>
      </c>
      <c r="CY205" t="s">
        <v>6487</v>
      </c>
      <c r="CZ205" t="s">
        <v>6771</v>
      </c>
      <c r="DA205" t="s">
        <v>6805</v>
      </c>
      <c r="DB205" t="s">
        <v>6839</v>
      </c>
      <c r="DC205" t="s">
        <v>8946</v>
      </c>
      <c r="DD205" t="s">
        <v>5896</v>
      </c>
      <c r="DE205" t="s">
        <v>6911</v>
      </c>
      <c r="DF205" t="s">
        <v>6945</v>
      </c>
      <c r="DG205" t="s">
        <v>6979</v>
      </c>
      <c r="DH205" t="s">
        <v>7263</v>
      </c>
      <c r="DI205" t="s">
        <v>7297</v>
      </c>
      <c r="DJ205" t="s">
        <v>7331</v>
      </c>
      <c r="DK205" t="s">
        <v>7365</v>
      </c>
      <c r="DL205" t="s">
        <v>7399</v>
      </c>
      <c r="DM205" t="s">
        <v>7433</v>
      </c>
      <c r="DN205" t="s">
        <v>7467</v>
      </c>
      <c r="DO205" t="s">
        <v>7501</v>
      </c>
      <c r="DP205" t="s">
        <v>7785</v>
      </c>
      <c r="DQ205" t="s">
        <v>7819</v>
      </c>
      <c r="DR205" t="s">
        <v>8947</v>
      </c>
      <c r="DS205" t="s">
        <v>6876</v>
      </c>
      <c r="DT205" t="s">
        <v>7891</v>
      </c>
      <c r="DU205" t="s">
        <v>7925</v>
      </c>
      <c r="DV205" t="s">
        <v>7959</v>
      </c>
      <c r="DW205" t="s">
        <v>7993</v>
      </c>
      <c r="DX205" t="s">
        <v>8277</v>
      </c>
      <c r="DY205" t="s">
        <v>8311</v>
      </c>
      <c r="DZ205" t="s">
        <v>8345</v>
      </c>
      <c r="EA205" t="s">
        <v>8379</v>
      </c>
      <c r="EB205" t="s">
        <v>8413</v>
      </c>
      <c r="EC205" t="s">
        <v>8447</v>
      </c>
      <c r="ED205" t="s">
        <v>8481</v>
      </c>
      <c r="EE205" t="s">
        <v>8585</v>
      </c>
      <c r="EF205" t="s">
        <v>8619</v>
      </c>
      <c r="EG205" t="s">
        <v>8948</v>
      </c>
      <c r="EH205" t="s">
        <v>7856</v>
      </c>
    </row>
    <row r="206" spans="1:138" ht="15" hidden="1" customHeight="1">
      <c r="A206" s="49"/>
      <c r="B206" s="49" t="s">
        <v>8700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8949</v>
      </c>
      <c r="R206" t="s">
        <v>267</v>
      </c>
      <c r="S206" t="s">
        <v>1282</v>
      </c>
      <c r="T206" t="s">
        <v>1316</v>
      </c>
      <c r="U206" t="s">
        <v>1350</v>
      </c>
      <c r="V206" t="s">
        <v>1384</v>
      </c>
      <c r="W206" t="s">
        <v>1418</v>
      </c>
      <c r="X206" t="s">
        <v>1452</v>
      </c>
      <c r="Y206" t="s">
        <v>1486</v>
      </c>
      <c r="Z206" t="s">
        <v>1770</v>
      </c>
      <c r="AA206" t="s">
        <v>1804</v>
      </c>
      <c r="AB206" t="s">
        <v>1838</v>
      </c>
      <c r="AC206" t="s">
        <v>1872</v>
      </c>
      <c r="AD206" t="s">
        <v>1906</v>
      </c>
      <c r="AE206" t="s">
        <v>1940</v>
      </c>
      <c r="AF206" t="s">
        <v>8950</v>
      </c>
      <c r="AG206" t="s">
        <v>997</v>
      </c>
      <c r="AH206" t="s">
        <v>2262</v>
      </c>
      <c r="AI206" t="s">
        <v>2296</v>
      </c>
      <c r="AJ206" t="s">
        <v>2330</v>
      </c>
      <c r="AK206" t="s">
        <v>2364</v>
      </c>
      <c r="AL206" t="s">
        <v>2398</v>
      </c>
      <c r="AM206" t="s">
        <v>2432</v>
      </c>
      <c r="AN206" t="s">
        <v>2466</v>
      </c>
      <c r="AO206" t="s">
        <v>2500</v>
      </c>
      <c r="AP206" t="s">
        <v>2784</v>
      </c>
      <c r="AQ206" t="s">
        <v>2818</v>
      </c>
      <c r="AR206" t="s">
        <v>2852</v>
      </c>
      <c r="AS206" t="s">
        <v>2886</v>
      </c>
      <c r="AT206" t="s">
        <v>2920</v>
      </c>
      <c r="AU206" t="s">
        <v>8951</v>
      </c>
      <c r="AV206" t="s">
        <v>1977</v>
      </c>
      <c r="AW206" t="s">
        <v>2992</v>
      </c>
      <c r="AX206" t="s">
        <v>3276</v>
      </c>
      <c r="AY206" t="s">
        <v>3310</v>
      </c>
      <c r="AZ206" t="s">
        <v>3344</v>
      </c>
      <c r="BA206" t="s">
        <v>3378</v>
      </c>
      <c r="BB206" t="s">
        <v>3412</v>
      </c>
      <c r="BC206" t="s">
        <v>3446</v>
      </c>
      <c r="BD206" t="s">
        <v>3480</v>
      </c>
      <c r="BE206" t="s">
        <v>3764</v>
      </c>
      <c r="BF206" t="s">
        <v>3798</v>
      </c>
      <c r="BG206" t="s">
        <v>3832</v>
      </c>
      <c r="BH206" t="s">
        <v>3866</v>
      </c>
      <c r="BI206" t="s">
        <v>3900</v>
      </c>
      <c r="BJ206" t="s">
        <v>8952</v>
      </c>
      <c r="BK206" t="s">
        <v>2957</v>
      </c>
      <c r="BL206" t="s">
        <v>3972</v>
      </c>
      <c r="BM206" t="s">
        <v>4006</v>
      </c>
      <c r="BN206" t="s">
        <v>4290</v>
      </c>
      <c r="BO206" t="s">
        <v>4324</v>
      </c>
      <c r="BP206" t="s">
        <v>4358</v>
      </c>
      <c r="BQ206" t="s">
        <v>4392</v>
      </c>
      <c r="BR206" t="s">
        <v>4426</v>
      </c>
      <c r="BS206" t="s">
        <v>4460</v>
      </c>
      <c r="BT206" t="s">
        <v>4494</v>
      </c>
      <c r="BU206" t="s">
        <v>4778</v>
      </c>
      <c r="BV206" t="s">
        <v>4812</v>
      </c>
      <c r="BW206" t="s">
        <v>4846</v>
      </c>
      <c r="BX206" t="s">
        <v>4880</v>
      </c>
      <c r="BY206" t="s">
        <v>8953</v>
      </c>
      <c r="BZ206" t="s">
        <v>3937</v>
      </c>
      <c r="CA206" t="s">
        <v>4952</v>
      </c>
      <c r="CB206" t="s">
        <v>4986</v>
      </c>
      <c r="CC206" t="s">
        <v>5270</v>
      </c>
      <c r="CD206" t="s">
        <v>5304</v>
      </c>
      <c r="CE206" t="s">
        <v>5338</v>
      </c>
      <c r="CF206" t="s">
        <v>5372</v>
      </c>
      <c r="CG206" t="s">
        <v>5406</v>
      </c>
      <c r="CH206" t="s">
        <v>5440</v>
      </c>
      <c r="CI206" t="s">
        <v>5474</v>
      </c>
      <c r="CJ206" t="s">
        <v>5508</v>
      </c>
      <c r="CK206" t="s">
        <v>5792</v>
      </c>
      <c r="CL206" t="s">
        <v>5826</v>
      </c>
      <c r="CM206" t="s">
        <v>5860</v>
      </c>
      <c r="CN206" t="s">
        <v>8954</v>
      </c>
      <c r="CO206" t="s">
        <v>4917</v>
      </c>
      <c r="CP206" t="s">
        <v>5932</v>
      </c>
      <c r="CQ206" t="s">
        <v>5966</v>
      </c>
      <c r="CR206" t="s">
        <v>6000</v>
      </c>
      <c r="CS206" t="s">
        <v>6284</v>
      </c>
      <c r="CT206" t="s">
        <v>6318</v>
      </c>
      <c r="CU206" t="s">
        <v>6352</v>
      </c>
      <c r="CV206" t="s">
        <v>6386</v>
      </c>
      <c r="CW206" t="s">
        <v>6420</v>
      </c>
      <c r="CX206" t="s">
        <v>6454</v>
      </c>
      <c r="CY206" t="s">
        <v>6488</v>
      </c>
      <c r="CZ206" t="s">
        <v>6772</v>
      </c>
      <c r="DA206" t="s">
        <v>6806</v>
      </c>
      <c r="DB206" t="s">
        <v>6840</v>
      </c>
      <c r="DC206" t="s">
        <v>8955</v>
      </c>
      <c r="DD206" t="s">
        <v>5897</v>
      </c>
      <c r="DE206" t="s">
        <v>6912</v>
      </c>
      <c r="DF206" t="s">
        <v>6946</v>
      </c>
      <c r="DG206" t="s">
        <v>6980</v>
      </c>
      <c r="DH206" t="s">
        <v>7264</v>
      </c>
      <c r="DI206" t="s">
        <v>7298</v>
      </c>
      <c r="DJ206" t="s">
        <v>7332</v>
      </c>
      <c r="DK206" t="s">
        <v>7366</v>
      </c>
      <c r="DL206" t="s">
        <v>7400</v>
      </c>
      <c r="DM206" t="s">
        <v>7434</v>
      </c>
      <c r="DN206" t="s">
        <v>7468</v>
      </c>
      <c r="DO206" t="s">
        <v>7502</v>
      </c>
      <c r="DP206" t="s">
        <v>7786</v>
      </c>
      <c r="DQ206" t="s">
        <v>7820</v>
      </c>
      <c r="DR206" t="s">
        <v>8956</v>
      </c>
      <c r="DS206" t="s">
        <v>6877</v>
      </c>
      <c r="DT206" t="s">
        <v>7892</v>
      </c>
      <c r="DU206" t="s">
        <v>7926</v>
      </c>
      <c r="DV206" t="s">
        <v>7960</v>
      </c>
      <c r="DW206" t="s">
        <v>7994</v>
      </c>
      <c r="DX206" t="s">
        <v>8278</v>
      </c>
      <c r="DY206" t="s">
        <v>8312</v>
      </c>
      <c r="DZ206" t="s">
        <v>8346</v>
      </c>
      <c r="EA206" t="s">
        <v>8380</v>
      </c>
      <c r="EB206" t="s">
        <v>8414</v>
      </c>
      <c r="EC206" t="s">
        <v>8448</v>
      </c>
      <c r="ED206" t="s">
        <v>8482</v>
      </c>
      <c r="EE206" t="s">
        <v>8586</v>
      </c>
      <c r="EF206" t="s">
        <v>8620</v>
      </c>
      <c r="EG206" t="s">
        <v>8957</v>
      </c>
      <c r="EH206" t="s">
        <v>7857</v>
      </c>
    </row>
    <row r="207" spans="1:138" ht="15" hidden="1" customHeight="1">
      <c r="A207" s="48" t="s">
        <v>8701</v>
      </c>
      <c r="B207" s="49"/>
      <c r="C207" s="62">
        <v>21</v>
      </c>
    </row>
    <row r="208" spans="1:138" ht="15" hidden="1" customHeight="1">
      <c r="A208" s="49"/>
      <c r="B208" s="49" t="s">
        <v>8702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8958</v>
      </c>
      <c r="R208" t="s">
        <v>268</v>
      </c>
      <c r="S208" t="s">
        <v>1283</v>
      </c>
      <c r="T208" t="s">
        <v>1317</v>
      </c>
      <c r="U208" t="s">
        <v>1351</v>
      </c>
      <c r="V208" t="s">
        <v>1385</v>
      </c>
      <c r="W208" t="s">
        <v>1419</v>
      </c>
      <c r="X208" t="s">
        <v>1453</v>
      </c>
      <c r="Y208" t="s">
        <v>1487</v>
      </c>
      <c r="Z208" t="s">
        <v>1771</v>
      </c>
      <c r="AA208" t="s">
        <v>1805</v>
      </c>
      <c r="AB208" t="s">
        <v>1839</v>
      </c>
      <c r="AC208" t="s">
        <v>1873</v>
      </c>
      <c r="AD208" t="s">
        <v>1907</v>
      </c>
      <c r="AE208" t="s">
        <v>1941</v>
      </c>
      <c r="AF208" t="s">
        <v>8959</v>
      </c>
      <c r="AG208" t="s">
        <v>998</v>
      </c>
      <c r="AH208" t="s">
        <v>2263</v>
      </c>
      <c r="AI208" t="s">
        <v>2297</v>
      </c>
      <c r="AJ208" t="s">
        <v>2331</v>
      </c>
      <c r="AK208" t="s">
        <v>2365</v>
      </c>
      <c r="AL208" t="s">
        <v>2399</v>
      </c>
      <c r="AM208" t="s">
        <v>2433</v>
      </c>
      <c r="AN208" t="s">
        <v>2467</v>
      </c>
      <c r="AO208" t="s">
        <v>2501</v>
      </c>
      <c r="AP208" t="s">
        <v>2785</v>
      </c>
      <c r="AQ208" t="s">
        <v>2819</v>
      </c>
      <c r="AR208" t="s">
        <v>2853</v>
      </c>
      <c r="AS208" t="s">
        <v>2887</v>
      </c>
      <c r="AT208" t="s">
        <v>2921</v>
      </c>
      <c r="AU208" t="s">
        <v>8960</v>
      </c>
      <c r="AV208" t="s">
        <v>1978</v>
      </c>
      <c r="AW208" t="s">
        <v>2993</v>
      </c>
      <c r="AX208" t="s">
        <v>3277</v>
      </c>
      <c r="AY208" t="s">
        <v>3311</v>
      </c>
      <c r="AZ208" t="s">
        <v>3345</v>
      </c>
      <c r="BA208" t="s">
        <v>3379</v>
      </c>
      <c r="BB208" t="s">
        <v>3413</v>
      </c>
      <c r="BC208" t="s">
        <v>3447</v>
      </c>
      <c r="BD208" t="s">
        <v>3481</v>
      </c>
      <c r="BE208" t="s">
        <v>3765</v>
      </c>
      <c r="BF208" t="s">
        <v>3799</v>
      </c>
      <c r="BG208" t="s">
        <v>3833</v>
      </c>
      <c r="BH208" t="s">
        <v>3867</v>
      </c>
      <c r="BI208" t="s">
        <v>3901</v>
      </c>
      <c r="BJ208" t="s">
        <v>8961</v>
      </c>
      <c r="BK208" t="s">
        <v>2958</v>
      </c>
      <c r="BL208" t="s">
        <v>3973</v>
      </c>
      <c r="BM208" t="s">
        <v>4007</v>
      </c>
      <c r="BN208" t="s">
        <v>4291</v>
      </c>
      <c r="BO208" t="s">
        <v>4325</v>
      </c>
      <c r="BP208" t="s">
        <v>4359</v>
      </c>
      <c r="BQ208" t="s">
        <v>4393</v>
      </c>
      <c r="BR208" t="s">
        <v>4427</v>
      </c>
      <c r="BS208" t="s">
        <v>4461</v>
      </c>
      <c r="BT208" t="s">
        <v>4495</v>
      </c>
      <c r="BU208" t="s">
        <v>4779</v>
      </c>
      <c r="BV208" t="s">
        <v>4813</v>
      </c>
      <c r="BW208" t="s">
        <v>4847</v>
      </c>
      <c r="BX208" t="s">
        <v>4881</v>
      </c>
      <c r="BY208" t="s">
        <v>8962</v>
      </c>
      <c r="BZ208" t="s">
        <v>3938</v>
      </c>
      <c r="CA208" t="s">
        <v>4953</v>
      </c>
      <c r="CB208" t="s">
        <v>4987</v>
      </c>
      <c r="CC208" t="s">
        <v>5271</v>
      </c>
      <c r="CD208" t="s">
        <v>5305</v>
      </c>
      <c r="CE208" t="s">
        <v>5339</v>
      </c>
      <c r="CF208" t="s">
        <v>5373</v>
      </c>
      <c r="CG208" t="s">
        <v>5407</v>
      </c>
      <c r="CH208" t="s">
        <v>5441</v>
      </c>
      <c r="CI208" t="s">
        <v>5475</v>
      </c>
      <c r="CJ208" t="s">
        <v>5509</v>
      </c>
      <c r="CK208" t="s">
        <v>5793</v>
      </c>
      <c r="CL208" t="s">
        <v>5827</v>
      </c>
      <c r="CM208" t="s">
        <v>5861</v>
      </c>
      <c r="CN208" t="s">
        <v>8963</v>
      </c>
      <c r="CO208" t="s">
        <v>4918</v>
      </c>
      <c r="CP208" t="s">
        <v>5933</v>
      </c>
      <c r="CQ208" t="s">
        <v>5967</v>
      </c>
      <c r="CR208" t="s">
        <v>6001</v>
      </c>
      <c r="CS208" t="s">
        <v>6285</v>
      </c>
      <c r="CT208" t="s">
        <v>6319</v>
      </c>
      <c r="CU208" t="s">
        <v>6353</v>
      </c>
      <c r="CV208" t="s">
        <v>6387</v>
      </c>
      <c r="CW208" t="s">
        <v>6421</v>
      </c>
      <c r="CX208" t="s">
        <v>6455</v>
      </c>
      <c r="CY208" t="s">
        <v>6489</v>
      </c>
      <c r="CZ208" t="s">
        <v>6773</v>
      </c>
      <c r="DA208" t="s">
        <v>6807</v>
      </c>
      <c r="DB208" t="s">
        <v>6841</v>
      </c>
      <c r="DC208" t="s">
        <v>8964</v>
      </c>
      <c r="DD208" t="s">
        <v>5898</v>
      </c>
      <c r="DE208" t="s">
        <v>6913</v>
      </c>
      <c r="DF208" t="s">
        <v>6947</v>
      </c>
      <c r="DG208" t="s">
        <v>6981</v>
      </c>
      <c r="DH208" t="s">
        <v>7265</v>
      </c>
      <c r="DI208" t="s">
        <v>7299</v>
      </c>
      <c r="DJ208" t="s">
        <v>7333</v>
      </c>
      <c r="DK208" t="s">
        <v>7367</v>
      </c>
      <c r="DL208" t="s">
        <v>7401</v>
      </c>
      <c r="DM208" t="s">
        <v>7435</v>
      </c>
      <c r="DN208" t="s">
        <v>7469</v>
      </c>
      <c r="DO208" t="s">
        <v>7503</v>
      </c>
      <c r="DP208" t="s">
        <v>7787</v>
      </c>
      <c r="DQ208" t="s">
        <v>7821</v>
      </c>
      <c r="DR208" t="s">
        <v>8965</v>
      </c>
      <c r="DS208" t="s">
        <v>6878</v>
      </c>
      <c r="DT208" t="s">
        <v>7893</v>
      </c>
      <c r="DU208" t="s">
        <v>7927</v>
      </c>
      <c r="DV208" t="s">
        <v>7961</v>
      </c>
      <c r="DW208" t="s">
        <v>7995</v>
      </c>
      <c r="DX208" t="s">
        <v>8279</v>
      </c>
      <c r="DY208" t="s">
        <v>8313</v>
      </c>
      <c r="DZ208" t="s">
        <v>8347</v>
      </c>
      <c r="EA208" t="s">
        <v>8381</v>
      </c>
      <c r="EB208" t="s">
        <v>8415</v>
      </c>
      <c r="EC208" t="s">
        <v>8449</v>
      </c>
      <c r="ED208" t="s">
        <v>8483</v>
      </c>
      <c r="EE208" t="s">
        <v>8587</v>
      </c>
      <c r="EF208" t="s">
        <v>8621</v>
      </c>
      <c r="EG208" t="s">
        <v>8966</v>
      </c>
      <c r="EH208" t="s">
        <v>7858</v>
      </c>
    </row>
    <row r="209" spans="1:138" ht="15" hidden="1" customHeight="1">
      <c r="A209" s="49"/>
      <c r="B209" s="49" t="s">
        <v>8703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8967</v>
      </c>
      <c r="R209" t="s">
        <v>269</v>
      </c>
      <c r="S209" t="s">
        <v>1284</v>
      </c>
      <c r="T209" t="s">
        <v>1318</v>
      </c>
      <c r="U209" t="s">
        <v>1352</v>
      </c>
      <c r="V209" t="s">
        <v>1386</v>
      </c>
      <c r="W209" t="s">
        <v>1420</v>
      </c>
      <c r="X209" t="s">
        <v>1454</v>
      </c>
      <c r="Y209" t="s">
        <v>1488</v>
      </c>
      <c r="Z209" t="s">
        <v>1772</v>
      </c>
      <c r="AA209" t="s">
        <v>1806</v>
      </c>
      <c r="AB209" t="s">
        <v>1840</v>
      </c>
      <c r="AC209" t="s">
        <v>1874</v>
      </c>
      <c r="AD209" t="s">
        <v>1908</v>
      </c>
      <c r="AE209" t="s">
        <v>1942</v>
      </c>
      <c r="AF209" t="s">
        <v>8968</v>
      </c>
      <c r="AG209" t="s">
        <v>999</v>
      </c>
      <c r="AH209" t="s">
        <v>2264</v>
      </c>
      <c r="AI209" t="s">
        <v>2298</v>
      </c>
      <c r="AJ209" t="s">
        <v>2332</v>
      </c>
      <c r="AK209" t="s">
        <v>2366</v>
      </c>
      <c r="AL209" t="s">
        <v>2400</v>
      </c>
      <c r="AM209" t="s">
        <v>2434</v>
      </c>
      <c r="AN209" t="s">
        <v>2468</v>
      </c>
      <c r="AO209" t="s">
        <v>2502</v>
      </c>
      <c r="AP209" t="s">
        <v>2786</v>
      </c>
      <c r="AQ209" t="s">
        <v>2820</v>
      </c>
      <c r="AR209" t="s">
        <v>2854</v>
      </c>
      <c r="AS209" t="s">
        <v>2888</v>
      </c>
      <c r="AT209" t="s">
        <v>2922</v>
      </c>
      <c r="AU209" t="s">
        <v>8969</v>
      </c>
      <c r="AV209" t="s">
        <v>1979</v>
      </c>
      <c r="AW209" t="s">
        <v>2994</v>
      </c>
      <c r="AX209" t="s">
        <v>3278</v>
      </c>
      <c r="AY209" t="s">
        <v>3312</v>
      </c>
      <c r="AZ209" t="s">
        <v>3346</v>
      </c>
      <c r="BA209" t="s">
        <v>3380</v>
      </c>
      <c r="BB209" t="s">
        <v>3414</v>
      </c>
      <c r="BC209" t="s">
        <v>3448</v>
      </c>
      <c r="BD209" t="s">
        <v>3482</v>
      </c>
      <c r="BE209" t="s">
        <v>3766</v>
      </c>
      <c r="BF209" t="s">
        <v>3800</v>
      </c>
      <c r="BG209" t="s">
        <v>3834</v>
      </c>
      <c r="BH209" t="s">
        <v>3868</v>
      </c>
      <c r="BI209" t="s">
        <v>3902</v>
      </c>
      <c r="BJ209" t="s">
        <v>8970</v>
      </c>
      <c r="BK209" t="s">
        <v>2959</v>
      </c>
      <c r="BL209" t="s">
        <v>3974</v>
      </c>
      <c r="BM209" t="s">
        <v>4008</v>
      </c>
      <c r="BN209" t="s">
        <v>4292</v>
      </c>
      <c r="BO209" t="s">
        <v>4326</v>
      </c>
      <c r="BP209" t="s">
        <v>4360</v>
      </c>
      <c r="BQ209" t="s">
        <v>4394</v>
      </c>
      <c r="BR209" t="s">
        <v>4428</v>
      </c>
      <c r="BS209" t="s">
        <v>4462</v>
      </c>
      <c r="BT209" t="s">
        <v>4496</v>
      </c>
      <c r="BU209" t="s">
        <v>4780</v>
      </c>
      <c r="BV209" t="s">
        <v>4814</v>
      </c>
      <c r="BW209" t="s">
        <v>4848</v>
      </c>
      <c r="BX209" t="s">
        <v>4882</v>
      </c>
      <c r="BY209" t="s">
        <v>8971</v>
      </c>
      <c r="BZ209" t="s">
        <v>3939</v>
      </c>
      <c r="CA209" t="s">
        <v>4954</v>
      </c>
      <c r="CB209" t="s">
        <v>4988</v>
      </c>
      <c r="CC209" t="s">
        <v>5272</v>
      </c>
      <c r="CD209" t="s">
        <v>5306</v>
      </c>
      <c r="CE209" t="s">
        <v>5340</v>
      </c>
      <c r="CF209" t="s">
        <v>5374</v>
      </c>
      <c r="CG209" t="s">
        <v>5408</v>
      </c>
      <c r="CH209" t="s">
        <v>5442</v>
      </c>
      <c r="CI209" t="s">
        <v>5476</v>
      </c>
      <c r="CJ209" t="s">
        <v>5510</v>
      </c>
      <c r="CK209" t="s">
        <v>5794</v>
      </c>
      <c r="CL209" t="s">
        <v>5828</v>
      </c>
      <c r="CM209" t="s">
        <v>5862</v>
      </c>
      <c r="CN209" t="s">
        <v>8972</v>
      </c>
      <c r="CO209" t="s">
        <v>4919</v>
      </c>
      <c r="CP209" t="s">
        <v>5934</v>
      </c>
      <c r="CQ209" t="s">
        <v>5968</v>
      </c>
      <c r="CR209" t="s">
        <v>6002</v>
      </c>
      <c r="CS209" t="s">
        <v>6286</v>
      </c>
      <c r="CT209" t="s">
        <v>6320</v>
      </c>
      <c r="CU209" t="s">
        <v>6354</v>
      </c>
      <c r="CV209" t="s">
        <v>6388</v>
      </c>
      <c r="CW209" t="s">
        <v>6422</v>
      </c>
      <c r="CX209" t="s">
        <v>6456</v>
      </c>
      <c r="CY209" t="s">
        <v>6490</v>
      </c>
      <c r="CZ209" t="s">
        <v>6774</v>
      </c>
      <c r="DA209" t="s">
        <v>6808</v>
      </c>
      <c r="DB209" t="s">
        <v>6842</v>
      </c>
      <c r="DC209" t="s">
        <v>8973</v>
      </c>
      <c r="DD209" t="s">
        <v>5899</v>
      </c>
      <c r="DE209" t="s">
        <v>6914</v>
      </c>
      <c r="DF209" t="s">
        <v>6948</v>
      </c>
      <c r="DG209" t="s">
        <v>6982</v>
      </c>
      <c r="DH209" t="s">
        <v>7266</v>
      </c>
      <c r="DI209" t="s">
        <v>7300</v>
      </c>
      <c r="DJ209" t="s">
        <v>7334</v>
      </c>
      <c r="DK209" t="s">
        <v>7368</v>
      </c>
      <c r="DL209" t="s">
        <v>7402</v>
      </c>
      <c r="DM209" t="s">
        <v>7436</v>
      </c>
      <c r="DN209" t="s">
        <v>7470</v>
      </c>
      <c r="DO209" t="s">
        <v>7504</v>
      </c>
      <c r="DP209" t="s">
        <v>7788</v>
      </c>
      <c r="DQ209" t="s">
        <v>7822</v>
      </c>
      <c r="DR209" t="s">
        <v>8974</v>
      </c>
      <c r="DS209" t="s">
        <v>6879</v>
      </c>
      <c r="DT209" t="s">
        <v>7894</v>
      </c>
      <c r="DU209" t="s">
        <v>7928</v>
      </c>
      <c r="DV209" t="s">
        <v>7962</v>
      </c>
      <c r="DW209" t="s">
        <v>7996</v>
      </c>
      <c r="DX209" t="s">
        <v>8280</v>
      </c>
      <c r="DY209" t="s">
        <v>8314</v>
      </c>
      <c r="DZ209" t="s">
        <v>8348</v>
      </c>
      <c r="EA209" t="s">
        <v>8382</v>
      </c>
      <c r="EB209" t="s">
        <v>8416</v>
      </c>
      <c r="EC209" t="s">
        <v>8450</v>
      </c>
      <c r="ED209" t="s">
        <v>8484</v>
      </c>
      <c r="EE209" t="s">
        <v>8588</v>
      </c>
      <c r="EF209" t="s">
        <v>8622</v>
      </c>
      <c r="EG209" t="s">
        <v>8975</v>
      </c>
      <c r="EH209" t="s">
        <v>7859</v>
      </c>
    </row>
    <row r="210" spans="1:138" ht="15" hidden="1" customHeight="1">
      <c r="A210" s="48" t="s">
        <v>8704</v>
      </c>
      <c r="B210" s="49"/>
      <c r="C210" s="62">
        <v>24</v>
      </c>
    </row>
    <row r="211" spans="1:138" ht="15" hidden="1" customHeight="1">
      <c r="A211" s="49"/>
      <c r="B211" s="49" t="s">
        <v>8705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8976</v>
      </c>
      <c r="R211" t="s">
        <v>270</v>
      </c>
      <c r="S211" t="s">
        <v>1285</v>
      </c>
      <c r="T211" t="s">
        <v>1319</v>
      </c>
      <c r="U211" t="s">
        <v>1353</v>
      </c>
      <c r="V211" t="s">
        <v>1387</v>
      </c>
      <c r="W211" t="s">
        <v>1421</v>
      </c>
      <c r="X211" t="s">
        <v>1455</v>
      </c>
      <c r="Y211" t="s">
        <v>1489</v>
      </c>
      <c r="Z211" t="s">
        <v>1773</v>
      </c>
      <c r="AA211" t="s">
        <v>1807</v>
      </c>
      <c r="AB211" t="s">
        <v>1841</v>
      </c>
      <c r="AC211" t="s">
        <v>1875</v>
      </c>
      <c r="AD211" t="s">
        <v>1909</v>
      </c>
      <c r="AE211" t="s">
        <v>1943</v>
      </c>
      <c r="AF211" t="s">
        <v>8977</v>
      </c>
      <c r="AG211" t="s">
        <v>1000</v>
      </c>
      <c r="AH211" t="s">
        <v>2265</v>
      </c>
      <c r="AI211" t="s">
        <v>2299</v>
      </c>
      <c r="AJ211" t="s">
        <v>2333</v>
      </c>
      <c r="AK211" t="s">
        <v>2367</v>
      </c>
      <c r="AL211" t="s">
        <v>2401</v>
      </c>
      <c r="AM211" t="s">
        <v>2435</v>
      </c>
      <c r="AN211" t="s">
        <v>2469</v>
      </c>
      <c r="AO211" t="s">
        <v>2503</v>
      </c>
      <c r="AP211" t="s">
        <v>2787</v>
      </c>
      <c r="AQ211" t="s">
        <v>2821</v>
      </c>
      <c r="AR211" t="s">
        <v>2855</v>
      </c>
      <c r="AS211" t="s">
        <v>2889</v>
      </c>
      <c r="AT211" t="s">
        <v>2923</v>
      </c>
      <c r="AU211" t="s">
        <v>8978</v>
      </c>
      <c r="AV211" t="s">
        <v>1980</v>
      </c>
      <c r="AW211" t="s">
        <v>2995</v>
      </c>
      <c r="AX211" t="s">
        <v>3279</v>
      </c>
      <c r="AY211" t="s">
        <v>3313</v>
      </c>
      <c r="AZ211" t="s">
        <v>3347</v>
      </c>
      <c r="BA211" t="s">
        <v>3381</v>
      </c>
      <c r="BB211" t="s">
        <v>3415</v>
      </c>
      <c r="BC211" t="s">
        <v>3449</v>
      </c>
      <c r="BD211" t="s">
        <v>3483</v>
      </c>
      <c r="BE211" t="s">
        <v>3767</v>
      </c>
      <c r="BF211" t="s">
        <v>3801</v>
      </c>
      <c r="BG211" t="s">
        <v>3835</v>
      </c>
      <c r="BH211" t="s">
        <v>3869</v>
      </c>
      <c r="BI211" t="s">
        <v>3903</v>
      </c>
      <c r="BJ211" t="s">
        <v>8979</v>
      </c>
      <c r="BK211" t="s">
        <v>2960</v>
      </c>
      <c r="BL211" t="s">
        <v>3975</v>
      </c>
      <c r="BM211" t="s">
        <v>4009</v>
      </c>
      <c r="BN211" t="s">
        <v>4293</v>
      </c>
      <c r="BO211" t="s">
        <v>4327</v>
      </c>
      <c r="BP211" t="s">
        <v>4361</v>
      </c>
      <c r="BQ211" t="s">
        <v>4395</v>
      </c>
      <c r="BR211" t="s">
        <v>4429</v>
      </c>
      <c r="BS211" t="s">
        <v>4463</v>
      </c>
      <c r="BT211" t="s">
        <v>4497</v>
      </c>
      <c r="BU211" t="s">
        <v>4781</v>
      </c>
      <c r="BV211" t="s">
        <v>4815</v>
      </c>
      <c r="BW211" t="s">
        <v>4849</v>
      </c>
      <c r="BX211" t="s">
        <v>4883</v>
      </c>
      <c r="BY211" t="s">
        <v>8980</v>
      </c>
      <c r="BZ211" t="s">
        <v>3940</v>
      </c>
      <c r="CA211" t="s">
        <v>4955</v>
      </c>
      <c r="CB211" t="s">
        <v>4989</v>
      </c>
      <c r="CC211" t="s">
        <v>5273</v>
      </c>
      <c r="CD211" t="s">
        <v>5307</v>
      </c>
      <c r="CE211" t="s">
        <v>5341</v>
      </c>
      <c r="CF211" t="s">
        <v>5375</v>
      </c>
      <c r="CG211" t="s">
        <v>5409</v>
      </c>
      <c r="CH211" t="s">
        <v>5443</v>
      </c>
      <c r="CI211" t="s">
        <v>5477</v>
      </c>
      <c r="CJ211" t="s">
        <v>5511</v>
      </c>
      <c r="CK211" t="s">
        <v>5795</v>
      </c>
      <c r="CL211" t="s">
        <v>5829</v>
      </c>
      <c r="CM211" t="s">
        <v>5863</v>
      </c>
      <c r="CN211" t="s">
        <v>8981</v>
      </c>
      <c r="CO211" t="s">
        <v>4920</v>
      </c>
      <c r="CP211" t="s">
        <v>5935</v>
      </c>
      <c r="CQ211" t="s">
        <v>5969</v>
      </c>
      <c r="CR211" t="s">
        <v>6003</v>
      </c>
      <c r="CS211" t="s">
        <v>6287</v>
      </c>
      <c r="CT211" t="s">
        <v>6321</v>
      </c>
      <c r="CU211" t="s">
        <v>6355</v>
      </c>
      <c r="CV211" t="s">
        <v>6389</v>
      </c>
      <c r="CW211" t="s">
        <v>6423</v>
      </c>
      <c r="CX211" t="s">
        <v>6457</v>
      </c>
      <c r="CY211" t="s">
        <v>6491</v>
      </c>
      <c r="CZ211" t="s">
        <v>6775</v>
      </c>
      <c r="DA211" t="s">
        <v>6809</v>
      </c>
      <c r="DB211" t="s">
        <v>6843</v>
      </c>
      <c r="DC211" t="s">
        <v>8982</v>
      </c>
      <c r="DD211" t="s">
        <v>5900</v>
      </c>
      <c r="DE211" t="s">
        <v>6915</v>
      </c>
      <c r="DF211" t="s">
        <v>6949</v>
      </c>
      <c r="DG211" t="s">
        <v>6983</v>
      </c>
      <c r="DH211" t="s">
        <v>7267</v>
      </c>
      <c r="DI211" t="s">
        <v>7301</v>
      </c>
      <c r="DJ211" t="s">
        <v>7335</v>
      </c>
      <c r="DK211" t="s">
        <v>7369</v>
      </c>
      <c r="DL211" t="s">
        <v>7403</v>
      </c>
      <c r="DM211" t="s">
        <v>7437</v>
      </c>
      <c r="DN211" t="s">
        <v>7471</v>
      </c>
      <c r="DO211" t="s">
        <v>7505</v>
      </c>
      <c r="DP211" t="s">
        <v>7789</v>
      </c>
      <c r="DQ211" t="s">
        <v>7823</v>
      </c>
      <c r="DR211" t="s">
        <v>8983</v>
      </c>
      <c r="DS211" t="s">
        <v>6880</v>
      </c>
      <c r="DT211" t="s">
        <v>7895</v>
      </c>
      <c r="DU211" t="s">
        <v>7929</v>
      </c>
      <c r="DV211" t="s">
        <v>7963</v>
      </c>
      <c r="DW211" t="s">
        <v>7997</v>
      </c>
      <c r="DX211" t="s">
        <v>8281</v>
      </c>
      <c r="DY211" t="s">
        <v>8315</v>
      </c>
      <c r="DZ211" t="s">
        <v>8349</v>
      </c>
      <c r="EA211" t="s">
        <v>8383</v>
      </c>
      <c r="EB211" t="s">
        <v>8417</v>
      </c>
      <c r="EC211" t="s">
        <v>8451</v>
      </c>
      <c r="ED211" t="s">
        <v>8485</v>
      </c>
      <c r="EE211" t="s">
        <v>8589</v>
      </c>
      <c r="EF211" t="s">
        <v>8623</v>
      </c>
      <c r="EG211" t="s">
        <v>8984</v>
      </c>
      <c r="EH211" t="s">
        <v>7860</v>
      </c>
    </row>
    <row r="212" spans="1:138" ht="15" hidden="1" customHeight="1">
      <c r="A212" s="49"/>
      <c r="B212" s="49" t="s">
        <v>8706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8985</v>
      </c>
      <c r="R212" t="s">
        <v>271</v>
      </c>
      <c r="S212" t="s">
        <v>1286</v>
      </c>
      <c r="T212" t="s">
        <v>1320</v>
      </c>
      <c r="U212" t="s">
        <v>1354</v>
      </c>
      <c r="V212" t="s">
        <v>1388</v>
      </c>
      <c r="W212" t="s">
        <v>1422</v>
      </c>
      <c r="X212" t="s">
        <v>1456</v>
      </c>
      <c r="Y212" t="s">
        <v>1490</v>
      </c>
      <c r="Z212" t="s">
        <v>1774</v>
      </c>
      <c r="AA212" t="s">
        <v>1808</v>
      </c>
      <c r="AB212" t="s">
        <v>1842</v>
      </c>
      <c r="AC212" t="s">
        <v>1876</v>
      </c>
      <c r="AD212" t="s">
        <v>1910</v>
      </c>
      <c r="AE212" t="s">
        <v>1944</v>
      </c>
      <c r="AF212" t="s">
        <v>8986</v>
      </c>
      <c r="AG212" t="s">
        <v>1001</v>
      </c>
      <c r="AH212" t="s">
        <v>2266</v>
      </c>
      <c r="AI212" t="s">
        <v>2300</v>
      </c>
      <c r="AJ212" t="s">
        <v>2334</v>
      </c>
      <c r="AK212" t="s">
        <v>2368</v>
      </c>
      <c r="AL212" t="s">
        <v>2402</v>
      </c>
      <c r="AM212" t="s">
        <v>2436</v>
      </c>
      <c r="AN212" t="s">
        <v>2470</v>
      </c>
      <c r="AO212" t="s">
        <v>2504</v>
      </c>
      <c r="AP212" t="s">
        <v>2788</v>
      </c>
      <c r="AQ212" t="s">
        <v>2822</v>
      </c>
      <c r="AR212" t="s">
        <v>2856</v>
      </c>
      <c r="AS212" t="s">
        <v>2890</v>
      </c>
      <c r="AT212" t="s">
        <v>2924</v>
      </c>
      <c r="AU212" t="s">
        <v>8987</v>
      </c>
      <c r="AV212" t="s">
        <v>1981</v>
      </c>
      <c r="AW212" t="s">
        <v>2996</v>
      </c>
      <c r="AX212" t="s">
        <v>3280</v>
      </c>
      <c r="AY212" t="s">
        <v>3314</v>
      </c>
      <c r="AZ212" t="s">
        <v>3348</v>
      </c>
      <c r="BA212" t="s">
        <v>3382</v>
      </c>
      <c r="BB212" t="s">
        <v>3416</v>
      </c>
      <c r="BC212" t="s">
        <v>3450</v>
      </c>
      <c r="BD212" t="s">
        <v>3484</v>
      </c>
      <c r="BE212" t="s">
        <v>3768</v>
      </c>
      <c r="BF212" t="s">
        <v>3802</v>
      </c>
      <c r="BG212" t="s">
        <v>3836</v>
      </c>
      <c r="BH212" t="s">
        <v>3870</v>
      </c>
      <c r="BI212" t="s">
        <v>3904</v>
      </c>
      <c r="BJ212" t="s">
        <v>8988</v>
      </c>
      <c r="BK212" t="s">
        <v>2961</v>
      </c>
      <c r="BL212" t="s">
        <v>3976</v>
      </c>
      <c r="BM212" t="s">
        <v>4010</v>
      </c>
      <c r="BN212" t="s">
        <v>4294</v>
      </c>
      <c r="BO212" t="s">
        <v>4328</v>
      </c>
      <c r="BP212" t="s">
        <v>4362</v>
      </c>
      <c r="BQ212" t="s">
        <v>4396</v>
      </c>
      <c r="BR212" t="s">
        <v>4430</v>
      </c>
      <c r="BS212" t="s">
        <v>4464</v>
      </c>
      <c r="BT212" t="s">
        <v>4498</v>
      </c>
      <c r="BU212" t="s">
        <v>4782</v>
      </c>
      <c r="BV212" t="s">
        <v>4816</v>
      </c>
      <c r="BW212" t="s">
        <v>4850</v>
      </c>
      <c r="BX212" t="s">
        <v>4884</v>
      </c>
      <c r="BY212" t="s">
        <v>8989</v>
      </c>
      <c r="BZ212" t="s">
        <v>3941</v>
      </c>
      <c r="CA212" t="s">
        <v>4956</v>
      </c>
      <c r="CB212" t="s">
        <v>4990</v>
      </c>
      <c r="CC212" t="s">
        <v>5274</v>
      </c>
      <c r="CD212" t="s">
        <v>5308</v>
      </c>
      <c r="CE212" t="s">
        <v>5342</v>
      </c>
      <c r="CF212" t="s">
        <v>5376</v>
      </c>
      <c r="CG212" t="s">
        <v>5410</v>
      </c>
      <c r="CH212" t="s">
        <v>5444</v>
      </c>
      <c r="CI212" t="s">
        <v>5478</v>
      </c>
      <c r="CJ212" t="s">
        <v>5762</v>
      </c>
      <c r="CK212" t="s">
        <v>5796</v>
      </c>
      <c r="CL212" t="s">
        <v>5830</v>
      </c>
      <c r="CM212" t="s">
        <v>5864</v>
      </c>
      <c r="CN212" t="s">
        <v>8990</v>
      </c>
      <c r="CO212" t="s">
        <v>4921</v>
      </c>
      <c r="CP212" t="s">
        <v>5936</v>
      </c>
      <c r="CQ212" t="s">
        <v>5970</v>
      </c>
      <c r="CR212" t="s">
        <v>6004</v>
      </c>
      <c r="CS212" t="s">
        <v>6288</v>
      </c>
      <c r="CT212" t="s">
        <v>6322</v>
      </c>
      <c r="CU212" t="s">
        <v>6356</v>
      </c>
      <c r="CV212" t="s">
        <v>6390</v>
      </c>
      <c r="CW212" t="s">
        <v>6424</v>
      </c>
      <c r="CX212" t="s">
        <v>6458</v>
      </c>
      <c r="CY212" t="s">
        <v>6492</v>
      </c>
      <c r="CZ212" t="s">
        <v>6776</v>
      </c>
      <c r="DA212" t="s">
        <v>6810</v>
      </c>
      <c r="DB212" t="s">
        <v>6844</v>
      </c>
      <c r="DC212" t="s">
        <v>8991</v>
      </c>
      <c r="DD212" t="s">
        <v>5901</v>
      </c>
      <c r="DE212" t="s">
        <v>6916</v>
      </c>
      <c r="DF212" t="s">
        <v>6950</v>
      </c>
      <c r="DG212" t="s">
        <v>6984</v>
      </c>
      <c r="DH212" t="s">
        <v>7268</v>
      </c>
      <c r="DI212" t="s">
        <v>7302</v>
      </c>
      <c r="DJ212" t="s">
        <v>7336</v>
      </c>
      <c r="DK212" t="s">
        <v>7370</v>
      </c>
      <c r="DL212" t="s">
        <v>7404</v>
      </c>
      <c r="DM212" t="s">
        <v>7438</v>
      </c>
      <c r="DN212" t="s">
        <v>7472</v>
      </c>
      <c r="DO212" t="s">
        <v>7506</v>
      </c>
      <c r="DP212" t="s">
        <v>7790</v>
      </c>
      <c r="DQ212" t="s">
        <v>7824</v>
      </c>
      <c r="DR212" t="s">
        <v>8992</v>
      </c>
      <c r="DS212" t="s">
        <v>6881</v>
      </c>
      <c r="DT212" t="s">
        <v>7896</v>
      </c>
      <c r="DU212" t="s">
        <v>7930</v>
      </c>
      <c r="DV212" t="s">
        <v>7964</v>
      </c>
      <c r="DW212" t="s">
        <v>7998</v>
      </c>
      <c r="DX212" t="s">
        <v>8282</v>
      </c>
      <c r="DY212" t="s">
        <v>8316</v>
      </c>
      <c r="DZ212" t="s">
        <v>8350</v>
      </c>
      <c r="EA212" t="s">
        <v>8384</v>
      </c>
      <c r="EB212" t="s">
        <v>8418</v>
      </c>
      <c r="EC212" t="s">
        <v>8452</v>
      </c>
      <c r="ED212" t="s">
        <v>8486</v>
      </c>
      <c r="EE212" t="s">
        <v>8590</v>
      </c>
      <c r="EF212" t="s">
        <v>8624</v>
      </c>
      <c r="EG212" t="s">
        <v>8993</v>
      </c>
      <c r="EH212" t="s">
        <v>7861</v>
      </c>
    </row>
    <row r="213" spans="1:138" ht="15" hidden="1" customHeight="1">
      <c r="A213" s="49"/>
      <c r="B213" s="49" t="s">
        <v>8707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8994</v>
      </c>
      <c r="R213" t="s">
        <v>272</v>
      </c>
      <c r="S213" t="s">
        <v>1287</v>
      </c>
      <c r="T213" t="s">
        <v>1321</v>
      </c>
      <c r="U213" t="s">
        <v>1355</v>
      </c>
      <c r="V213" t="s">
        <v>1389</v>
      </c>
      <c r="W213" t="s">
        <v>1423</v>
      </c>
      <c r="X213" t="s">
        <v>1457</v>
      </c>
      <c r="Y213" t="s">
        <v>1491</v>
      </c>
      <c r="Z213" t="s">
        <v>1775</v>
      </c>
      <c r="AA213" t="s">
        <v>1809</v>
      </c>
      <c r="AB213" t="s">
        <v>1843</v>
      </c>
      <c r="AC213" t="s">
        <v>1877</v>
      </c>
      <c r="AD213" t="s">
        <v>1911</v>
      </c>
      <c r="AE213" t="s">
        <v>1945</v>
      </c>
      <c r="AF213" t="s">
        <v>8995</v>
      </c>
      <c r="AG213" t="s">
        <v>1002</v>
      </c>
      <c r="AH213" t="s">
        <v>2267</v>
      </c>
      <c r="AI213" t="s">
        <v>2301</v>
      </c>
      <c r="AJ213" t="s">
        <v>2335</v>
      </c>
      <c r="AK213" t="s">
        <v>2369</v>
      </c>
      <c r="AL213" t="s">
        <v>2403</v>
      </c>
      <c r="AM213" t="s">
        <v>2437</v>
      </c>
      <c r="AN213" t="s">
        <v>2471</v>
      </c>
      <c r="AO213" t="s">
        <v>2505</v>
      </c>
      <c r="AP213" t="s">
        <v>2789</v>
      </c>
      <c r="AQ213" t="s">
        <v>2823</v>
      </c>
      <c r="AR213" t="s">
        <v>2857</v>
      </c>
      <c r="AS213" t="s">
        <v>2891</v>
      </c>
      <c r="AT213" t="s">
        <v>2925</v>
      </c>
      <c r="AU213" t="s">
        <v>8996</v>
      </c>
      <c r="AV213" t="s">
        <v>1982</v>
      </c>
      <c r="AW213" t="s">
        <v>2997</v>
      </c>
      <c r="AX213" t="s">
        <v>3281</v>
      </c>
      <c r="AY213" t="s">
        <v>3315</v>
      </c>
      <c r="AZ213" t="s">
        <v>3349</v>
      </c>
      <c r="BA213" t="s">
        <v>3383</v>
      </c>
      <c r="BB213" t="s">
        <v>3417</v>
      </c>
      <c r="BC213" t="s">
        <v>3451</v>
      </c>
      <c r="BD213" t="s">
        <v>3485</v>
      </c>
      <c r="BE213" t="s">
        <v>3769</v>
      </c>
      <c r="BF213" t="s">
        <v>3803</v>
      </c>
      <c r="BG213" t="s">
        <v>3837</v>
      </c>
      <c r="BH213" t="s">
        <v>3871</v>
      </c>
      <c r="BI213" t="s">
        <v>3905</v>
      </c>
      <c r="BJ213" t="s">
        <v>8997</v>
      </c>
      <c r="BK213" t="s">
        <v>2962</v>
      </c>
      <c r="BL213" t="s">
        <v>3977</v>
      </c>
      <c r="BM213" t="s">
        <v>4011</v>
      </c>
      <c r="BN213" t="s">
        <v>4295</v>
      </c>
      <c r="BO213" t="s">
        <v>4329</v>
      </c>
      <c r="BP213" t="s">
        <v>4363</v>
      </c>
      <c r="BQ213" t="s">
        <v>4397</v>
      </c>
      <c r="BR213" t="s">
        <v>4431</v>
      </c>
      <c r="BS213" t="s">
        <v>4465</v>
      </c>
      <c r="BT213" t="s">
        <v>4499</v>
      </c>
      <c r="BU213" t="s">
        <v>4783</v>
      </c>
      <c r="BV213" t="s">
        <v>4817</v>
      </c>
      <c r="BW213" t="s">
        <v>4851</v>
      </c>
      <c r="BX213" t="s">
        <v>4885</v>
      </c>
      <c r="BY213" t="s">
        <v>8998</v>
      </c>
      <c r="BZ213" t="s">
        <v>3942</v>
      </c>
      <c r="CA213" t="s">
        <v>4957</v>
      </c>
      <c r="CB213" t="s">
        <v>4991</v>
      </c>
      <c r="CC213" t="s">
        <v>5275</v>
      </c>
      <c r="CD213" t="s">
        <v>5309</v>
      </c>
      <c r="CE213" t="s">
        <v>5343</v>
      </c>
      <c r="CF213" t="s">
        <v>5377</v>
      </c>
      <c r="CG213" t="s">
        <v>5411</v>
      </c>
      <c r="CH213" t="s">
        <v>5445</v>
      </c>
      <c r="CI213" t="s">
        <v>5479</v>
      </c>
      <c r="CJ213" t="s">
        <v>5763</v>
      </c>
      <c r="CK213" t="s">
        <v>5797</v>
      </c>
      <c r="CL213" t="s">
        <v>5831</v>
      </c>
      <c r="CM213" t="s">
        <v>5865</v>
      </c>
      <c r="CN213" t="s">
        <v>8999</v>
      </c>
      <c r="CO213" t="s">
        <v>4922</v>
      </c>
      <c r="CP213" t="s">
        <v>5937</v>
      </c>
      <c r="CQ213" t="s">
        <v>5971</v>
      </c>
      <c r="CR213" t="s">
        <v>6005</v>
      </c>
      <c r="CS213" t="s">
        <v>6289</v>
      </c>
      <c r="CT213" t="s">
        <v>6323</v>
      </c>
      <c r="CU213" t="s">
        <v>6357</v>
      </c>
      <c r="CV213" t="s">
        <v>6391</v>
      </c>
      <c r="CW213" t="s">
        <v>6425</v>
      </c>
      <c r="CX213" t="s">
        <v>6459</v>
      </c>
      <c r="CY213" t="s">
        <v>6493</v>
      </c>
      <c r="CZ213" t="s">
        <v>6777</v>
      </c>
      <c r="DA213" t="s">
        <v>6811</v>
      </c>
      <c r="DB213" t="s">
        <v>6845</v>
      </c>
      <c r="DC213" t="s">
        <v>9000</v>
      </c>
      <c r="DD213" t="s">
        <v>5902</v>
      </c>
      <c r="DE213" t="s">
        <v>6917</v>
      </c>
      <c r="DF213" t="s">
        <v>6951</v>
      </c>
      <c r="DG213" t="s">
        <v>6985</v>
      </c>
      <c r="DH213" t="s">
        <v>7269</v>
      </c>
      <c r="DI213" t="s">
        <v>7303</v>
      </c>
      <c r="DJ213" t="s">
        <v>7337</v>
      </c>
      <c r="DK213" t="s">
        <v>7371</v>
      </c>
      <c r="DL213" t="s">
        <v>7405</v>
      </c>
      <c r="DM213" t="s">
        <v>7439</v>
      </c>
      <c r="DN213" t="s">
        <v>7473</v>
      </c>
      <c r="DO213" t="s">
        <v>7507</v>
      </c>
      <c r="DP213" t="s">
        <v>7791</v>
      </c>
      <c r="DQ213" t="s">
        <v>7825</v>
      </c>
      <c r="DR213" t="s">
        <v>9001</v>
      </c>
      <c r="DS213" t="s">
        <v>6882</v>
      </c>
      <c r="DT213" t="s">
        <v>7897</v>
      </c>
      <c r="DU213" t="s">
        <v>7931</v>
      </c>
      <c r="DV213" t="s">
        <v>7965</v>
      </c>
      <c r="DW213" t="s">
        <v>7999</v>
      </c>
      <c r="DX213" t="s">
        <v>8283</v>
      </c>
      <c r="DY213" t="s">
        <v>8317</v>
      </c>
      <c r="DZ213" t="s">
        <v>8351</v>
      </c>
      <c r="EA213" t="s">
        <v>8385</v>
      </c>
      <c r="EB213" t="s">
        <v>8419</v>
      </c>
      <c r="EC213" t="s">
        <v>8453</v>
      </c>
      <c r="ED213" t="s">
        <v>8487</v>
      </c>
      <c r="EE213" t="s">
        <v>8591</v>
      </c>
      <c r="EF213" t="s">
        <v>8625</v>
      </c>
      <c r="EG213" t="s">
        <v>9002</v>
      </c>
      <c r="EH213" t="s">
        <v>7862</v>
      </c>
    </row>
    <row r="214" spans="1:138" ht="15" hidden="1" customHeight="1">
      <c r="A214" s="48" t="s">
        <v>8708</v>
      </c>
      <c r="B214" s="49"/>
      <c r="C214" s="62">
        <v>28</v>
      </c>
    </row>
    <row r="215" spans="1:138" ht="15" hidden="1" customHeight="1">
      <c r="A215" s="49"/>
      <c r="B215" s="49" t="s">
        <v>8709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9003</v>
      </c>
      <c r="R215" t="s">
        <v>273</v>
      </c>
      <c r="S215" t="s">
        <v>1288</v>
      </c>
      <c r="T215" t="s">
        <v>1322</v>
      </c>
      <c r="U215" t="s">
        <v>1356</v>
      </c>
      <c r="V215" t="s">
        <v>1390</v>
      </c>
      <c r="W215" t="s">
        <v>1424</v>
      </c>
      <c r="X215" t="s">
        <v>1458</v>
      </c>
      <c r="Y215" t="s">
        <v>1492</v>
      </c>
      <c r="Z215" t="s">
        <v>1776</v>
      </c>
      <c r="AA215" t="s">
        <v>1810</v>
      </c>
      <c r="AB215" t="s">
        <v>1844</v>
      </c>
      <c r="AC215" t="s">
        <v>1878</v>
      </c>
      <c r="AD215" t="s">
        <v>1912</v>
      </c>
      <c r="AE215" t="s">
        <v>1946</v>
      </c>
      <c r="AF215" t="s">
        <v>9004</v>
      </c>
      <c r="AG215" t="s">
        <v>1003</v>
      </c>
      <c r="AH215" t="s">
        <v>2268</v>
      </c>
      <c r="AI215" t="s">
        <v>2302</v>
      </c>
      <c r="AJ215" t="s">
        <v>2336</v>
      </c>
      <c r="AK215" t="s">
        <v>2370</v>
      </c>
      <c r="AL215" t="s">
        <v>2404</v>
      </c>
      <c r="AM215" t="s">
        <v>2438</v>
      </c>
      <c r="AN215" t="s">
        <v>2472</v>
      </c>
      <c r="AO215" t="s">
        <v>2506</v>
      </c>
      <c r="AP215" t="s">
        <v>2790</v>
      </c>
      <c r="AQ215" t="s">
        <v>2824</v>
      </c>
      <c r="AR215" t="s">
        <v>2858</v>
      </c>
      <c r="AS215" t="s">
        <v>2892</v>
      </c>
      <c r="AT215" t="s">
        <v>2926</v>
      </c>
      <c r="AU215" t="s">
        <v>9005</v>
      </c>
      <c r="AV215" t="s">
        <v>1983</v>
      </c>
      <c r="AW215" t="s">
        <v>2998</v>
      </c>
      <c r="AX215" t="s">
        <v>3282</v>
      </c>
      <c r="AY215" t="s">
        <v>3316</v>
      </c>
      <c r="AZ215" t="s">
        <v>3350</v>
      </c>
      <c r="BA215" t="s">
        <v>3384</v>
      </c>
      <c r="BB215" t="s">
        <v>3418</v>
      </c>
      <c r="BC215" t="s">
        <v>3452</v>
      </c>
      <c r="BD215" t="s">
        <v>3486</v>
      </c>
      <c r="BE215" t="s">
        <v>3770</v>
      </c>
      <c r="BF215" t="s">
        <v>3804</v>
      </c>
      <c r="BG215" t="s">
        <v>3838</v>
      </c>
      <c r="BH215" t="s">
        <v>3872</v>
      </c>
      <c r="BI215" t="s">
        <v>3906</v>
      </c>
      <c r="BJ215" t="s">
        <v>9006</v>
      </c>
      <c r="BK215" t="s">
        <v>2963</v>
      </c>
      <c r="BL215" t="s">
        <v>3978</v>
      </c>
      <c r="BM215" t="s">
        <v>4262</v>
      </c>
      <c r="BN215" t="s">
        <v>4296</v>
      </c>
      <c r="BO215" t="s">
        <v>4330</v>
      </c>
      <c r="BP215" t="s">
        <v>4364</v>
      </c>
      <c r="BQ215" t="s">
        <v>4398</v>
      </c>
      <c r="BR215" t="s">
        <v>4432</v>
      </c>
      <c r="BS215" t="s">
        <v>4466</v>
      </c>
      <c r="BT215" t="s">
        <v>4500</v>
      </c>
      <c r="BU215" t="s">
        <v>4784</v>
      </c>
      <c r="BV215" t="s">
        <v>4818</v>
      </c>
      <c r="BW215" t="s">
        <v>4852</v>
      </c>
      <c r="BX215" t="s">
        <v>4886</v>
      </c>
      <c r="BY215" t="s">
        <v>9007</v>
      </c>
      <c r="BZ215" t="s">
        <v>3943</v>
      </c>
      <c r="CA215" t="s">
        <v>4958</v>
      </c>
      <c r="CB215" t="s">
        <v>4992</v>
      </c>
      <c r="CC215" t="s">
        <v>5276</v>
      </c>
      <c r="CD215" t="s">
        <v>5310</v>
      </c>
      <c r="CE215" t="s">
        <v>5344</v>
      </c>
      <c r="CF215" t="s">
        <v>5378</v>
      </c>
      <c r="CG215" t="s">
        <v>5412</v>
      </c>
      <c r="CH215" t="s">
        <v>5446</v>
      </c>
      <c r="CI215" t="s">
        <v>5480</v>
      </c>
      <c r="CJ215" t="s">
        <v>5764</v>
      </c>
      <c r="CK215" t="s">
        <v>5798</v>
      </c>
      <c r="CL215" t="s">
        <v>5832</v>
      </c>
      <c r="CM215" t="s">
        <v>5866</v>
      </c>
      <c r="CN215" t="s">
        <v>9008</v>
      </c>
      <c r="CO215" t="s">
        <v>4923</v>
      </c>
      <c r="CP215" t="s">
        <v>5938</v>
      </c>
      <c r="CQ215" t="s">
        <v>5972</v>
      </c>
      <c r="CR215" t="s">
        <v>6006</v>
      </c>
      <c r="CS215" t="s">
        <v>6290</v>
      </c>
      <c r="CT215" t="s">
        <v>6324</v>
      </c>
      <c r="CU215" t="s">
        <v>6358</v>
      </c>
      <c r="CV215" t="s">
        <v>6392</v>
      </c>
      <c r="CW215" t="s">
        <v>6426</v>
      </c>
      <c r="CX215" t="s">
        <v>6460</v>
      </c>
      <c r="CY215" t="s">
        <v>6494</v>
      </c>
      <c r="CZ215" t="s">
        <v>6778</v>
      </c>
      <c r="DA215" t="s">
        <v>6812</v>
      </c>
      <c r="DB215" t="s">
        <v>6846</v>
      </c>
      <c r="DC215" t="s">
        <v>9009</v>
      </c>
      <c r="DD215" t="s">
        <v>5903</v>
      </c>
      <c r="DE215" t="s">
        <v>6918</v>
      </c>
      <c r="DF215" t="s">
        <v>6952</v>
      </c>
      <c r="DG215" t="s">
        <v>6986</v>
      </c>
      <c r="DH215" t="s">
        <v>7270</v>
      </c>
      <c r="DI215" t="s">
        <v>7304</v>
      </c>
      <c r="DJ215" t="s">
        <v>7338</v>
      </c>
      <c r="DK215" t="s">
        <v>7372</v>
      </c>
      <c r="DL215" t="s">
        <v>7406</v>
      </c>
      <c r="DM215" t="s">
        <v>7440</v>
      </c>
      <c r="DN215" t="s">
        <v>7474</v>
      </c>
      <c r="DO215" t="s">
        <v>7508</v>
      </c>
      <c r="DP215" t="s">
        <v>7792</v>
      </c>
      <c r="DQ215" t="s">
        <v>7826</v>
      </c>
      <c r="DR215" t="s">
        <v>9010</v>
      </c>
      <c r="DS215" t="s">
        <v>6883</v>
      </c>
      <c r="DT215" t="s">
        <v>7898</v>
      </c>
      <c r="DU215" t="s">
        <v>7932</v>
      </c>
      <c r="DV215" t="s">
        <v>7966</v>
      </c>
      <c r="DW215" t="s">
        <v>8000</v>
      </c>
      <c r="DX215" t="s">
        <v>8284</v>
      </c>
      <c r="DY215" t="s">
        <v>8318</v>
      </c>
      <c r="DZ215" t="s">
        <v>8352</v>
      </c>
      <c r="EA215" t="s">
        <v>8386</v>
      </c>
      <c r="EB215" t="s">
        <v>8420</v>
      </c>
      <c r="EC215" t="s">
        <v>8454</v>
      </c>
      <c r="ED215" t="s">
        <v>8488</v>
      </c>
      <c r="EE215" t="s">
        <v>8592</v>
      </c>
      <c r="EF215" t="s">
        <v>8626</v>
      </c>
      <c r="EG215" t="s">
        <v>9011</v>
      </c>
      <c r="EH215" t="s">
        <v>7863</v>
      </c>
    </row>
    <row r="216" spans="1:138" ht="15" hidden="1" customHeight="1">
      <c r="A216" s="49"/>
      <c r="B216" s="49" t="s">
        <v>8710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9012</v>
      </c>
      <c r="R216" t="s">
        <v>274</v>
      </c>
      <c r="S216" t="s">
        <v>1289</v>
      </c>
      <c r="T216" t="s">
        <v>1323</v>
      </c>
      <c r="U216" t="s">
        <v>1357</v>
      </c>
      <c r="V216" t="s">
        <v>1391</v>
      </c>
      <c r="W216" t="s">
        <v>1425</v>
      </c>
      <c r="X216" t="s">
        <v>1459</v>
      </c>
      <c r="Y216" t="s">
        <v>1493</v>
      </c>
      <c r="Z216" t="s">
        <v>1777</v>
      </c>
      <c r="AA216" t="s">
        <v>1811</v>
      </c>
      <c r="AB216" t="s">
        <v>1845</v>
      </c>
      <c r="AC216" t="s">
        <v>1879</v>
      </c>
      <c r="AD216" t="s">
        <v>1913</v>
      </c>
      <c r="AE216" t="s">
        <v>1947</v>
      </c>
      <c r="AF216" t="s">
        <v>9013</v>
      </c>
      <c r="AG216" t="s">
        <v>1004</v>
      </c>
      <c r="AH216" t="s">
        <v>2269</v>
      </c>
      <c r="AI216" t="s">
        <v>2303</v>
      </c>
      <c r="AJ216" t="s">
        <v>2337</v>
      </c>
      <c r="AK216" t="s">
        <v>2371</v>
      </c>
      <c r="AL216" t="s">
        <v>2405</v>
      </c>
      <c r="AM216" t="s">
        <v>2439</v>
      </c>
      <c r="AN216" t="s">
        <v>2473</v>
      </c>
      <c r="AO216" t="s">
        <v>2507</v>
      </c>
      <c r="AP216" t="s">
        <v>2791</v>
      </c>
      <c r="AQ216" t="s">
        <v>2825</v>
      </c>
      <c r="AR216" t="s">
        <v>2859</v>
      </c>
      <c r="AS216" t="s">
        <v>2893</v>
      </c>
      <c r="AT216" t="s">
        <v>2927</v>
      </c>
      <c r="AU216" t="s">
        <v>9014</v>
      </c>
      <c r="AV216" t="s">
        <v>1984</v>
      </c>
      <c r="AW216" t="s">
        <v>2999</v>
      </c>
      <c r="AX216" t="s">
        <v>3283</v>
      </c>
      <c r="AY216" t="s">
        <v>3317</v>
      </c>
      <c r="AZ216" t="s">
        <v>3351</v>
      </c>
      <c r="BA216" t="s">
        <v>3385</v>
      </c>
      <c r="BB216" t="s">
        <v>3419</v>
      </c>
      <c r="BC216" t="s">
        <v>3453</v>
      </c>
      <c r="BD216" t="s">
        <v>3487</v>
      </c>
      <c r="BE216" t="s">
        <v>3771</v>
      </c>
      <c r="BF216" t="s">
        <v>3805</v>
      </c>
      <c r="BG216" t="s">
        <v>3839</v>
      </c>
      <c r="BH216" t="s">
        <v>3873</v>
      </c>
      <c r="BI216" t="s">
        <v>3907</v>
      </c>
      <c r="BJ216" t="s">
        <v>9015</v>
      </c>
      <c r="BK216" t="s">
        <v>2964</v>
      </c>
      <c r="BL216" t="s">
        <v>3979</v>
      </c>
      <c r="BM216" t="s">
        <v>4263</v>
      </c>
      <c r="BN216" t="s">
        <v>4297</v>
      </c>
      <c r="BO216" t="s">
        <v>4331</v>
      </c>
      <c r="BP216" t="s">
        <v>4365</v>
      </c>
      <c r="BQ216" t="s">
        <v>4399</v>
      </c>
      <c r="BR216" t="s">
        <v>4433</v>
      </c>
      <c r="BS216" t="s">
        <v>4467</v>
      </c>
      <c r="BT216" t="s">
        <v>4501</v>
      </c>
      <c r="BU216" t="s">
        <v>4785</v>
      </c>
      <c r="BV216" t="s">
        <v>4819</v>
      </c>
      <c r="BW216" t="s">
        <v>4853</v>
      </c>
      <c r="BX216" t="s">
        <v>4887</v>
      </c>
      <c r="BY216" t="s">
        <v>9016</v>
      </c>
      <c r="BZ216" t="s">
        <v>3944</v>
      </c>
      <c r="CA216" t="s">
        <v>4959</v>
      </c>
      <c r="CB216" t="s">
        <v>4993</v>
      </c>
      <c r="CC216" t="s">
        <v>5277</v>
      </c>
      <c r="CD216" t="s">
        <v>5311</v>
      </c>
      <c r="CE216" t="s">
        <v>5345</v>
      </c>
      <c r="CF216" t="s">
        <v>5379</v>
      </c>
      <c r="CG216" t="s">
        <v>5413</v>
      </c>
      <c r="CH216" t="s">
        <v>5447</v>
      </c>
      <c r="CI216" t="s">
        <v>5481</v>
      </c>
      <c r="CJ216" t="s">
        <v>5765</v>
      </c>
      <c r="CK216" t="s">
        <v>5799</v>
      </c>
      <c r="CL216" t="s">
        <v>5833</v>
      </c>
      <c r="CM216" t="s">
        <v>5867</v>
      </c>
      <c r="CN216" t="s">
        <v>9017</v>
      </c>
      <c r="CO216" t="s">
        <v>4924</v>
      </c>
      <c r="CP216" t="s">
        <v>5939</v>
      </c>
      <c r="CQ216" t="s">
        <v>5973</v>
      </c>
      <c r="CR216" t="s">
        <v>6007</v>
      </c>
      <c r="CS216" t="s">
        <v>6291</v>
      </c>
      <c r="CT216" t="s">
        <v>6325</v>
      </c>
      <c r="CU216" t="s">
        <v>6359</v>
      </c>
      <c r="CV216" t="s">
        <v>6393</v>
      </c>
      <c r="CW216" t="s">
        <v>6427</v>
      </c>
      <c r="CX216" t="s">
        <v>6461</v>
      </c>
      <c r="CY216" t="s">
        <v>6495</v>
      </c>
      <c r="CZ216" t="s">
        <v>6779</v>
      </c>
      <c r="DA216" t="s">
        <v>6813</v>
      </c>
      <c r="DB216" t="s">
        <v>6847</v>
      </c>
      <c r="DC216" t="s">
        <v>9018</v>
      </c>
      <c r="DD216" t="s">
        <v>5904</v>
      </c>
      <c r="DE216" t="s">
        <v>6919</v>
      </c>
      <c r="DF216" t="s">
        <v>6953</v>
      </c>
      <c r="DG216" t="s">
        <v>6987</v>
      </c>
      <c r="DH216" t="s">
        <v>7271</v>
      </c>
      <c r="DI216" t="s">
        <v>7305</v>
      </c>
      <c r="DJ216" t="s">
        <v>7339</v>
      </c>
      <c r="DK216" t="s">
        <v>7373</v>
      </c>
      <c r="DL216" t="s">
        <v>7407</v>
      </c>
      <c r="DM216" t="s">
        <v>7441</v>
      </c>
      <c r="DN216" t="s">
        <v>7475</v>
      </c>
      <c r="DO216" t="s">
        <v>7509</v>
      </c>
      <c r="DP216" t="s">
        <v>7793</v>
      </c>
      <c r="DQ216" t="s">
        <v>7827</v>
      </c>
      <c r="DR216" t="s">
        <v>9019</v>
      </c>
      <c r="DS216" t="s">
        <v>6884</v>
      </c>
      <c r="DT216" t="s">
        <v>7899</v>
      </c>
      <c r="DU216" t="s">
        <v>7933</v>
      </c>
      <c r="DV216" t="s">
        <v>7967</v>
      </c>
      <c r="DW216" t="s">
        <v>8001</v>
      </c>
      <c r="DX216" t="s">
        <v>8285</v>
      </c>
      <c r="DY216" t="s">
        <v>8319</v>
      </c>
      <c r="DZ216" t="s">
        <v>8353</v>
      </c>
      <c r="EA216" t="s">
        <v>8387</v>
      </c>
      <c r="EB216" t="s">
        <v>8421</v>
      </c>
      <c r="EC216" t="s">
        <v>8455</v>
      </c>
      <c r="ED216" t="s">
        <v>8489</v>
      </c>
      <c r="EE216" t="s">
        <v>8593</v>
      </c>
      <c r="EF216" t="s">
        <v>8627</v>
      </c>
      <c r="EG216" t="s">
        <v>9020</v>
      </c>
      <c r="EH216" t="s">
        <v>7864</v>
      </c>
    </row>
    <row r="217" spans="1:138" ht="15" hidden="1" customHeight="1">
      <c r="A217" s="49"/>
      <c r="B217" s="49" t="s">
        <v>8711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9021</v>
      </c>
      <c r="R217" t="s">
        <v>275</v>
      </c>
      <c r="S217" t="s">
        <v>1290</v>
      </c>
      <c r="T217" t="s">
        <v>1324</v>
      </c>
      <c r="U217" t="s">
        <v>1358</v>
      </c>
      <c r="V217" t="s">
        <v>1392</v>
      </c>
      <c r="W217" t="s">
        <v>1426</v>
      </c>
      <c r="X217" t="s">
        <v>1460</v>
      </c>
      <c r="Y217" t="s">
        <v>1494</v>
      </c>
      <c r="Z217" t="s">
        <v>1778</v>
      </c>
      <c r="AA217" t="s">
        <v>1812</v>
      </c>
      <c r="AB217" t="s">
        <v>1846</v>
      </c>
      <c r="AC217" t="s">
        <v>1880</v>
      </c>
      <c r="AD217" t="s">
        <v>1914</v>
      </c>
      <c r="AE217" t="s">
        <v>1948</v>
      </c>
      <c r="AF217" t="s">
        <v>9022</v>
      </c>
      <c r="AG217" t="s">
        <v>1005</v>
      </c>
      <c r="AH217" t="s">
        <v>2270</v>
      </c>
      <c r="AI217" t="s">
        <v>2304</v>
      </c>
      <c r="AJ217" t="s">
        <v>2338</v>
      </c>
      <c r="AK217" t="s">
        <v>2372</v>
      </c>
      <c r="AL217" t="s">
        <v>2406</v>
      </c>
      <c r="AM217" t="s">
        <v>2440</v>
      </c>
      <c r="AN217" t="s">
        <v>2474</v>
      </c>
      <c r="AO217" t="s">
        <v>2508</v>
      </c>
      <c r="AP217" t="s">
        <v>2792</v>
      </c>
      <c r="AQ217" t="s">
        <v>2826</v>
      </c>
      <c r="AR217" t="s">
        <v>2860</v>
      </c>
      <c r="AS217" t="s">
        <v>2894</v>
      </c>
      <c r="AT217" t="s">
        <v>2928</v>
      </c>
      <c r="AU217" t="s">
        <v>9023</v>
      </c>
      <c r="AV217" t="s">
        <v>1985</v>
      </c>
      <c r="AW217" t="s">
        <v>3000</v>
      </c>
      <c r="AX217" t="s">
        <v>3284</v>
      </c>
      <c r="AY217" t="s">
        <v>3318</v>
      </c>
      <c r="AZ217" t="s">
        <v>3352</v>
      </c>
      <c r="BA217" t="s">
        <v>3386</v>
      </c>
      <c r="BB217" t="s">
        <v>3420</v>
      </c>
      <c r="BC217" t="s">
        <v>3454</v>
      </c>
      <c r="BD217" t="s">
        <v>3488</v>
      </c>
      <c r="BE217" t="s">
        <v>3772</v>
      </c>
      <c r="BF217" t="s">
        <v>3806</v>
      </c>
      <c r="BG217" t="s">
        <v>3840</v>
      </c>
      <c r="BH217" t="s">
        <v>3874</v>
      </c>
      <c r="BI217" t="s">
        <v>3908</v>
      </c>
      <c r="BJ217" t="s">
        <v>9024</v>
      </c>
      <c r="BK217" t="s">
        <v>2965</v>
      </c>
      <c r="BL217" t="s">
        <v>3980</v>
      </c>
      <c r="BM217" t="s">
        <v>4264</v>
      </c>
      <c r="BN217" t="s">
        <v>4298</v>
      </c>
      <c r="BO217" t="s">
        <v>4332</v>
      </c>
      <c r="BP217" t="s">
        <v>4366</v>
      </c>
      <c r="BQ217" t="s">
        <v>4400</v>
      </c>
      <c r="BR217" t="s">
        <v>4434</v>
      </c>
      <c r="BS217" t="s">
        <v>4468</v>
      </c>
      <c r="BT217" t="s">
        <v>4502</v>
      </c>
      <c r="BU217" t="s">
        <v>4786</v>
      </c>
      <c r="BV217" t="s">
        <v>4820</v>
      </c>
      <c r="BW217" t="s">
        <v>4854</v>
      </c>
      <c r="BX217" t="s">
        <v>4888</v>
      </c>
      <c r="BY217" t="s">
        <v>9025</v>
      </c>
      <c r="BZ217" t="s">
        <v>3945</v>
      </c>
      <c r="CA217" t="s">
        <v>4960</v>
      </c>
      <c r="CB217" t="s">
        <v>4994</v>
      </c>
      <c r="CC217" t="s">
        <v>5278</v>
      </c>
      <c r="CD217" t="s">
        <v>5312</v>
      </c>
      <c r="CE217" t="s">
        <v>5346</v>
      </c>
      <c r="CF217" t="s">
        <v>5380</v>
      </c>
      <c r="CG217" t="s">
        <v>5414</v>
      </c>
      <c r="CH217" t="s">
        <v>5448</v>
      </c>
      <c r="CI217" t="s">
        <v>5482</v>
      </c>
      <c r="CJ217" t="s">
        <v>5766</v>
      </c>
      <c r="CK217" t="s">
        <v>5800</v>
      </c>
      <c r="CL217" t="s">
        <v>5834</v>
      </c>
      <c r="CM217" t="s">
        <v>5868</v>
      </c>
      <c r="CN217" t="s">
        <v>9026</v>
      </c>
      <c r="CO217" t="s">
        <v>4925</v>
      </c>
      <c r="CP217" t="s">
        <v>5940</v>
      </c>
      <c r="CQ217" t="s">
        <v>5974</v>
      </c>
      <c r="CR217" t="s">
        <v>6008</v>
      </c>
      <c r="CS217" t="s">
        <v>6292</v>
      </c>
      <c r="CT217" t="s">
        <v>6326</v>
      </c>
      <c r="CU217" t="s">
        <v>6360</v>
      </c>
      <c r="CV217" t="s">
        <v>6394</v>
      </c>
      <c r="CW217" t="s">
        <v>6428</v>
      </c>
      <c r="CX217" t="s">
        <v>6462</v>
      </c>
      <c r="CY217" t="s">
        <v>6496</v>
      </c>
      <c r="CZ217" t="s">
        <v>6780</v>
      </c>
      <c r="DA217" t="s">
        <v>6814</v>
      </c>
      <c r="DB217" t="s">
        <v>6848</v>
      </c>
      <c r="DC217" t="s">
        <v>9027</v>
      </c>
      <c r="DD217" t="s">
        <v>5905</v>
      </c>
      <c r="DE217" t="s">
        <v>6920</v>
      </c>
      <c r="DF217" t="s">
        <v>6954</v>
      </c>
      <c r="DG217" t="s">
        <v>6988</v>
      </c>
      <c r="DH217" t="s">
        <v>7272</v>
      </c>
      <c r="DI217" t="s">
        <v>7306</v>
      </c>
      <c r="DJ217" t="s">
        <v>7340</v>
      </c>
      <c r="DK217" t="s">
        <v>7374</v>
      </c>
      <c r="DL217" t="s">
        <v>7408</v>
      </c>
      <c r="DM217" t="s">
        <v>7442</v>
      </c>
      <c r="DN217" t="s">
        <v>7476</v>
      </c>
      <c r="DO217" t="s">
        <v>7510</v>
      </c>
      <c r="DP217" t="s">
        <v>7794</v>
      </c>
      <c r="DQ217" t="s">
        <v>7828</v>
      </c>
      <c r="DR217" t="s">
        <v>9028</v>
      </c>
      <c r="DS217" t="s">
        <v>6885</v>
      </c>
      <c r="DT217" t="s">
        <v>7900</v>
      </c>
      <c r="DU217" t="s">
        <v>7934</v>
      </c>
      <c r="DV217" t="s">
        <v>7968</v>
      </c>
      <c r="DW217" t="s">
        <v>8002</v>
      </c>
      <c r="DX217" t="s">
        <v>8286</v>
      </c>
      <c r="DY217" t="s">
        <v>8320</v>
      </c>
      <c r="DZ217" t="s">
        <v>8354</v>
      </c>
      <c r="EA217" t="s">
        <v>8388</v>
      </c>
      <c r="EB217" t="s">
        <v>8422</v>
      </c>
      <c r="EC217" t="s">
        <v>8456</v>
      </c>
      <c r="ED217" t="s">
        <v>8490</v>
      </c>
      <c r="EE217" t="s">
        <v>8594</v>
      </c>
      <c r="EF217" t="s">
        <v>8628</v>
      </c>
      <c r="EG217" t="s">
        <v>9029</v>
      </c>
      <c r="EH217" t="s">
        <v>7865</v>
      </c>
    </row>
    <row r="218" spans="1:138" ht="15" hidden="1" customHeight="1">
      <c r="A218" s="48" t="s">
        <v>8712</v>
      </c>
      <c r="B218" s="49"/>
      <c r="C218" s="62">
        <v>32</v>
      </c>
    </row>
    <row r="219" spans="1:138" ht="15" hidden="1" customHeight="1">
      <c r="A219" s="49"/>
      <c r="B219" s="49" t="s">
        <v>8713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9030</v>
      </c>
      <c r="R219" t="s">
        <v>276</v>
      </c>
      <c r="S219" t="s">
        <v>1291</v>
      </c>
      <c r="T219" t="s">
        <v>1325</v>
      </c>
      <c r="U219" t="s">
        <v>1359</v>
      </c>
      <c r="V219" t="s">
        <v>1393</v>
      </c>
      <c r="W219" t="s">
        <v>1427</v>
      </c>
      <c r="X219" t="s">
        <v>1461</v>
      </c>
      <c r="Y219" t="s">
        <v>1495</v>
      </c>
      <c r="Z219" t="s">
        <v>1779</v>
      </c>
      <c r="AA219" t="s">
        <v>1813</v>
      </c>
      <c r="AB219" t="s">
        <v>1847</v>
      </c>
      <c r="AC219" t="s">
        <v>1881</v>
      </c>
      <c r="AD219" t="s">
        <v>1915</v>
      </c>
      <c r="AE219" t="s">
        <v>1949</v>
      </c>
      <c r="AF219" t="s">
        <v>9031</v>
      </c>
      <c r="AG219" t="s">
        <v>1006</v>
      </c>
      <c r="AH219" t="s">
        <v>2271</v>
      </c>
      <c r="AI219" t="s">
        <v>2305</v>
      </c>
      <c r="AJ219" t="s">
        <v>2339</v>
      </c>
      <c r="AK219" t="s">
        <v>2373</v>
      </c>
      <c r="AL219" t="s">
        <v>2407</v>
      </c>
      <c r="AM219" t="s">
        <v>2441</v>
      </c>
      <c r="AN219" t="s">
        <v>2475</v>
      </c>
      <c r="AO219" t="s">
        <v>2509</v>
      </c>
      <c r="AP219" t="s">
        <v>2793</v>
      </c>
      <c r="AQ219" t="s">
        <v>2827</v>
      </c>
      <c r="AR219" t="s">
        <v>2861</v>
      </c>
      <c r="AS219" t="s">
        <v>2895</v>
      </c>
      <c r="AT219" t="s">
        <v>2929</v>
      </c>
      <c r="AU219" t="s">
        <v>9032</v>
      </c>
      <c r="AV219" t="s">
        <v>1986</v>
      </c>
      <c r="AW219" t="s">
        <v>3001</v>
      </c>
      <c r="AX219" t="s">
        <v>3285</v>
      </c>
      <c r="AY219" t="s">
        <v>3319</v>
      </c>
      <c r="AZ219" t="s">
        <v>3353</v>
      </c>
      <c r="BA219" t="s">
        <v>3387</v>
      </c>
      <c r="BB219" t="s">
        <v>3421</v>
      </c>
      <c r="BC219" t="s">
        <v>3455</v>
      </c>
      <c r="BD219" t="s">
        <v>3489</v>
      </c>
      <c r="BE219" t="s">
        <v>3773</v>
      </c>
      <c r="BF219" t="s">
        <v>3807</v>
      </c>
      <c r="BG219" t="s">
        <v>3841</v>
      </c>
      <c r="BH219" t="s">
        <v>3875</v>
      </c>
      <c r="BI219" t="s">
        <v>3909</v>
      </c>
      <c r="BJ219" t="s">
        <v>9033</v>
      </c>
      <c r="BK219" t="s">
        <v>2966</v>
      </c>
      <c r="BL219" t="s">
        <v>3981</v>
      </c>
      <c r="BM219" t="s">
        <v>4265</v>
      </c>
      <c r="BN219" t="s">
        <v>4299</v>
      </c>
      <c r="BO219" t="s">
        <v>4333</v>
      </c>
      <c r="BP219" t="s">
        <v>4367</v>
      </c>
      <c r="BQ219" t="s">
        <v>4401</v>
      </c>
      <c r="BR219" t="s">
        <v>4435</v>
      </c>
      <c r="BS219" t="s">
        <v>4469</v>
      </c>
      <c r="BT219" t="s">
        <v>4503</v>
      </c>
      <c r="BU219" t="s">
        <v>4787</v>
      </c>
      <c r="BV219" t="s">
        <v>4821</v>
      </c>
      <c r="BW219" t="s">
        <v>4855</v>
      </c>
      <c r="BX219" t="s">
        <v>4889</v>
      </c>
      <c r="BY219" t="s">
        <v>9034</v>
      </c>
      <c r="BZ219" t="s">
        <v>3946</v>
      </c>
      <c r="CA219" t="s">
        <v>4961</v>
      </c>
      <c r="CB219" t="s">
        <v>4995</v>
      </c>
      <c r="CC219" t="s">
        <v>5279</v>
      </c>
      <c r="CD219" t="s">
        <v>5313</v>
      </c>
      <c r="CE219" t="s">
        <v>5347</v>
      </c>
      <c r="CF219" t="s">
        <v>5381</v>
      </c>
      <c r="CG219" t="s">
        <v>5415</v>
      </c>
      <c r="CH219" t="s">
        <v>5449</v>
      </c>
      <c r="CI219" t="s">
        <v>5483</v>
      </c>
      <c r="CJ219" t="s">
        <v>5767</v>
      </c>
      <c r="CK219" t="s">
        <v>5801</v>
      </c>
      <c r="CL219" t="s">
        <v>5835</v>
      </c>
      <c r="CM219" t="s">
        <v>5869</v>
      </c>
      <c r="CN219" t="s">
        <v>9035</v>
      </c>
      <c r="CO219" t="s">
        <v>4926</v>
      </c>
      <c r="CP219" t="s">
        <v>5941</v>
      </c>
      <c r="CQ219" t="s">
        <v>5975</v>
      </c>
      <c r="CR219" t="s">
        <v>6009</v>
      </c>
      <c r="CS219" t="s">
        <v>6293</v>
      </c>
      <c r="CT219" t="s">
        <v>6327</v>
      </c>
      <c r="CU219" t="s">
        <v>6361</v>
      </c>
      <c r="CV219" t="s">
        <v>6395</v>
      </c>
      <c r="CW219" t="s">
        <v>6429</v>
      </c>
      <c r="CX219" t="s">
        <v>6463</v>
      </c>
      <c r="CY219" t="s">
        <v>6497</v>
      </c>
      <c r="CZ219" t="s">
        <v>6781</v>
      </c>
      <c r="DA219" t="s">
        <v>6815</v>
      </c>
      <c r="DB219" t="s">
        <v>6849</v>
      </c>
      <c r="DC219" t="s">
        <v>9036</v>
      </c>
      <c r="DD219" t="s">
        <v>5906</v>
      </c>
      <c r="DE219" t="s">
        <v>6921</v>
      </c>
      <c r="DF219" t="s">
        <v>6955</v>
      </c>
      <c r="DG219" t="s">
        <v>6989</v>
      </c>
      <c r="DH219" t="s">
        <v>7273</v>
      </c>
      <c r="DI219" t="s">
        <v>7307</v>
      </c>
      <c r="DJ219" t="s">
        <v>7341</v>
      </c>
      <c r="DK219" t="s">
        <v>7375</v>
      </c>
      <c r="DL219" t="s">
        <v>7409</v>
      </c>
      <c r="DM219" t="s">
        <v>7443</v>
      </c>
      <c r="DN219" t="s">
        <v>7477</v>
      </c>
      <c r="DO219" t="s">
        <v>7511</v>
      </c>
      <c r="DP219" t="s">
        <v>7795</v>
      </c>
      <c r="DQ219" t="s">
        <v>7829</v>
      </c>
      <c r="DR219" t="s">
        <v>9037</v>
      </c>
      <c r="DS219" t="s">
        <v>6886</v>
      </c>
      <c r="DT219" t="s">
        <v>7901</v>
      </c>
      <c r="DU219" t="s">
        <v>7935</v>
      </c>
      <c r="DV219" t="s">
        <v>7969</v>
      </c>
      <c r="DW219" t="s">
        <v>8003</v>
      </c>
      <c r="DX219" t="s">
        <v>8287</v>
      </c>
      <c r="DY219" t="s">
        <v>8321</v>
      </c>
      <c r="DZ219" t="s">
        <v>8355</v>
      </c>
      <c r="EA219" t="s">
        <v>8389</v>
      </c>
      <c r="EB219" t="s">
        <v>8423</v>
      </c>
      <c r="EC219" t="s">
        <v>8457</v>
      </c>
      <c r="ED219" t="s">
        <v>8491</v>
      </c>
      <c r="EE219" t="s">
        <v>8595</v>
      </c>
      <c r="EF219" t="s">
        <v>8629</v>
      </c>
      <c r="EG219" t="s">
        <v>9038</v>
      </c>
      <c r="EH219" t="s">
        <v>7866</v>
      </c>
    </row>
    <row r="220" spans="1:138" ht="15" hidden="1" customHeight="1">
      <c r="A220" s="49"/>
      <c r="B220" s="49" t="s">
        <v>8714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9039</v>
      </c>
      <c r="R220" t="s">
        <v>277</v>
      </c>
      <c r="S220" t="s">
        <v>1292</v>
      </c>
      <c r="T220" t="s">
        <v>1326</v>
      </c>
      <c r="U220" t="s">
        <v>1360</v>
      </c>
      <c r="V220" t="s">
        <v>1394</v>
      </c>
      <c r="W220" t="s">
        <v>1428</v>
      </c>
      <c r="X220" t="s">
        <v>1462</v>
      </c>
      <c r="Y220" t="s">
        <v>1496</v>
      </c>
      <c r="Z220" t="s">
        <v>1780</v>
      </c>
      <c r="AA220" t="s">
        <v>1814</v>
      </c>
      <c r="AB220" t="s">
        <v>1848</v>
      </c>
      <c r="AC220" t="s">
        <v>1882</v>
      </c>
      <c r="AD220" t="s">
        <v>1916</v>
      </c>
      <c r="AE220" t="s">
        <v>1950</v>
      </c>
      <c r="AF220" t="s">
        <v>9040</v>
      </c>
      <c r="AG220" t="s">
        <v>1007</v>
      </c>
      <c r="AH220" t="s">
        <v>2272</v>
      </c>
      <c r="AI220" t="s">
        <v>2306</v>
      </c>
      <c r="AJ220" t="s">
        <v>2340</v>
      </c>
      <c r="AK220" t="s">
        <v>2374</v>
      </c>
      <c r="AL220" t="s">
        <v>2408</v>
      </c>
      <c r="AM220" t="s">
        <v>2442</v>
      </c>
      <c r="AN220" t="s">
        <v>2476</v>
      </c>
      <c r="AO220" t="s">
        <v>2510</v>
      </c>
      <c r="AP220" t="s">
        <v>2794</v>
      </c>
      <c r="AQ220" t="s">
        <v>2828</v>
      </c>
      <c r="AR220" t="s">
        <v>2862</v>
      </c>
      <c r="AS220" t="s">
        <v>2896</v>
      </c>
      <c r="AT220" t="s">
        <v>2930</v>
      </c>
      <c r="AU220" t="s">
        <v>9041</v>
      </c>
      <c r="AV220" t="s">
        <v>1987</v>
      </c>
      <c r="AW220" t="s">
        <v>3002</v>
      </c>
      <c r="AX220" t="s">
        <v>3286</v>
      </c>
      <c r="AY220" t="s">
        <v>3320</v>
      </c>
      <c r="AZ220" t="s">
        <v>3354</v>
      </c>
      <c r="BA220" t="s">
        <v>3388</v>
      </c>
      <c r="BB220" t="s">
        <v>3422</v>
      </c>
      <c r="BC220" t="s">
        <v>3456</v>
      </c>
      <c r="BD220" t="s">
        <v>3490</v>
      </c>
      <c r="BE220" t="s">
        <v>3774</v>
      </c>
      <c r="BF220" t="s">
        <v>3808</v>
      </c>
      <c r="BG220" t="s">
        <v>3842</v>
      </c>
      <c r="BH220" t="s">
        <v>3876</v>
      </c>
      <c r="BI220" t="s">
        <v>3910</v>
      </c>
      <c r="BJ220" t="s">
        <v>9042</v>
      </c>
      <c r="BK220" t="s">
        <v>2967</v>
      </c>
      <c r="BL220" t="s">
        <v>3982</v>
      </c>
      <c r="BM220" t="s">
        <v>4266</v>
      </c>
      <c r="BN220" t="s">
        <v>4300</v>
      </c>
      <c r="BO220" t="s">
        <v>4334</v>
      </c>
      <c r="BP220" t="s">
        <v>4368</v>
      </c>
      <c r="BQ220" t="s">
        <v>4402</v>
      </c>
      <c r="BR220" t="s">
        <v>4436</v>
      </c>
      <c r="BS220" t="s">
        <v>4470</v>
      </c>
      <c r="BT220" t="s">
        <v>4504</v>
      </c>
      <c r="BU220" t="s">
        <v>4788</v>
      </c>
      <c r="BV220" t="s">
        <v>4822</v>
      </c>
      <c r="BW220" t="s">
        <v>4856</v>
      </c>
      <c r="BX220" t="s">
        <v>4890</v>
      </c>
      <c r="BY220" t="s">
        <v>9043</v>
      </c>
      <c r="BZ220" t="s">
        <v>3947</v>
      </c>
      <c r="CA220" t="s">
        <v>4962</v>
      </c>
      <c r="CB220" t="s">
        <v>4996</v>
      </c>
      <c r="CC220" t="s">
        <v>5280</v>
      </c>
      <c r="CD220" t="s">
        <v>5314</v>
      </c>
      <c r="CE220" t="s">
        <v>5348</v>
      </c>
      <c r="CF220" t="s">
        <v>5382</v>
      </c>
      <c r="CG220" t="s">
        <v>5416</v>
      </c>
      <c r="CH220" t="s">
        <v>5450</v>
      </c>
      <c r="CI220" t="s">
        <v>5484</v>
      </c>
      <c r="CJ220" t="s">
        <v>5768</v>
      </c>
      <c r="CK220" t="s">
        <v>5802</v>
      </c>
      <c r="CL220" t="s">
        <v>5836</v>
      </c>
      <c r="CM220" t="s">
        <v>5870</v>
      </c>
      <c r="CN220" t="s">
        <v>9044</v>
      </c>
      <c r="CO220" t="s">
        <v>4927</v>
      </c>
      <c r="CP220" t="s">
        <v>5942</v>
      </c>
      <c r="CQ220" t="s">
        <v>5976</v>
      </c>
      <c r="CR220" t="s">
        <v>6010</v>
      </c>
      <c r="CS220" t="s">
        <v>6294</v>
      </c>
      <c r="CT220" t="s">
        <v>6328</v>
      </c>
      <c r="CU220" t="s">
        <v>6362</v>
      </c>
      <c r="CV220" t="s">
        <v>6396</v>
      </c>
      <c r="CW220" t="s">
        <v>6430</v>
      </c>
      <c r="CX220" t="s">
        <v>6464</v>
      </c>
      <c r="CY220" t="s">
        <v>6498</v>
      </c>
      <c r="CZ220" t="s">
        <v>6782</v>
      </c>
      <c r="DA220" t="s">
        <v>6816</v>
      </c>
      <c r="DB220" t="s">
        <v>6850</v>
      </c>
      <c r="DC220" t="s">
        <v>9045</v>
      </c>
      <c r="DD220" t="s">
        <v>5907</v>
      </c>
      <c r="DE220" t="s">
        <v>6922</v>
      </c>
      <c r="DF220" t="s">
        <v>6956</v>
      </c>
      <c r="DG220" t="s">
        <v>6990</v>
      </c>
      <c r="DH220" t="s">
        <v>7274</v>
      </c>
      <c r="DI220" t="s">
        <v>7308</v>
      </c>
      <c r="DJ220" t="s">
        <v>7342</v>
      </c>
      <c r="DK220" t="s">
        <v>7376</v>
      </c>
      <c r="DL220" t="s">
        <v>7410</v>
      </c>
      <c r="DM220" t="s">
        <v>7444</v>
      </c>
      <c r="DN220" t="s">
        <v>7478</v>
      </c>
      <c r="DO220" t="s">
        <v>7762</v>
      </c>
      <c r="DP220" t="s">
        <v>7796</v>
      </c>
      <c r="DQ220" t="s">
        <v>7830</v>
      </c>
      <c r="DR220" t="s">
        <v>9046</v>
      </c>
      <c r="DS220" t="s">
        <v>6887</v>
      </c>
      <c r="DT220" t="s">
        <v>7902</v>
      </c>
      <c r="DU220" t="s">
        <v>7936</v>
      </c>
      <c r="DV220" t="s">
        <v>7970</v>
      </c>
      <c r="DW220" t="s">
        <v>8004</v>
      </c>
      <c r="DX220" t="s">
        <v>8288</v>
      </c>
      <c r="DY220" t="s">
        <v>8322</v>
      </c>
      <c r="DZ220" t="s">
        <v>8356</v>
      </c>
      <c r="EA220" t="s">
        <v>8390</v>
      </c>
      <c r="EB220" t="s">
        <v>8424</v>
      </c>
      <c r="EC220" t="s">
        <v>8458</v>
      </c>
      <c r="ED220" t="s">
        <v>8492</v>
      </c>
      <c r="EE220" t="s">
        <v>8596</v>
      </c>
      <c r="EF220" t="s">
        <v>8630</v>
      </c>
      <c r="EG220" t="s">
        <v>9047</v>
      </c>
      <c r="EH220" t="s">
        <v>7867</v>
      </c>
    </row>
    <row r="221" spans="1:138" ht="15" hidden="1" customHeight="1">
      <c r="A221" s="48" t="s">
        <v>8681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8931</v>
      </c>
      <c r="R221" t="s">
        <v>265</v>
      </c>
      <c r="S221" t="s">
        <v>1280</v>
      </c>
      <c r="T221" t="s">
        <v>1314</v>
      </c>
      <c r="U221" t="s">
        <v>1348</v>
      </c>
      <c r="V221" t="s">
        <v>1382</v>
      </c>
      <c r="W221" t="s">
        <v>1416</v>
      </c>
      <c r="X221" t="s">
        <v>1450</v>
      </c>
      <c r="Y221" t="s">
        <v>1484</v>
      </c>
      <c r="Z221" t="s">
        <v>1768</v>
      </c>
      <c r="AA221" t="s">
        <v>1802</v>
      </c>
      <c r="AB221" t="s">
        <v>1836</v>
      </c>
      <c r="AC221" t="s">
        <v>1870</v>
      </c>
      <c r="AD221" t="s">
        <v>1904</v>
      </c>
      <c r="AE221" t="s">
        <v>1938</v>
      </c>
      <c r="AF221" t="s">
        <v>8932</v>
      </c>
      <c r="AG221" t="s">
        <v>995</v>
      </c>
      <c r="AH221" t="s">
        <v>2010</v>
      </c>
      <c r="AI221" t="s">
        <v>2294</v>
      </c>
      <c r="AJ221" t="s">
        <v>2328</v>
      </c>
      <c r="AK221" t="s">
        <v>2362</v>
      </c>
      <c r="AL221" t="s">
        <v>2396</v>
      </c>
      <c r="AM221" t="s">
        <v>2430</v>
      </c>
      <c r="AN221" t="s">
        <v>2464</v>
      </c>
      <c r="AO221" t="s">
        <v>2498</v>
      </c>
      <c r="AP221" t="s">
        <v>2782</v>
      </c>
      <c r="AQ221" t="s">
        <v>2816</v>
      </c>
      <c r="AR221" t="s">
        <v>2850</v>
      </c>
      <c r="AS221" t="s">
        <v>2884</v>
      </c>
      <c r="AT221" t="s">
        <v>2918</v>
      </c>
      <c r="AU221" t="s">
        <v>8933</v>
      </c>
      <c r="AV221" t="s">
        <v>1975</v>
      </c>
      <c r="AW221" t="s">
        <v>2990</v>
      </c>
      <c r="AX221" t="s">
        <v>3274</v>
      </c>
      <c r="AY221" t="s">
        <v>3308</v>
      </c>
      <c r="AZ221" t="s">
        <v>3342</v>
      </c>
      <c r="BA221" t="s">
        <v>3376</v>
      </c>
      <c r="BB221" t="s">
        <v>3410</v>
      </c>
      <c r="BC221" t="s">
        <v>3444</v>
      </c>
      <c r="BD221" t="s">
        <v>3478</v>
      </c>
      <c r="BE221" t="s">
        <v>3762</v>
      </c>
      <c r="BF221" t="s">
        <v>3796</v>
      </c>
      <c r="BG221" t="s">
        <v>3830</v>
      </c>
      <c r="BH221" t="s">
        <v>3864</v>
      </c>
      <c r="BI221" t="s">
        <v>3898</v>
      </c>
      <c r="BJ221" t="s">
        <v>8934</v>
      </c>
      <c r="BK221" t="s">
        <v>2955</v>
      </c>
      <c r="BL221" t="s">
        <v>3970</v>
      </c>
      <c r="BM221" t="s">
        <v>4004</v>
      </c>
      <c r="BN221" t="s">
        <v>4288</v>
      </c>
      <c r="BO221" t="s">
        <v>4322</v>
      </c>
      <c r="BP221" t="s">
        <v>4356</v>
      </c>
      <c r="BQ221" t="s">
        <v>4390</v>
      </c>
      <c r="BR221" t="s">
        <v>4424</v>
      </c>
      <c r="BS221" t="s">
        <v>4458</v>
      </c>
      <c r="BT221" t="s">
        <v>4492</v>
      </c>
      <c r="BU221" t="s">
        <v>4776</v>
      </c>
      <c r="BV221" t="s">
        <v>4810</v>
      </c>
      <c r="BW221" t="s">
        <v>4844</v>
      </c>
      <c r="BX221" t="s">
        <v>4878</v>
      </c>
      <c r="BY221" t="s">
        <v>8935</v>
      </c>
      <c r="BZ221" t="s">
        <v>3935</v>
      </c>
      <c r="CA221" t="s">
        <v>4950</v>
      </c>
      <c r="CB221" t="s">
        <v>4984</v>
      </c>
      <c r="CC221" t="s">
        <v>5268</v>
      </c>
      <c r="CD221" t="s">
        <v>5302</v>
      </c>
      <c r="CE221" t="s">
        <v>5336</v>
      </c>
      <c r="CF221" t="s">
        <v>5370</v>
      </c>
      <c r="CG221" t="s">
        <v>5404</v>
      </c>
      <c r="CH221" t="s">
        <v>5438</v>
      </c>
      <c r="CI221" t="s">
        <v>5472</v>
      </c>
      <c r="CJ221" t="s">
        <v>5506</v>
      </c>
      <c r="CK221" t="s">
        <v>5790</v>
      </c>
      <c r="CL221" t="s">
        <v>5824</v>
      </c>
      <c r="CM221" t="s">
        <v>5858</v>
      </c>
      <c r="CN221" t="s">
        <v>8936</v>
      </c>
      <c r="CO221" t="s">
        <v>4915</v>
      </c>
      <c r="CP221" t="s">
        <v>5930</v>
      </c>
      <c r="CQ221" t="s">
        <v>5964</v>
      </c>
      <c r="CR221" t="s">
        <v>5998</v>
      </c>
      <c r="CS221" t="s">
        <v>6282</v>
      </c>
      <c r="CT221" t="s">
        <v>6316</v>
      </c>
      <c r="CU221" t="s">
        <v>6350</v>
      </c>
      <c r="CV221" t="s">
        <v>6384</v>
      </c>
      <c r="CW221" t="s">
        <v>6418</v>
      </c>
      <c r="CX221" t="s">
        <v>6452</v>
      </c>
      <c r="CY221" t="s">
        <v>6486</v>
      </c>
      <c r="CZ221" t="s">
        <v>6770</v>
      </c>
      <c r="DA221" t="s">
        <v>6804</v>
      </c>
      <c r="DB221" t="s">
        <v>6838</v>
      </c>
      <c r="DC221" t="s">
        <v>8937</v>
      </c>
      <c r="DD221" t="s">
        <v>5895</v>
      </c>
      <c r="DE221" t="s">
        <v>6910</v>
      </c>
      <c r="DF221" t="s">
        <v>6944</v>
      </c>
      <c r="DG221" t="s">
        <v>6978</v>
      </c>
      <c r="DH221" t="s">
        <v>7262</v>
      </c>
      <c r="DI221" t="s">
        <v>7296</v>
      </c>
      <c r="DJ221" t="s">
        <v>7330</v>
      </c>
      <c r="DK221" t="s">
        <v>7364</v>
      </c>
      <c r="DL221" t="s">
        <v>7398</v>
      </c>
      <c r="DM221" t="s">
        <v>7432</v>
      </c>
      <c r="DN221" t="s">
        <v>7466</v>
      </c>
      <c r="DO221" t="s">
        <v>7500</v>
      </c>
      <c r="DP221" t="s">
        <v>7784</v>
      </c>
      <c r="DQ221" t="s">
        <v>7818</v>
      </c>
      <c r="DR221" t="s">
        <v>8938</v>
      </c>
      <c r="DS221" t="s">
        <v>6875</v>
      </c>
      <c r="DT221" t="s">
        <v>7890</v>
      </c>
      <c r="DU221" t="s">
        <v>7924</v>
      </c>
      <c r="DV221" t="s">
        <v>7958</v>
      </c>
      <c r="DW221" t="s">
        <v>7992</v>
      </c>
      <c r="DX221" t="s">
        <v>8276</v>
      </c>
      <c r="DY221" t="s">
        <v>8310</v>
      </c>
      <c r="DZ221" t="s">
        <v>8344</v>
      </c>
      <c r="EA221" t="s">
        <v>8378</v>
      </c>
      <c r="EB221" t="s">
        <v>8412</v>
      </c>
      <c r="EC221" t="s">
        <v>8446</v>
      </c>
      <c r="ED221" t="s">
        <v>8480</v>
      </c>
      <c r="EE221" t="s">
        <v>8584</v>
      </c>
      <c r="EF221" t="s">
        <v>8618</v>
      </c>
      <c r="EG221" t="s">
        <v>8939</v>
      </c>
      <c r="EH221" t="s">
        <v>7855</v>
      </c>
    </row>
    <row r="222" spans="1:138" ht="15" hidden="1" customHeight="1">
      <c r="A222" s="45" t="s">
        <v>8715</v>
      </c>
      <c r="B222" s="55"/>
      <c r="C222" s="62">
        <v>36</v>
      </c>
    </row>
    <row r="223" spans="1:138" ht="15" hidden="1" customHeight="1">
      <c r="A223" s="48" t="s">
        <v>8716</v>
      </c>
      <c r="B223" s="49"/>
      <c r="C223" s="62">
        <v>37</v>
      </c>
    </row>
    <row r="224" spans="1:138" ht="15" hidden="1" customHeight="1">
      <c r="A224" s="49"/>
      <c r="B224" s="49" t="s">
        <v>8717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9048</v>
      </c>
      <c r="R224" t="s">
        <v>280</v>
      </c>
      <c r="S224" t="s">
        <v>1295</v>
      </c>
      <c r="T224" t="s">
        <v>1329</v>
      </c>
      <c r="U224" t="s">
        <v>1363</v>
      </c>
      <c r="V224" t="s">
        <v>1397</v>
      </c>
      <c r="W224" t="s">
        <v>1431</v>
      </c>
      <c r="X224" t="s">
        <v>1465</v>
      </c>
      <c r="Y224" t="s">
        <v>1499</v>
      </c>
      <c r="Z224" t="s">
        <v>1783</v>
      </c>
      <c r="AA224" t="s">
        <v>1817</v>
      </c>
      <c r="AB224" t="s">
        <v>1851</v>
      </c>
      <c r="AC224" t="s">
        <v>1885</v>
      </c>
      <c r="AD224" t="s">
        <v>1919</v>
      </c>
      <c r="AE224" t="s">
        <v>1953</v>
      </c>
      <c r="AF224" t="s">
        <v>9049</v>
      </c>
      <c r="AG224" t="s">
        <v>1010</v>
      </c>
      <c r="AH224" t="s">
        <v>2275</v>
      </c>
      <c r="AI224" t="s">
        <v>2309</v>
      </c>
      <c r="AJ224" t="s">
        <v>2343</v>
      </c>
      <c r="AK224" t="s">
        <v>2377</v>
      </c>
      <c r="AL224" t="s">
        <v>2411</v>
      </c>
      <c r="AM224" t="s">
        <v>2445</v>
      </c>
      <c r="AN224" t="s">
        <v>2479</v>
      </c>
      <c r="AO224" t="s">
        <v>2763</v>
      </c>
      <c r="AP224" t="s">
        <v>2797</v>
      </c>
      <c r="AQ224" t="s">
        <v>2831</v>
      </c>
      <c r="AR224" t="s">
        <v>2865</v>
      </c>
      <c r="AS224" t="s">
        <v>2899</v>
      </c>
      <c r="AT224" t="s">
        <v>2933</v>
      </c>
      <c r="AU224" t="s">
        <v>9050</v>
      </c>
      <c r="AV224" t="s">
        <v>1990</v>
      </c>
      <c r="AW224" t="s">
        <v>3005</v>
      </c>
      <c r="AX224" t="s">
        <v>3289</v>
      </c>
      <c r="AY224" t="s">
        <v>3323</v>
      </c>
      <c r="AZ224" t="s">
        <v>3357</v>
      </c>
      <c r="BA224" t="s">
        <v>3391</v>
      </c>
      <c r="BB224" t="s">
        <v>3425</v>
      </c>
      <c r="BC224" t="s">
        <v>3459</v>
      </c>
      <c r="BD224" t="s">
        <v>3493</v>
      </c>
      <c r="BE224" t="s">
        <v>3777</v>
      </c>
      <c r="BF224" t="s">
        <v>3811</v>
      </c>
      <c r="BG224" t="s">
        <v>3845</v>
      </c>
      <c r="BH224" t="s">
        <v>3879</v>
      </c>
      <c r="BI224" t="s">
        <v>3913</v>
      </c>
      <c r="BJ224" t="s">
        <v>9051</v>
      </c>
      <c r="BK224" t="s">
        <v>2970</v>
      </c>
      <c r="BL224" t="s">
        <v>3985</v>
      </c>
      <c r="BM224" t="s">
        <v>4269</v>
      </c>
      <c r="BN224" t="s">
        <v>4303</v>
      </c>
      <c r="BO224" t="s">
        <v>4337</v>
      </c>
      <c r="BP224" t="s">
        <v>4371</v>
      </c>
      <c r="BQ224" t="s">
        <v>4405</v>
      </c>
      <c r="BR224" t="s">
        <v>4439</v>
      </c>
      <c r="BS224" t="s">
        <v>4473</v>
      </c>
      <c r="BT224" t="s">
        <v>4507</v>
      </c>
      <c r="BU224" t="s">
        <v>4791</v>
      </c>
      <c r="BV224" t="s">
        <v>4825</v>
      </c>
      <c r="BW224" t="s">
        <v>4859</v>
      </c>
      <c r="BX224" t="s">
        <v>4893</v>
      </c>
      <c r="BY224" t="s">
        <v>9052</v>
      </c>
      <c r="BZ224" t="s">
        <v>3950</v>
      </c>
      <c r="CA224" t="s">
        <v>4965</v>
      </c>
      <c r="CB224" t="s">
        <v>4999</v>
      </c>
      <c r="CC224" t="s">
        <v>5283</v>
      </c>
      <c r="CD224" t="s">
        <v>5317</v>
      </c>
      <c r="CE224" t="s">
        <v>5351</v>
      </c>
      <c r="CF224" t="s">
        <v>5385</v>
      </c>
      <c r="CG224" t="s">
        <v>5419</v>
      </c>
      <c r="CH224" t="s">
        <v>5453</v>
      </c>
      <c r="CI224" t="s">
        <v>5487</v>
      </c>
      <c r="CJ224" t="s">
        <v>5771</v>
      </c>
      <c r="CK224" t="s">
        <v>5805</v>
      </c>
      <c r="CL224" t="s">
        <v>5839</v>
      </c>
      <c r="CM224" t="s">
        <v>5873</v>
      </c>
      <c r="CN224" t="s">
        <v>9053</v>
      </c>
      <c r="CO224" t="s">
        <v>4930</v>
      </c>
      <c r="CP224" t="s">
        <v>5945</v>
      </c>
      <c r="CQ224" t="s">
        <v>5979</v>
      </c>
      <c r="CR224" t="s">
        <v>6263</v>
      </c>
      <c r="CS224" t="s">
        <v>6297</v>
      </c>
      <c r="CT224" t="s">
        <v>6331</v>
      </c>
      <c r="CU224" t="s">
        <v>6365</v>
      </c>
      <c r="CV224" t="s">
        <v>6399</v>
      </c>
      <c r="CW224" t="s">
        <v>6433</v>
      </c>
      <c r="CX224" t="s">
        <v>6467</v>
      </c>
      <c r="CY224" t="s">
        <v>6501</v>
      </c>
      <c r="CZ224" t="s">
        <v>6785</v>
      </c>
      <c r="DA224" t="s">
        <v>6819</v>
      </c>
      <c r="DB224" t="s">
        <v>6853</v>
      </c>
      <c r="DC224" t="s">
        <v>9054</v>
      </c>
      <c r="DD224" t="s">
        <v>5910</v>
      </c>
      <c r="DE224" t="s">
        <v>6925</v>
      </c>
      <c r="DF224" t="s">
        <v>6959</v>
      </c>
      <c r="DG224" t="s">
        <v>6993</v>
      </c>
      <c r="DH224" t="s">
        <v>7277</v>
      </c>
      <c r="DI224" t="s">
        <v>7311</v>
      </c>
      <c r="DJ224" t="s">
        <v>7345</v>
      </c>
      <c r="DK224" t="s">
        <v>7379</v>
      </c>
      <c r="DL224" t="s">
        <v>7413</v>
      </c>
      <c r="DM224" t="s">
        <v>7447</v>
      </c>
      <c r="DN224" t="s">
        <v>7481</v>
      </c>
      <c r="DO224" t="s">
        <v>7765</v>
      </c>
      <c r="DP224" t="s">
        <v>7799</v>
      </c>
      <c r="DQ224" t="s">
        <v>7833</v>
      </c>
      <c r="DR224" t="s">
        <v>9055</v>
      </c>
      <c r="DS224" t="s">
        <v>6890</v>
      </c>
      <c r="DT224" t="s">
        <v>7905</v>
      </c>
      <c r="DU224" t="s">
        <v>7939</v>
      </c>
      <c r="DV224" t="s">
        <v>7973</v>
      </c>
      <c r="DW224" t="s">
        <v>8007</v>
      </c>
      <c r="DX224" t="s">
        <v>8291</v>
      </c>
      <c r="DY224" t="s">
        <v>8325</v>
      </c>
      <c r="DZ224" t="s">
        <v>8359</v>
      </c>
      <c r="EA224" t="s">
        <v>8393</v>
      </c>
      <c r="EB224" t="s">
        <v>8427</v>
      </c>
      <c r="EC224" t="s">
        <v>8461</v>
      </c>
      <c r="ED224" t="s">
        <v>8495</v>
      </c>
      <c r="EE224" t="s">
        <v>8599</v>
      </c>
      <c r="EF224" t="s">
        <v>8633</v>
      </c>
      <c r="EG224" t="s">
        <v>9056</v>
      </c>
      <c r="EH224" t="s">
        <v>7870</v>
      </c>
    </row>
    <row r="225" spans="1:138" ht="15" hidden="1" customHeight="1">
      <c r="A225" s="49"/>
      <c r="B225" s="49" t="s">
        <v>8718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9057</v>
      </c>
      <c r="R225" t="s">
        <v>293</v>
      </c>
      <c r="S225" t="s">
        <v>1308</v>
      </c>
      <c r="T225" t="s">
        <v>1342</v>
      </c>
      <c r="U225" t="s">
        <v>1376</v>
      </c>
      <c r="V225" t="s">
        <v>1410</v>
      </c>
      <c r="W225" t="s">
        <v>1444</v>
      </c>
      <c r="X225" t="s">
        <v>1478</v>
      </c>
      <c r="Y225" t="s">
        <v>1762</v>
      </c>
      <c r="Z225" t="s">
        <v>1796</v>
      </c>
      <c r="AA225" t="s">
        <v>1830</v>
      </c>
      <c r="AB225" t="s">
        <v>1864</v>
      </c>
      <c r="AC225" t="s">
        <v>1898</v>
      </c>
      <c r="AD225" t="s">
        <v>1932</v>
      </c>
      <c r="AE225" t="s">
        <v>1966</v>
      </c>
      <c r="AF225" t="s">
        <v>9058</v>
      </c>
      <c r="AG225" t="s">
        <v>1273</v>
      </c>
      <c r="AH225" t="s">
        <v>2288</v>
      </c>
      <c r="AI225" t="s">
        <v>2322</v>
      </c>
      <c r="AJ225" t="s">
        <v>2356</v>
      </c>
      <c r="AK225" t="s">
        <v>2390</v>
      </c>
      <c r="AL225" t="s">
        <v>2424</v>
      </c>
      <c r="AM225" t="s">
        <v>2458</v>
      </c>
      <c r="AN225" t="s">
        <v>2492</v>
      </c>
      <c r="AO225" t="s">
        <v>2776</v>
      </c>
      <c r="AP225" t="s">
        <v>2810</v>
      </c>
      <c r="AQ225" t="s">
        <v>2844</v>
      </c>
      <c r="AR225" t="s">
        <v>2878</v>
      </c>
      <c r="AS225" t="s">
        <v>2912</v>
      </c>
      <c r="AT225" t="s">
        <v>2946</v>
      </c>
      <c r="AU225" t="s">
        <v>9059</v>
      </c>
      <c r="AV225" t="s">
        <v>2003</v>
      </c>
      <c r="AW225" t="s">
        <v>3268</v>
      </c>
      <c r="AX225" t="s">
        <v>3302</v>
      </c>
      <c r="AY225" t="s">
        <v>3336</v>
      </c>
      <c r="AZ225" t="s">
        <v>3370</v>
      </c>
      <c r="BA225" t="s">
        <v>3404</v>
      </c>
      <c r="BB225" t="s">
        <v>3438</v>
      </c>
      <c r="BC225" t="s">
        <v>3472</v>
      </c>
      <c r="BD225" t="s">
        <v>3506</v>
      </c>
      <c r="BE225" t="s">
        <v>3790</v>
      </c>
      <c r="BF225" t="s">
        <v>3824</v>
      </c>
      <c r="BG225" t="s">
        <v>3858</v>
      </c>
      <c r="BH225" t="s">
        <v>3892</v>
      </c>
      <c r="BI225" t="s">
        <v>3926</v>
      </c>
      <c r="BJ225" t="s">
        <v>9060</v>
      </c>
      <c r="BK225" t="s">
        <v>2983</v>
      </c>
      <c r="BL225" t="s">
        <v>3998</v>
      </c>
      <c r="BM225" t="s">
        <v>4282</v>
      </c>
      <c r="BN225" t="s">
        <v>4316</v>
      </c>
      <c r="BO225" t="s">
        <v>4350</v>
      </c>
      <c r="BP225" t="s">
        <v>4384</v>
      </c>
      <c r="BQ225" t="s">
        <v>4418</v>
      </c>
      <c r="BR225" t="s">
        <v>4452</v>
      </c>
      <c r="BS225" t="s">
        <v>4486</v>
      </c>
      <c r="BT225" t="s">
        <v>4770</v>
      </c>
      <c r="BU225" t="s">
        <v>4804</v>
      </c>
      <c r="BV225" t="s">
        <v>4838</v>
      </c>
      <c r="BW225" t="s">
        <v>4872</v>
      </c>
      <c r="BX225" t="s">
        <v>4906</v>
      </c>
      <c r="BY225" t="s">
        <v>9061</v>
      </c>
      <c r="BZ225" t="s">
        <v>3963</v>
      </c>
      <c r="CA225" t="s">
        <v>4978</v>
      </c>
      <c r="CB225" t="s">
        <v>5262</v>
      </c>
      <c r="CC225" t="s">
        <v>5296</v>
      </c>
      <c r="CD225" t="s">
        <v>5330</v>
      </c>
      <c r="CE225" t="s">
        <v>5364</v>
      </c>
      <c r="CF225" t="s">
        <v>5398</v>
      </c>
      <c r="CG225" t="s">
        <v>5432</v>
      </c>
      <c r="CH225" t="s">
        <v>5466</v>
      </c>
      <c r="CI225" t="s">
        <v>5500</v>
      </c>
      <c r="CJ225" t="s">
        <v>5784</v>
      </c>
      <c r="CK225" t="s">
        <v>5818</v>
      </c>
      <c r="CL225" t="s">
        <v>5852</v>
      </c>
      <c r="CM225" t="s">
        <v>5886</v>
      </c>
      <c r="CN225" t="s">
        <v>9062</v>
      </c>
      <c r="CO225" t="s">
        <v>4943</v>
      </c>
      <c r="CP225" t="s">
        <v>5958</v>
      </c>
      <c r="CQ225" t="s">
        <v>5992</v>
      </c>
      <c r="CR225" t="s">
        <v>6276</v>
      </c>
      <c r="CS225" t="s">
        <v>6310</v>
      </c>
      <c r="CT225" t="s">
        <v>6344</v>
      </c>
      <c r="CU225" t="s">
        <v>6378</v>
      </c>
      <c r="CV225" t="s">
        <v>6412</v>
      </c>
      <c r="CW225" t="s">
        <v>6446</v>
      </c>
      <c r="CX225" t="s">
        <v>6480</v>
      </c>
      <c r="CY225" t="s">
        <v>6764</v>
      </c>
      <c r="CZ225" t="s">
        <v>6798</v>
      </c>
      <c r="DA225" t="s">
        <v>6832</v>
      </c>
      <c r="DB225" t="s">
        <v>6866</v>
      </c>
      <c r="DC225" t="s">
        <v>9063</v>
      </c>
      <c r="DD225" t="s">
        <v>5923</v>
      </c>
      <c r="DE225" t="s">
        <v>6938</v>
      </c>
      <c r="DF225" t="s">
        <v>6972</v>
      </c>
      <c r="DG225" t="s">
        <v>7006</v>
      </c>
      <c r="DH225" t="s">
        <v>7290</v>
      </c>
      <c r="DI225" t="s">
        <v>7324</v>
      </c>
      <c r="DJ225" t="s">
        <v>7358</v>
      </c>
      <c r="DK225" t="s">
        <v>7392</v>
      </c>
      <c r="DL225" t="s">
        <v>7426</v>
      </c>
      <c r="DM225" t="s">
        <v>7460</v>
      </c>
      <c r="DN225" t="s">
        <v>7494</v>
      </c>
      <c r="DO225" t="s">
        <v>7778</v>
      </c>
      <c r="DP225" t="s">
        <v>7812</v>
      </c>
      <c r="DQ225" t="s">
        <v>7846</v>
      </c>
      <c r="DR225" t="s">
        <v>9064</v>
      </c>
      <c r="DS225" t="s">
        <v>6903</v>
      </c>
      <c r="DT225" t="s">
        <v>7918</v>
      </c>
      <c r="DU225" t="s">
        <v>7952</v>
      </c>
      <c r="DV225" t="s">
        <v>7986</v>
      </c>
      <c r="DW225" t="s">
        <v>8270</v>
      </c>
      <c r="DX225" t="s">
        <v>8304</v>
      </c>
      <c r="DY225" t="s">
        <v>8338</v>
      </c>
      <c r="DZ225" t="s">
        <v>8372</v>
      </c>
      <c r="EA225" t="s">
        <v>8406</v>
      </c>
      <c r="EB225" t="s">
        <v>8440</v>
      </c>
      <c r="EC225" t="s">
        <v>8474</v>
      </c>
      <c r="ED225" t="s">
        <v>8508</v>
      </c>
      <c r="EE225" t="s">
        <v>8612</v>
      </c>
      <c r="EF225" t="s">
        <v>8646</v>
      </c>
      <c r="EG225" t="s">
        <v>9065</v>
      </c>
      <c r="EH225" t="s">
        <v>7883</v>
      </c>
    </row>
    <row r="226" spans="1:138" ht="15" hidden="1" customHeight="1">
      <c r="A226" s="48" t="s">
        <v>8681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8913</v>
      </c>
      <c r="R226" t="s">
        <v>279</v>
      </c>
      <c r="S226" t="s">
        <v>1294</v>
      </c>
      <c r="T226" t="s">
        <v>1328</v>
      </c>
      <c r="U226" t="s">
        <v>1362</v>
      </c>
      <c r="V226" t="s">
        <v>1396</v>
      </c>
      <c r="W226" t="s">
        <v>1430</v>
      </c>
      <c r="X226" t="s">
        <v>1464</v>
      </c>
      <c r="Y226" t="s">
        <v>1498</v>
      </c>
      <c r="Z226" t="s">
        <v>1782</v>
      </c>
      <c r="AA226" t="s">
        <v>1816</v>
      </c>
      <c r="AB226" t="s">
        <v>1850</v>
      </c>
      <c r="AC226" t="s">
        <v>1884</v>
      </c>
      <c r="AD226" t="s">
        <v>1918</v>
      </c>
      <c r="AE226" t="s">
        <v>1952</v>
      </c>
      <c r="AF226" t="s">
        <v>8914</v>
      </c>
      <c r="AG226" t="s">
        <v>1009</v>
      </c>
      <c r="AH226" t="s">
        <v>2274</v>
      </c>
      <c r="AI226" t="s">
        <v>2308</v>
      </c>
      <c r="AJ226" t="s">
        <v>2342</v>
      </c>
      <c r="AK226" t="s">
        <v>2376</v>
      </c>
      <c r="AL226" t="s">
        <v>2410</v>
      </c>
      <c r="AM226" t="s">
        <v>2444</v>
      </c>
      <c r="AN226" t="s">
        <v>2478</v>
      </c>
      <c r="AO226" t="s">
        <v>2762</v>
      </c>
      <c r="AP226" t="s">
        <v>2796</v>
      </c>
      <c r="AQ226" t="s">
        <v>2830</v>
      </c>
      <c r="AR226" t="s">
        <v>2864</v>
      </c>
      <c r="AS226" t="s">
        <v>2898</v>
      </c>
      <c r="AT226" t="s">
        <v>2932</v>
      </c>
      <c r="AU226" t="s">
        <v>8915</v>
      </c>
      <c r="AV226" t="s">
        <v>1989</v>
      </c>
      <c r="AW226" t="s">
        <v>3004</v>
      </c>
      <c r="AX226" t="s">
        <v>3288</v>
      </c>
      <c r="AY226" t="s">
        <v>3322</v>
      </c>
      <c r="AZ226" t="s">
        <v>3356</v>
      </c>
      <c r="BA226" t="s">
        <v>3390</v>
      </c>
      <c r="BB226" t="s">
        <v>3424</v>
      </c>
      <c r="BC226" t="s">
        <v>3458</v>
      </c>
      <c r="BD226" t="s">
        <v>3492</v>
      </c>
      <c r="BE226" t="s">
        <v>3776</v>
      </c>
      <c r="BF226" t="s">
        <v>3810</v>
      </c>
      <c r="BG226" t="s">
        <v>3844</v>
      </c>
      <c r="BH226" t="s">
        <v>3878</v>
      </c>
      <c r="BI226" t="s">
        <v>3912</v>
      </c>
      <c r="BJ226" t="s">
        <v>8916</v>
      </c>
      <c r="BK226" t="s">
        <v>2969</v>
      </c>
      <c r="BL226" t="s">
        <v>3984</v>
      </c>
      <c r="BM226" t="s">
        <v>4268</v>
      </c>
      <c r="BN226" t="s">
        <v>4302</v>
      </c>
      <c r="BO226" t="s">
        <v>4336</v>
      </c>
      <c r="BP226" t="s">
        <v>4370</v>
      </c>
      <c r="BQ226" t="s">
        <v>4404</v>
      </c>
      <c r="BR226" t="s">
        <v>4438</v>
      </c>
      <c r="BS226" t="s">
        <v>4472</v>
      </c>
      <c r="BT226" t="s">
        <v>4506</v>
      </c>
      <c r="BU226" t="s">
        <v>4790</v>
      </c>
      <c r="BV226" t="s">
        <v>4824</v>
      </c>
      <c r="BW226" t="s">
        <v>4858</v>
      </c>
      <c r="BX226" t="s">
        <v>4892</v>
      </c>
      <c r="BY226" t="s">
        <v>8917</v>
      </c>
      <c r="BZ226" t="s">
        <v>3949</v>
      </c>
      <c r="CA226" t="s">
        <v>4964</v>
      </c>
      <c r="CB226" t="s">
        <v>4998</v>
      </c>
      <c r="CC226" t="s">
        <v>5282</v>
      </c>
      <c r="CD226" t="s">
        <v>5316</v>
      </c>
      <c r="CE226" t="s">
        <v>5350</v>
      </c>
      <c r="CF226" t="s">
        <v>5384</v>
      </c>
      <c r="CG226" t="s">
        <v>5418</v>
      </c>
      <c r="CH226" t="s">
        <v>5452</v>
      </c>
      <c r="CI226" t="s">
        <v>5486</v>
      </c>
      <c r="CJ226" t="s">
        <v>5770</v>
      </c>
      <c r="CK226" t="s">
        <v>5804</v>
      </c>
      <c r="CL226" t="s">
        <v>5838</v>
      </c>
      <c r="CM226" t="s">
        <v>5872</v>
      </c>
      <c r="CN226" t="s">
        <v>8918</v>
      </c>
      <c r="CO226" t="s">
        <v>4929</v>
      </c>
      <c r="CP226" t="s">
        <v>5944</v>
      </c>
      <c r="CQ226" t="s">
        <v>5978</v>
      </c>
      <c r="CR226" t="s">
        <v>6262</v>
      </c>
      <c r="CS226" t="s">
        <v>6296</v>
      </c>
      <c r="CT226" t="s">
        <v>6330</v>
      </c>
      <c r="CU226" t="s">
        <v>6364</v>
      </c>
      <c r="CV226" t="s">
        <v>6398</v>
      </c>
      <c r="CW226" t="s">
        <v>6432</v>
      </c>
      <c r="CX226" t="s">
        <v>6466</v>
      </c>
      <c r="CY226" t="s">
        <v>6500</v>
      </c>
      <c r="CZ226" t="s">
        <v>6784</v>
      </c>
      <c r="DA226" t="s">
        <v>6818</v>
      </c>
      <c r="DB226" t="s">
        <v>6852</v>
      </c>
      <c r="DC226" t="s">
        <v>8919</v>
      </c>
      <c r="DD226" t="s">
        <v>5909</v>
      </c>
      <c r="DE226" t="s">
        <v>6924</v>
      </c>
      <c r="DF226" t="s">
        <v>6958</v>
      </c>
      <c r="DG226" t="s">
        <v>6992</v>
      </c>
      <c r="DH226" t="s">
        <v>7276</v>
      </c>
      <c r="DI226" t="s">
        <v>7310</v>
      </c>
      <c r="DJ226" t="s">
        <v>7344</v>
      </c>
      <c r="DK226" t="s">
        <v>7378</v>
      </c>
      <c r="DL226" t="s">
        <v>7412</v>
      </c>
      <c r="DM226" t="s">
        <v>7446</v>
      </c>
      <c r="DN226" t="s">
        <v>7480</v>
      </c>
      <c r="DO226" t="s">
        <v>7764</v>
      </c>
      <c r="DP226" t="s">
        <v>7798</v>
      </c>
      <c r="DQ226" t="s">
        <v>7832</v>
      </c>
      <c r="DR226" t="s">
        <v>8920</v>
      </c>
      <c r="DS226" t="s">
        <v>6889</v>
      </c>
      <c r="DT226" t="s">
        <v>7904</v>
      </c>
      <c r="DU226" t="s">
        <v>7938</v>
      </c>
      <c r="DV226" t="s">
        <v>7972</v>
      </c>
      <c r="DW226" t="s">
        <v>8006</v>
      </c>
      <c r="DX226" t="s">
        <v>8290</v>
      </c>
      <c r="DY226" t="s">
        <v>8324</v>
      </c>
      <c r="DZ226" t="s">
        <v>8358</v>
      </c>
      <c r="EA226" t="s">
        <v>8392</v>
      </c>
      <c r="EB226" t="s">
        <v>8426</v>
      </c>
      <c r="EC226" t="s">
        <v>8460</v>
      </c>
      <c r="ED226" t="s">
        <v>8494</v>
      </c>
      <c r="EE226" t="s">
        <v>8598</v>
      </c>
      <c r="EF226" t="s">
        <v>8632</v>
      </c>
      <c r="EG226" t="s">
        <v>8921</v>
      </c>
      <c r="EH226" t="s">
        <v>7869</v>
      </c>
    </row>
    <row r="227" spans="1:138" ht="15" hidden="1" customHeight="1">
      <c r="A227" s="45" t="s">
        <v>8719</v>
      </c>
      <c r="B227" s="55"/>
      <c r="C227" s="62">
        <v>41</v>
      </c>
    </row>
    <row r="228" spans="1:138" ht="15" hidden="1" customHeight="1">
      <c r="A228" s="48" t="s">
        <v>8720</v>
      </c>
      <c r="B228" s="49"/>
      <c r="C228" s="62">
        <v>42</v>
      </c>
    </row>
    <row r="229" spans="1:138" ht="15" hidden="1" customHeight="1">
      <c r="A229" s="49"/>
      <c r="B229" s="49" t="s">
        <v>8721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9066</v>
      </c>
      <c r="R229" t="s">
        <v>281</v>
      </c>
      <c r="S229" t="s">
        <v>1296</v>
      </c>
      <c r="T229" t="s">
        <v>1330</v>
      </c>
      <c r="U229" t="s">
        <v>1364</v>
      </c>
      <c r="V229" t="s">
        <v>1398</v>
      </c>
      <c r="W229" t="s">
        <v>1432</v>
      </c>
      <c r="X229" t="s">
        <v>1466</v>
      </c>
      <c r="Y229" t="s">
        <v>1500</v>
      </c>
      <c r="Z229" t="s">
        <v>1784</v>
      </c>
      <c r="AA229" t="s">
        <v>1818</v>
      </c>
      <c r="AB229" t="s">
        <v>1852</v>
      </c>
      <c r="AC229" t="s">
        <v>1886</v>
      </c>
      <c r="AD229" t="s">
        <v>1920</v>
      </c>
      <c r="AE229" t="s">
        <v>1954</v>
      </c>
      <c r="AF229" t="s">
        <v>9067</v>
      </c>
      <c r="AG229" t="s">
        <v>1011</v>
      </c>
      <c r="AH229" t="s">
        <v>2276</v>
      </c>
      <c r="AI229" t="s">
        <v>2310</v>
      </c>
      <c r="AJ229" t="s">
        <v>2344</v>
      </c>
      <c r="AK229" t="s">
        <v>2378</v>
      </c>
      <c r="AL229" t="s">
        <v>2412</v>
      </c>
      <c r="AM229" t="s">
        <v>2446</v>
      </c>
      <c r="AN229" t="s">
        <v>2480</v>
      </c>
      <c r="AO229" t="s">
        <v>2764</v>
      </c>
      <c r="AP229" t="s">
        <v>2798</v>
      </c>
      <c r="AQ229" t="s">
        <v>2832</v>
      </c>
      <c r="AR229" t="s">
        <v>2866</v>
      </c>
      <c r="AS229" t="s">
        <v>2900</v>
      </c>
      <c r="AT229" t="s">
        <v>2934</v>
      </c>
      <c r="AU229" t="s">
        <v>9068</v>
      </c>
      <c r="AV229" t="s">
        <v>1991</v>
      </c>
      <c r="AW229" t="s">
        <v>3006</v>
      </c>
      <c r="AX229" t="s">
        <v>3290</v>
      </c>
      <c r="AY229" t="s">
        <v>3324</v>
      </c>
      <c r="AZ229" t="s">
        <v>3358</v>
      </c>
      <c r="BA229" t="s">
        <v>3392</v>
      </c>
      <c r="BB229" t="s">
        <v>3426</v>
      </c>
      <c r="BC229" t="s">
        <v>3460</v>
      </c>
      <c r="BD229" t="s">
        <v>3494</v>
      </c>
      <c r="BE229" t="s">
        <v>3778</v>
      </c>
      <c r="BF229" t="s">
        <v>3812</v>
      </c>
      <c r="BG229" t="s">
        <v>3846</v>
      </c>
      <c r="BH229" t="s">
        <v>3880</v>
      </c>
      <c r="BI229" t="s">
        <v>3914</v>
      </c>
      <c r="BJ229" t="s">
        <v>9069</v>
      </c>
      <c r="BK229" t="s">
        <v>2971</v>
      </c>
      <c r="BL229" t="s">
        <v>3986</v>
      </c>
      <c r="BM229" t="s">
        <v>4270</v>
      </c>
      <c r="BN229" t="s">
        <v>4304</v>
      </c>
      <c r="BO229" t="s">
        <v>4338</v>
      </c>
      <c r="BP229" t="s">
        <v>4372</v>
      </c>
      <c r="BQ229" t="s">
        <v>4406</v>
      </c>
      <c r="BR229" t="s">
        <v>4440</v>
      </c>
      <c r="BS229" t="s">
        <v>4474</v>
      </c>
      <c r="BT229" t="s">
        <v>4508</v>
      </c>
      <c r="BU229" t="s">
        <v>4792</v>
      </c>
      <c r="BV229" t="s">
        <v>4826</v>
      </c>
      <c r="BW229" t="s">
        <v>4860</v>
      </c>
      <c r="BX229" t="s">
        <v>4894</v>
      </c>
      <c r="BY229" t="s">
        <v>9070</v>
      </c>
      <c r="BZ229" t="s">
        <v>3951</v>
      </c>
      <c r="CA229" t="s">
        <v>4966</v>
      </c>
      <c r="CB229" t="s">
        <v>5000</v>
      </c>
      <c r="CC229" t="s">
        <v>5284</v>
      </c>
      <c r="CD229" t="s">
        <v>5318</v>
      </c>
      <c r="CE229" t="s">
        <v>5352</v>
      </c>
      <c r="CF229" t="s">
        <v>5386</v>
      </c>
      <c r="CG229" t="s">
        <v>5420</v>
      </c>
      <c r="CH229" t="s">
        <v>5454</v>
      </c>
      <c r="CI229" t="s">
        <v>5488</v>
      </c>
      <c r="CJ229" t="s">
        <v>5772</v>
      </c>
      <c r="CK229" t="s">
        <v>5806</v>
      </c>
      <c r="CL229" t="s">
        <v>5840</v>
      </c>
      <c r="CM229" t="s">
        <v>5874</v>
      </c>
      <c r="CN229" t="s">
        <v>9071</v>
      </c>
      <c r="CO229" t="s">
        <v>4931</v>
      </c>
      <c r="CP229" t="s">
        <v>5946</v>
      </c>
      <c r="CQ229" t="s">
        <v>5980</v>
      </c>
      <c r="CR229" t="s">
        <v>6264</v>
      </c>
      <c r="CS229" t="s">
        <v>6298</v>
      </c>
      <c r="CT229" t="s">
        <v>6332</v>
      </c>
      <c r="CU229" t="s">
        <v>6366</v>
      </c>
      <c r="CV229" t="s">
        <v>6400</v>
      </c>
      <c r="CW229" t="s">
        <v>6434</v>
      </c>
      <c r="CX229" t="s">
        <v>6468</v>
      </c>
      <c r="CY229" t="s">
        <v>6502</v>
      </c>
      <c r="CZ229" t="s">
        <v>6786</v>
      </c>
      <c r="DA229" t="s">
        <v>6820</v>
      </c>
      <c r="DB229" t="s">
        <v>6854</v>
      </c>
      <c r="DC229" t="s">
        <v>9072</v>
      </c>
      <c r="DD229" t="s">
        <v>5911</v>
      </c>
      <c r="DE229" t="s">
        <v>6926</v>
      </c>
      <c r="DF229" t="s">
        <v>6960</v>
      </c>
      <c r="DG229" t="s">
        <v>6994</v>
      </c>
      <c r="DH229" t="s">
        <v>7278</v>
      </c>
      <c r="DI229" t="s">
        <v>7312</v>
      </c>
      <c r="DJ229" t="s">
        <v>7346</v>
      </c>
      <c r="DK229" t="s">
        <v>7380</v>
      </c>
      <c r="DL229" t="s">
        <v>7414</v>
      </c>
      <c r="DM229" t="s">
        <v>7448</v>
      </c>
      <c r="DN229" t="s">
        <v>7482</v>
      </c>
      <c r="DO229" t="s">
        <v>7766</v>
      </c>
      <c r="DP229" t="s">
        <v>7800</v>
      </c>
      <c r="DQ229" t="s">
        <v>7834</v>
      </c>
      <c r="DR229" t="s">
        <v>9073</v>
      </c>
      <c r="DS229" t="s">
        <v>6891</v>
      </c>
      <c r="DT229" t="s">
        <v>7906</v>
      </c>
      <c r="DU229" t="s">
        <v>7940</v>
      </c>
      <c r="DV229" t="s">
        <v>7974</v>
      </c>
      <c r="DW229" t="s">
        <v>8008</v>
      </c>
      <c r="DX229" t="s">
        <v>8292</v>
      </c>
      <c r="DY229" t="s">
        <v>8326</v>
      </c>
      <c r="DZ229" t="s">
        <v>8360</v>
      </c>
      <c r="EA229" t="s">
        <v>8394</v>
      </c>
      <c r="EB229" t="s">
        <v>8428</v>
      </c>
      <c r="EC229" t="s">
        <v>8462</v>
      </c>
      <c r="ED229" t="s">
        <v>8496</v>
      </c>
      <c r="EE229" t="s">
        <v>8600</v>
      </c>
      <c r="EF229" t="s">
        <v>8634</v>
      </c>
      <c r="EG229" t="s">
        <v>9074</v>
      </c>
      <c r="EH229" t="s">
        <v>7871</v>
      </c>
    </row>
    <row r="230" spans="1:138" ht="15" hidden="1" customHeight="1">
      <c r="A230" s="49"/>
      <c r="B230" s="49" t="s">
        <v>8722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9075</v>
      </c>
      <c r="R230" t="s">
        <v>282</v>
      </c>
      <c r="S230" t="s">
        <v>1297</v>
      </c>
      <c r="T230" t="s">
        <v>1331</v>
      </c>
      <c r="U230" t="s">
        <v>1365</v>
      </c>
      <c r="V230" t="s">
        <v>1399</v>
      </c>
      <c r="W230" t="s">
        <v>1433</v>
      </c>
      <c r="X230" t="s">
        <v>1467</v>
      </c>
      <c r="Y230" t="s">
        <v>1501</v>
      </c>
      <c r="Z230" t="s">
        <v>1785</v>
      </c>
      <c r="AA230" t="s">
        <v>1819</v>
      </c>
      <c r="AB230" t="s">
        <v>1853</v>
      </c>
      <c r="AC230" t="s">
        <v>1887</v>
      </c>
      <c r="AD230" t="s">
        <v>1921</v>
      </c>
      <c r="AE230" t="s">
        <v>1955</v>
      </c>
      <c r="AF230" t="s">
        <v>9076</v>
      </c>
      <c r="AG230" t="s">
        <v>1262</v>
      </c>
      <c r="AH230" t="s">
        <v>2277</v>
      </c>
      <c r="AI230" t="s">
        <v>2311</v>
      </c>
      <c r="AJ230" t="s">
        <v>2345</v>
      </c>
      <c r="AK230" t="s">
        <v>2379</v>
      </c>
      <c r="AL230" t="s">
        <v>2413</v>
      </c>
      <c r="AM230" t="s">
        <v>2447</v>
      </c>
      <c r="AN230" t="s">
        <v>2481</v>
      </c>
      <c r="AO230" t="s">
        <v>2765</v>
      </c>
      <c r="AP230" t="s">
        <v>2799</v>
      </c>
      <c r="AQ230" t="s">
        <v>2833</v>
      </c>
      <c r="AR230" t="s">
        <v>2867</v>
      </c>
      <c r="AS230" t="s">
        <v>2901</v>
      </c>
      <c r="AT230" t="s">
        <v>2935</v>
      </c>
      <c r="AU230" t="s">
        <v>9077</v>
      </c>
      <c r="AV230" t="s">
        <v>1992</v>
      </c>
      <c r="AW230" t="s">
        <v>3007</v>
      </c>
      <c r="AX230" t="s">
        <v>3291</v>
      </c>
      <c r="AY230" t="s">
        <v>3325</v>
      </c>
      <c r="AZ230" t="s">
        <v>3359</v>
      </c>
      <c r="BA230" t="s">
        <v>3393</v>
      </c>
      <c r="BB230" t="s">
        <v>3427</v>
      </c>
      <c r="BC230" t="s">
        <v>3461</v>
      </c>
      <c r="BD230" t="s">
        <v>3495</v>
      </c>
      <c r="BE230" t="s">
        <v>3779</v>
      </c>
      <c r="BF230" t="s">
        <v>3813</v>
      </c>
      <c r="BG230" t="s">
        <v>3847</v>
      </c>
      <c r="BH230" t="s">
        <v>3881</v>
      </c>
      <c r="BI230" t="s">
        <v>3915</v>
      </c>
      <c r="BJ230" t="s">
        <v>9078</v>
      </c>
      <c r="BK230" t="s">
        <v>2972</v>
      </c>
      <c r="BL230" t="s">
        <v>3987</v>
      </c>
      <c r="BM230" t="s">
        <v>4271</v>
      </c>
      <c r="BN230" t="s">
        <v>4305</v>
      </c>
      <c r="BO230" t="s">
        <v>4339</v>
      </c>
      <c r="BP230" t="s">
        <v>4373</v>
      </c>
      <c r="BQ230" t="s">
        <v>4407</v>
      </c>
      <c r="BR230" t="s">
        <v>4441</v>
      </c>
      <c r="BS230" t="s">
        <v>4475</v>
      </c>
      <c r="BT230" t="s">
        <v>4509</v>
      </c>
      <c r="BU230" t="s">
        <v>4793</v>
      </c>
      <c r="BV230" t="s">
        <v>4827</v>
      </c>
      <c r="BW230" t="s">
        <v>4861</v>
      </c>
      <c r="BX230" t="s">
        <v>4895</v>
      </c>
      <c r="BY230" t="s">
        <v>9079</v>
      </c>
      <c r="BZ230" t="s">
        <v>3952</v>
      </c>
      <c r="CA230" t="s">
        <v>4967</v>
      </c>
      <c r="CB230" t="s">
        <v>5001</v>
      </c>
      <c r="CC230" t="s">
        <v>5285</v>
      </c>
      <c r="CD230" t="s">
        <v>5319</v>
      </c>
      <c r="CE230" t="s">
        <v>5353</v>
      </c>
      <c r="CF230" t="s">
        <v>5387</v>
      </c>
      <c r="CG230" t="s">
        <v>5421</v>
      </c>
      <c r="CH230" t="s">
        <v>5455</v>
      </c>
      <c r="CI230" t="s">
        <v>5489</v>
      </c>
      <c r="CJ230" t="s">
        <v>5773</v>
      </c>
      <c r="CK230" t="s">
        <v>5807</v>
      </c>
      <c r="CL230" t="s">
        <v>5841</v>
      </c>
      <c r="CM230" t="s">
        <v>5875</v>
      </c>
      <c r="CN230" t="s">
        <v>9080</v>
      </c>
      <c r="CO230" t="s">
        <v>4932</v>
      </c>
      <c r="CP230" t="s">
        <v>5947</v>
      </c>
      <c r="CQ230" t="s">
        <v>5981</v>
      </c>
      <c r="CR230" t="s">
        <v>6265</v>
      </c>
      <c r="CS230" t="s">
        <v>6299</v>
      </c>
      <c r="CT230" t="s">
        <v>6333</v>
      </c>
      <c r="CU230" t="s">
        <v>6367</v>
      </c>
      <c r="CV230" t="s">
        <v>6401</v>
      </c>
      <c r="CW230" t="s">
        <v>6435</v>
      </c>
      <c r="CX230" t="s">
        <v>6469</v>
      </c>
      <c r="CY230" t="s">
        <v>6503</v>
      </c>
      <c r="CZ230" t="s">
        <v>6787</v>
      </c>
      <c r="DA230" t="s">
        <v>6821</v>
      </c>
      <c r="DB230" t="s">
        <v>6855</v>
      </c>
      <c r="DC230" t="s">
        <v>9081</v>
      </c>
      <c r="DD230" t="s">
        <v>5912</v>
      </c>
      <c r="DE230" t="s">
        <v>6927</v>
      </c>
      <c r="DF230" t="s">
        <v>6961</v>
      </c>
      <c r="DG230" t="s">
        <v>6995</v>
      </c>
      <c r="DH230" t="s">
        <v>7279</v>
      </c>
      <c r="DI230" t="s">
        <v>7313</v>
      </c>
      <c r="DJ230" t="s">
        <v>7347</v>
      </c>
      <c r="DK230" t="s">
        <v>7381</v>
      </c>
      <c r="DL230" t="s">
        <v>7415</v>
      </c>
      <c r="DM230" t="s">
        <v>7449</v>
      </c>
      <c r="DN230" t="s">
        <v>7483</v>
      </c>
      <c r="DO230" t="s">
        <v>7767</v>
      </c>
      <c r="DP230" t="s">
        <v>7801</v>
      </c>
      <c r="DQ230" t="s">
        <v>7835</v>
      </c>
      <c r="DR230" t="s">
        <v>9082</v>
      </c>
      <c r="DS230" t="s">
        <v>6892</v>
      </c>
      <c r="DT230" t="s">
        <v>7907</v>
      </c>
      <c r="DU230" t="s">
        <v>7941</v>
      </c>
      <c r="DV230" t="s">
        <v>7975</v>
      </c>
      <c r="DW230" t="s">
        <v>8009</v>
      </c>
      <c r="DX230" t="s">
        <v>8293</v>
      </c>
      <c r="DY230" t="s">
        <v>8327</v>
      </c>
      <c r="DZ230" t="s">
        <v>8361</v>
      </c>
      <c r="EA230" t="s">
        <v>8395</v>
      </c>
      <c r="EB230" t="s">
        <v>8429</v>
      </c>
      <c r="EC230" t="s">
        <v>8463</v>
      </c>
      <c r="ED230" t="s">
        <v>8497</v>
      </c>
      <c r="EE230" t="s">
        <v>8601</v>
      </c>
      <c r="EF230" t="s">
        <v>8635</v>
      </c>
      <c r="EG230" t="s">
        <v>9083</v>
      </c>
      <c r="EH230" t="s">
        <v>7872</v>
      </c>
    </row>
    <row r="231" spans="1:138" ht="15" hidden="1" customHeight="1">
      <c r="A231" s="49"/>
      <c r="B231" s="49" t="s">
        <v>8723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9084</v>
      </c>
      <c r="R231" t="s">
        <v>283</v>
      </c>
      <c r="S231" t="s">
        <v>1298</v>
      </c>
      <c r="T231" t="s">
        <v>1332</v>
      </c>
      <c r="U231" t="s">
        <v>1366</v>
      </c>
      <c r="V231" t="s">
        <v>1400</v>
      </c>
      <c r="W231" t="s">
        <v>1434</v>
      </c>
      <c r="X231" t="s">
        <v>1468</v>
      </c>
      <c r="Y231" t="s">
        <v>1502</v>
      </c>
      <c r="Z231" t="s">
        <v>1786</v>
      </c>
      <c r="AA231" t="s">
        <v>1820</v>
      </c>
      <c r="AB231" t="s">
        <v>1854</v>
      </c>
      <c r="AC231" t="s">
        <v>1888</v>
      </c>
      <c r="AD231" t="s">
        <v>1922</v>
      </c>
      <c r="AE231" t="s">
        <v>1956</v>
      </c>
      <c r="AF231" t="s">
        <v>9085</v>
      </c>
      <c r="AG231" t="s">
        <v>1263</v>
      </c>
      <c r="AH231" t="s">
        <v>2278</v>
      </c>
      <c r="AI231" t="s">
        <v>2312</v>
      </c>
      <c r="AJ231" t="s">
        <v>2346</v>
      </c>
      <c r="AK231" t="s">
        <v>2380</v>
      </c>
      <c r="AL231" t="s">
        <v>2414</v>
      </c>
      <c r="AM231" t="s">
        <v>2448</v>
      </c>
      <c r="AN231" t="s">
        <v>2482</v>
      </c>
      <c r="AO231" t="s">
        <v>2766</v>
      </c>
      <c r="AP231" t="s">
        <v>2800</v>
      </c>
      <c r="AQ231" t="s">
        <v>2834</v>
      </c>
      <c r="AR231" t="s">
        <v>2868</v>
      </c>
      <c r="AS231" t="s">
        <v>2902</v>
      </c>
      <c r="AT231" t="s">
        <v>2936</v>
      </c>
      <c r="AU231" t="s">
        <v>9086</v>
      </c>
      <c r="AV231" t="s">
        <v>1993</v>
      </c>
      <c r="AW231" t="s">
        <v>3008</v>
      </c>
      <c r="AX231" t="s">
        <v>3292</v>
      </c>
      <c r="AY231" t="s">
        <v>3326</v>
      </c>
      <c r="AZ231" t="s">
        <v>3360</v>
      </c>
      <c r="BA231" t="s">
        <v>3394</v>
      </c>
      <c r="BB231" t="s">
        <v>3428</v>
      </c>
      <c r="BC231" t="s">
        <v>3462</v>
      </c>
      <c r="BD231" t="s">
        <v>3496</v>
      </c>
      <c r="BE231" t="s">
        <v>3780</v>
      </c>
      <c r="BF231" t="s">
        <v>3814</v>
      </c>
      <c r="BG231" t="s">
        <v>3848</v>
      </c>
      <c r="BH231" t="s">
        <v>3882</v>
      </c>
      <c r="BI231" t="s">
        <v>3916</v>
      </c>
      <c r="BJ231" t="s">
        <v>9087</v>
      </c>
      <c r="BK231" t="s">
        <v>2973</v>
      </c>
      <c r="BL231" t="s">
        <v>3988</v>
      </c>
      <c r="BM231" t="s">
        <v>4272</v>
      </c>
      <c r="BN231" t="s">
        <v>4306</v>
      </c>
      <c r="BO231" t="s">
        <v>4340</v>
      </c>
      <c r="BP231" t="s">
        <v>4374</v>
      </c>
      <c r="BQ231" t="s">
        <v>4408</v>
      </c>
      <c r="BR231" t="s">
        <v>4442</v>
      </c>
      <c r="BS231" t="s">
        <v>4476</v>
      </c>
      <c r="BT231" t="s">
        <v>4510</v>
      </c>
      <c r="BU231" t="s">
        <v>4794</v>
      </c>
      <c r="BV231" t="s">
        <v>4828</v>
      </c>
      <c r="BW231" t="s">
        <v>4862</v>
      </c>
      <c r="BX231" t="s">
        <v>4896</v>
      </c>
      <c r="BY231" t="s">
        <v>9088</v>
      </c>
      <c r="BZ231" t="s">
        <v>3953</v>
      </c>
      <c r="CA231" t="s">
        <v>4968</v>
      </c>
      <c r="CB231" t="s">
        <v>5002</v>
      </c>
      <c r="CC231" t="s">
        <v>5286</v>
      </c>
      <c r="CD231" t="s">
        <v>5320</v>
      </c>
      <c r="CE231" t="s">
        <v>5354</v>
      </c>
      <c r="CF231" t="s">
        <v>5388</v>
      </c>
      <c r="CG231" t="s">
        <v>5422</v>
      </c>
      <c r="CH231" t="s">
        <v>5456</v>
      </c>
      <c r="CI231" t="s">
        <v>5490</v>
      </c>
      <c r="CJ231" t="s">
        <v>5774</v>
      </c>
      <c r="CK231" t="s">
        <v>5808</v>
      </c>
      <c r="CL231" t="s">
        <v>5842</v>
      </c>
      <c r="CM231" t="s">
        <v>5876</v>
      </c>
      <c r="CN231" t="s">
        <v>9089</v>
      </c>
      <c r="CO231" t="s">
        <v>4933</v>
      </c>
      <c r="CP231" t="s">
        <v>5948</v>
      </c>
      <c r="CQ231" t="s">
        <v>5982</v>
      </c>
      <c r="CR231" t="s">
        <v>6266</v>
      </c>
      <c r="CS231" t="s">
        <v>6300</v>
      </c>
      <c r="CT231" t="s">
        <v>6334</v>
      </c>
      <c r="CU231" t="s">
        <v>6368</v>
      </c>
      <c r="CV231" t="s">
        <v>6402</v>
      </c>
      <c r="CW231" t="s">
        <v>6436</v>
      </c>
      <c r="CX231" t="s">
        <v>6470</v>
      </c>
      <c r="CY231" t="s">
        <v>6504</v>
      </c>
      <c r="CZ231" t="s">
        <v>6788</v>
      </c>
      <c r="DA231" t="s">
        <v>6822</v>
      </c>
      <c r="DB231" t="s">
        <v>6856</v>
      </c>
      <c r="DC231" t="s">
        <v>9090</v>
      </c>
      <c r="DD231" t="s">
        <v>5913</v>
      </c>
      <c r="DE231" t="s">
        <v>6928</v>
      </c>
      <c r="DF231" t="s">
        <v>6962</v>
      </c>
      <c r="DG231" t="s">
        <v>6996</v>
      </c>
      <c r="DH231" t="s">
        <v>7280</v>
      </c>
      <c r="DI231" t="s">
        <v>7314</v>
      </c>
      <c r="DJ231" t="s">
        <v>7348</v>
      </c>
      <c r="DK231" t="s">
        <v>7382</v>
      </c>
      <c r="DL231" t="s">
        <v>7416</v>
      </c>
      <c r="DM231" t="s">
        <v>7450</v>
      </c>
      <c r="DN231" t="s">
        <v>7484</v>
      </c>
      <c r="DO231" t="s">
        <v>7768</v>
      </c>
      <c r="DP231" t="s">
        <v>7802</v>
      </c>
      <c r="DQ231" t="s">
        <v>7836</v>
      </c>
      <c r="DR231" t="s">
        <v>9091</v>
      </c>
      <c r="DS231" t="s">
        <v>6893</v>
      </c>
      <c r="DT231" t="s">
        <v>7908</v>
      </c>
      <c r="DU231" t="s">
        <v>7942</v>
      </c>
      <c r="DV231" t="s">
        <v>7976</v>
      </c>
      <c r="DW231" t="s">
        <v>8010</v>
      </c>
      <c r="DX231" t="s">
        <v>8294</v>
      </c>
      <c r="DY231" t="s">
        <v>8328</v>
      </c>
      <c r="DZ231" t="s">
        <v>8362</v>
      </c>
      <c r="EA231" t="s">
        <v>8396</v>
      </c>
      <c r="EB231" t="s">
        <v>8430</v>
      </c>
      <c r="EC231" t="s">
        <v>8464</v>
      </c>
      <c r="ED231" t="s">
        <v>8498</v>
      </c>
      <c r="EE231" t="s">
        <v>8602</v>
      </c>
      <c r="EF231" t="s">
        <v>8636</v>
      </c>
      <c r="EG231" t="s">
        <v>9092</v>
      </c>
      <c r="EH231" t="s">
        <v>7873</v>
      </c>
    </row>
    <row r="232" spans="1:138" ht="15" hidden="1" customHeight="1">
      <c r="A232" s="48" t="s">
        <v>8724</v>
      </c>
      <c r="B232" s="49"/>
      <c r="C232" s="62">
        <v>46</v>
      </c>
    </row>
    <row r="233" spans="1:138" ht="15" hidden="1" customHeight="1">
      <c r="A233" s="49"/>
      <c r="B233" s="49" t="s">
        <v>8721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9066</v>
      </c>
      <c r="R233" t="s">
        <v>281</v>
      </c>
      <c r="S233" t="s">
        <v>1296</v>
      </c>
      <c r="T233" t="s">
        <v>1330</v>
      </c>
      <c r="U233" t="s">
        <v>1364</v>
      </c>
      <c r="V233" t="s">
        <v>1398</v>
      </c>
      <c r="W233" t="s">
        <v>1432</v>
      </c>
      <c r="X233" t="s">
        <v>1466</v>
      </c>
      <c r="Y233" t="s">
        <v>1500</v>
      </c>
      <c r="Z233" t="s">
        <v>1784</v>
      </c>
      <c r="AA233" t="s">
        <v>1818</v>
      </c>
      <c r="AB233" t="s">
        <v>1852</v>
      </c>
      <c r="AC233" t="s">
        <v>1886</v>
      </c>
      <c r="AD233" t="s">
        <v>1920</v>
      </c>
      <c r="AE233" t="s">
        <v>1954</v>
      </c>
      <c r="AF233" t="s">
        <v>9067</v>
      </c>
      <c r="AG233" t="s">
        <v>1011</v>
      </c>
      <c r="AH233" t="s">
        <v>2276</v>
      </c>
      <c r="AI233" t="s">
        <v>2310</v>
      </c>
      <c r="AJ233" t="s">
        <v>2344</v>
      </c>
      <c r="AK233" t="s">
        <v>2378</v>
      </c>
      <c r="AL233" t="s">
        <v>2412</v>
      </c>
      <c r="AM233" t="s">
        <v>2446</v>
      </c>
      <c r="AN233" t="s">
        <v>2480</v>
      </c>
      <c r="AO233" t="s">
        <v>2764</v>
      </c>
      <c r="AP233" t="s">
        <v>2798</v>
      </c>
      <c r="AQ233" t="s">
        <v>2832</v>
      </c>
      <c r="AR233" t="s">
        <v>2866</v>
      </c>
      <c r="AS233" t="s">
        <v>2900</v>
      </c>
      <c r="AT233" t="s">
        <v>2934</v>
      </c>
      <c r="AU233" t="s">
        <v>9068</v>
      </c>
      <c r="AV233" t="s">
        <v>1991</v>
      </c>
      <c r="AW233" t="s">
        <v>3006</v>
      </c>
      <c r="AX233" t="s">
        <v>3290</v>
      </c>
      <c r="AY233" t="s">
        <v>3324</v>
      </c>
      <c r="AZ233" t="s">
        <v>3358</v>
      </c>
      <c r="BA233" t="s">
        <v>3392</v>
      </c>
      <c r="BB233" t="s">
        <v>3426</v>
      </c>
      <c r="BC233" t="s">
        <v>3460</v>
      </c>
      <c r="BD233" t="s">
        <v>3494</v>
      </c>
      <c r="BE233" t="s">
        <v>3778</v>
      </c>
      <c r="BF233" t="s">
        <v>3812</v>
      </c>
      <c r="BG233" t="s">
        <v>3846</v>
      </c>
      <c r="BH233" t="s">
        <v>3880</v>
      </c>
      <c r="BI233" t="s">
        <v>3914</v>
      </c>
      <c r="BJ233" t="s">
        <v>9069</v>
      </c>
      <c r="BK233" t="s">
        <v>2971</v>
      </c>
      <c r="BL233" t="s">
        <v>3986</v>
      </c>
      <c r="BM233" t="s">
        <v>4270</v>
      </c>
      <c r="BN233" t="s">
        <v>4304</v>
      </c>
      <c r="BO233" t="s">
        <v>4338</v>
      </c>
      <c r="BP233" t="s">
        <v>4372</v>
      </c>
      <c r="BQ233" t="s">
        <v>4406</v>
      </c>
      <c r="BR233" t="s">
        <v>4440</v>
      </c>
      <c r="BS233" t="s">
        <v>4474</v>
      </c>
      <c r="BT233" t="s">
        <v>4508</v>
      </c>
      <c r="BU233" t="s">
        <v>4792</v>
      </c>
      <c r="BV233" t="s">
        <v>4826</v>
      </c>
      <c r="BW233" t="s">
        <v>4860</v>
      </c>
      <c r="BX233" t="s">
        <v>4894</v>
      </c>
      <c r="BY233" t="s">
        <v>9070</v>
      </c>
      <c r="BZ233" t="s">
        <v>3951</v>
      </c>
      <c r="CA233" t="s">
        <v>4966</v>
      </c>
      <c r="CB233" t="s">
        <v>5000</v>
      </c>
      <c r="CC233" t="s">
        <v>5284</v>
      </c>
      <c r="CD233" t="s">
        <v>5318</v>
      </c>
      <c r="CE233" t="s">
        <v>5352</v>
      </c>
      <c r="CF233" t="s">
        <v>5386</v>
      </c>
      <c r="CG233" t="s">
        <v>5420</v>
      </c>
      <c r="CH233" t="s">
        <v>5454</v>
      </c>
      <c r="CI233" t="s">
        <v>5488</v>
      </c>
      <c r="CJ233" t="s">
        <v>5772</v>
      </c>
      <c r="CK233" t="s">
        <v>5806</v>
      </c>
      <c r="CL233" t="s">
        <v>5840</v>
      </c>
      <c r="CM233" t="s">
        <v>5874</v>
      </c>
      <c r="CN233" t="s">
        <v>9071</v>
      </c>
      <c r="CO233" t="s">
        <v>4931</v>
      </c>
      <c r="CP233" t="s">
        <v>5946</v>
      </c>
      <c r="CQ233" t="s">
        <v>5980</v>
      </c>
      <c r="CR233" t="s">
        <v>6264</v>
      </c>
      <c r="CS233" t="s">
        <v>6298</v>
      </c>
      <c r="CT233" t="s">
        <v>6332</v>
      </c>
      <c r="CU233" t="s">
        <v>6366</v>
      </c>
      <c r="CV233" t="s">
        <v>6400</v>
      </c>
      <c r="CW233" t="s">
        <v>6434</v>
      </c>
      <c r="CX233" t="s">
        <v>6468</v>
      </c>
      <c r="CY233" t="s">
        <v>6502</v>
      </c>
      <c r="CZ233" t="s">
        <v>6786</v>
      </c>
      <c r="DA233" t="s">
        <v>6820</v>
      </c>
      <c r="DB233" t="s">
        <v>6854</v>
      </c>
      <c r="DC233" t="s">
        <v>9072</v>
      </c>
      <c r="DD233" t="s">
        <v>5911</v>
      </c>
      <c r="DE233" t="s">
        <v>6926</v>
      </c>
      <c r="DF233" t="s">
        <v>6960</v>
      </c>
      <c r="DG233" t="s">
        <v>6994</v>
      </c>
      <c r="DH233" t="s">
        <v>7278</v>
      </c>
      <c r="DI233" t="s">
        <v>7312</v>
      </c>
      <c r="DJ233" t="s">
        <v>7346</v>
      </c>
      <c r="DK233" t="s">
        <v>7380</v>
      </c>
      <c r="DL233" t="s">
        <v>7414</v>
      </c>
      <c r="DM233" t="s">
        <v>7448</v>
      </c>
      <c r="DN233" t="s">
        <v>7482</v>
      </c>
      <c r="DO233" t="s">
        <v>7766</v>
      </c>
      <c r="DP233" t="s">
        <v>7800</v>
      </c>
      <c r="DQ233" t="s">
        <v>7834</v>
      </c>
      <c r="DR233" t="s">
        <v>9073</v>
      </c>
      <c r="DS233" t="s">
        <v>6891</v>
      </c>
      <c r="DT233" t="s">
        <v>7906</v>
      </c>
      <c r="DU233" t="s">
        <v>7940</v>
      </c>
      <c r="DV233" t="s">
        <v>7974</v>
      </c>
      <c r="DW233" t="s">
        <v>8008</v>
      </c>
      <c r="DX233" t="s">
        <v>8292</v>
      </c>
      <c r="DY233" t="s">
        <v>8326</v>
      </c>
      <c r="DZ233" t="s">
        <v>8360</v>
      </c>
      <c r="EA233" t="s">
        <v>8394</v>
      </c>
      <c r="EB233" t="s">
        <v>8428</v>
      </c>
      <c r="EC233" t="s">
        <v>8462</v>
      </c>
      <c r="ED233" t="s">
        <v>8496</v>
      </c>
      <c r="EE233" t="s">
        <v>8600</v>
      </c>
      <c r="EF233" t="s">
        <v>8634</v>
      </c>
      <c r="EG233" t="s">
        <v>9074</v>
      </c>
      <c r="EH233" t="s">
        <v>7871</v>
      </c>
    </row>
    <row r="234" spans="1:138" ht="15" hidden="1" customHeight="1">
      <c r="A234" s="49"/>
      <c r="B234" s="49" t="s">
        <v>8725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9093</v>
      </c>
      <c r="R234" t="s">
        <v>284</v>
      </c>
      <c r="S234" t="s">
        <v>1299</v>
      </c>
      <c r="T234" t="s">
        <v>1333</v>
      </c>
      <c r="U234" t="s">
        <v>1367</v>
      </c>
      <c r="V234" t="s">
        <v>1401</v>
      </c>
      <c r="W234" t="s">
        <v>1435</v>
      </c>
      <c r="X234" t="s">
        <v>1469</v>
      </c>
      <c r="Y234" t="s">
        <v>1503</v>
      </c>
      <c r="Z234" t="s">
        <v>1787</v>
      </c>
      <c r="AA234" t="s">
        <v>1821</v>
      </c>
      <c r="AB234" t="s">
        <v>1855</v>
      </c>
      <c r="AC234" t="s">
        <v>1889</v>
      </c>
      <c r="AD234" t="s">
        <v>1923</v>
      </c>
      <c r="AE234" t="s">
        <v>1957</v>
      </c>
      <c r="AF234" t="s">
        <v>9094</v>
      </c>
      <c r="AG234" t="s">
        <v>1264</v>
      </c>
      <c r="AH234" t="s">
        <v>2279</v>
      </c>
      <c r="AI234" t="s">
        <v>2313</v>
      </c>
      <c r="AJ234" t="s">
        <v>2347</v>
      </c>
      <c r="AK234" t="s">
        <v>2381</v>
      </c>
      <c r="AL234" t="s">
        <v>2415</v>
      </c>
      <c r="AM234" t="s">
        <v>2449</v>
      </c>
      <c r="AN234" t="s">
        <v>2483</v>
      </c>
      <c r="AO234" t="s">
        <v>2767</v>
      </c>
      <c r="AP234" t="s">
        <v>2801</v>
      </c>
      <c r="AQ234" t="s">
        <v>2835</v>
      </c>
      <c r="AR234" t="s">
        <v>2869</v>
      </c>
      <c r="AS234" t="s">
        <v>2903</v>
      </c>
      <c r="AT234" t="s">
        <v>2937</v>
      </c>
      <c r="AU234" t="s">
        <v>9095</v>
      </c>
      <c r="AV234" t="s">
        <v>1994</v>
      </c>
      <c r="AW234" t="s">
        <v>3009</v>
      </c>
      <c r="AX234" t="s">
        <v>3293</v>
      </c>
      <c r="AY234" t="s">
        <v>3327</v>
      </c>
      <c r="AZ234" t="s">
        <v>3361</v>
      </c>
      <c r="BA234" t="s">
        <v>3395</v>
      </c>
      <c r="BB234" t="s">
        <v>3429</v>
      </c>
      <c r="BC234" t="s">
        <v>3463</v>
      </c>
      <c r="BD234" t="s">
        <v>3497</v>
      </c>
      <c r="BE234" t="s">
        <v>3781</v>
      </c>
      <c r="BF234" t="s">
        <v>3815</v>
      </c>
      <c r="BG234" t="s">
        <v>3849</v>
      </c>
      <c r="BH234" t="s">
        <v>3883</v>
      </c>
      <c r="BI234" t="s">
        <v>3917</v>
      </c>
      <c r="BJ234" t="s">
        <v>9096</v>
      </c>
      <c r="BK234" t="s">
        <v>2974</v>
      </c>
      <c r="BL234" t="s">
        <v>3989</v>
      </c>
      <c r="BM234" t="s">
        <v>4273</v>
      </c>
      <c r="BN234" t="s">
        <v>4307</v>
      </c>
      <c r="BO234" t="s">
        <v>4341</v>
      </c>
      <c r="BP234" t="s">
        <v>4375</v>
      </c>
      <c r="BQ234" t="s">
        <v>4409</v>
      </c>
      <c r="BR234" t="s">
        <v>4443</v>
      </c>
      <c r="BS234" t="s">
        <v>4477</v>
      </c>
      <c r="BT234" t="s">
        <v>4511</v>
      </c>
      <c r="BU234" t="s">
        <v>4795</v>
      </c>
      <c r="BV234" t="s">
        <v>4829</v>
      </c>
      <c r="BW234" t="s">
        <v>4863</v>
      </c>
      <c r="BX234" t="s">
        <v>4897</v>
      </c>
      <c r="BY234" t="s">
        <v>9097</v>
      </c>
      <c r="BZ234" t="s">
        <v>3954</v>
      </c>
      <c r="CA234" t="s">
        <v>4969</v>
      </c>
      <c r="CB234" t="s">
        <v>5003</v>
      </c>
      <c r="CC234" t="s">
        <v>5287</v>
      </c>
      <c r="CD234" t="s">
        <v>5321</v>
      </c>
      <c r="CE234" t="s">
        <v>5355</v>
      </c>
      <c r="CF234" t="s">
        <v>5389</v>
      </c>
      <c r="CG234" t="s">
        <v>5423</v>
      </c>
      <c r="CH234" t="s">
        <v>5457</v>
      </c>
      <c r="CI234" t="s">
        <v>5491</v>
      </c>
      <c r="CJ234" t="s">
        <v>5775</v>
      </c>
      <c r="CK234" t="s">
        <v>5809</v>
      </c>
      <c r="CL234" t="s">
        <v>5843</v>
      </c>
      <c r="CM234" t="s">
        <v>5877</v>
      </c>
      <c r="CN234" t="s">
        <v>9098</v>
      </c>
      <c r="CO234" t="s">
        <v>4934</v>
      </c>
      <c r="CP234" t="s">
        <v>5949</v>
      </c>
      <c r="CQ234" t="s">
        <v>5983</v>
      </c>
      <c r="CR234" t="s">
        <v>6267</v>
      </c>
      <c r="CS234" t="s">
        <v>6301</v>
      </c>
      <c r="CT234" t="s">
        <v>6335</v>
      </c>
      <c r="CU234" t="s">
        <v>6369</v>
      </c>
      <c r="CV234" t="s">
        <v>6403</v>
      </c>
      <c r="CW234" t="s">
        <v>6437</v>
      </c>
      <c r="CX234" t="s">
        <v>6471</v>
      </c>
      <c r="CY234" t="s">
        <v>6505</v>
      </c>
      <c r="CZ234" t="s">
        <v>6789</v>
      </c>
      <c r="DA234" t="s">
        <v>6823</v>
      </c>
      <c r="DB234" t="s">
        <v>6857</v>
      </c>
      <c r="DC234" t="s">
        <v>9099</v>
      </c>
      <c r="DD234" t="s">
        <v>5914</v>
      </c>
      <c r="DE234" t="s">
        <v>6929</v>
      </c>
      <c r="DF234" t="s">
        <v>6963</v>
      </c>
      <c r="DG234" t="s">
        <v>6997</v>
      </c>
      <c r="DH234" t="s">
        <v>7281</v>
      </c>
      <c r="DI234" t="s">
        <v>7315</v>
      </c>
      <c r="DJ234" t="s">
        <v>7349</v>
      </c>
      <c r="DK234" t="s">
        <v>7383</v>
      </c>
      <c r="DL234" t="s">
        <v>7417</v>
      </c>
      <c r="DM234" t="s">
        <v>7451</v>
      </c>
      <c r="DN234" t="s">
        <v>7485</v>
      </c>
      <c r="DO234" t="s">
        <v>7769</v>
      </c>
      <c r="DP234" t="s">
        <v>7803</v>
      </c>
      <c r="DQ234" t="s">
        <v>7837</v>
      </c>
      <c r="DR234" t="s">
        <v>9100</v>
      </c>
      <c r="DS234" t="s">
        <v>6894</v>
      </c>
      <c r="DT234" t="s">
        <v>7909</v>
      </c>
      <c r="DU234" t="s">
        <v>7943</v>
      </c>
      <c r="DV234" t="s">
        <v>7977</v>
      </c>
      <c r="DW234" t="s">
        <v>8011</v>
      </c>
      <c r="DX234" t="s">
        <v>8295</v>
      </c>
      <c r="DY234" t="s">
        <v>8329</v>
      </c>
      <c r="DZ234" t="s">
        <v>8363</v>
      </c>
      <c r="EA234" t="s">
        <v>8397</v>
      </c>
      <c r="EB234" t="s">
        <v>8431</v>
      </c>
      <c r="EC234" t="s">
        <v>8465</v>
      </c>
      <c r="ED234" t="s">
        <v>8499</v>
      </c>
      <c r="EE234" t="s">
        <v>8603</v>
      </c>
      <c r="EF234" t="s">
        <v>8637</v>
      </c>
      <c r="EG234" t="s">
        <v>9101</v>
      </c>
      <c r="EH234" t="s">
        <v>7874</v>
      </c>
    </row>
    <row r="235" spans="1:138" ht="15" hidden="1" customHeight="1">
      <c r="A235" s="49"/>
      <c r="B235" s="49" t="s">
        <v>8726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9102</v>
      </c>
      <c r="R235" t="s">
        <v>285</v>
      </c>
      <c r="S235" t="s">
        <v>1300</v>
      </c>
      <c r="T235" t="s">
        <v>1334</v>
      </c>
      <c r="U235" t="s">
        <v>1368</v>
      </c>
      <c r="V235" t="s">
        <v>1402</v>
      </c>
      <c r="W235" t="s">
        <v>1436</v>
      </c>
      <c r="X235" t="s">
        <v>1470</v>
      </c>
      <c r="Y235" t="s">
        <v>1504</v>
      </c>
      <c r="Z235" t="s">
        <v>1788</v>
      </c>
      <c r="AA235" t="s">
        <v>1822</v>
      </c>
      <c r="AB235" t="s">
        <v>1856</v>
      </c>
      <c r="AC235" t="s">
        <v>1890</v>
      </c>
      <c r="AD235" t="s">
        <v>1924</v>
      </c>
      <c r="AE235" t="s">
        <v>1958</v>
      </c>
      <c r="AF235" t="s">
        <v>9103</v>
      </c>
      <c r="AG235" t="s">
        <v>1265</v>
      </c>
      <c r="AH235" t="s">
        <v>2280</v>
      </c>
      <c r="AI235" t="s">
        <v>2314</v>
      </c>
      <c r="AJ235" t="s">
        <v>2348</v>
      </c>
      <c r="AK235" t="s">
        <v>2382</v>
      </c>
      <c r="AL235" t="s">
        <v>2416</v>
      </c>
      <c r="AM235" t="s">
        <v>2450</v>
      </c>
      <c r="AN235" t="s">
        <v>2484</v>
      </c>
      <c r="AO235" t="s">
        <v>2768</v>
      </c>
      <c r="AP235" t="s">
        <v>2802</v>
      </c>
      <c r="AQ235" t="s">
        <v>2836</v>
      </c>
      <c r="AR235" t="s">
        <v>2870</v>
      </c>
      <c r="AS235" t="s">
        <v>2904</v>
      </c>
      <c r="AT235" t="s">
        <v>2938</v>
      </c>
      <c r="AU235" t="s">
        <v>9104</v>
      </c>
      <c r="AV235" t="s">
        <v>1995</v>
      </c>
      <c r="AW235" t="s">
        <v>3010</v>
      </c>
      <c r="AX235" t="s">
        <v>3294</v>
      </c>
      <c r="AY235" t="s">
        <v>3328</v>
      </c>
      <c r="AZ235" t="s">
        <v>3362</v>
      </c>
      <c r="BA235" t="s">
        <v>3396</v>
      </c>
      <c r="BB235" t="s">
        <v>3430</v>
      </c>
      <c r="BC235" t="s">
        <v>3464</v>
      </c>
      <c r="BD235" t="s">
        <v>3498</v>
      </c>
      <c r="BE235" t="s">
        <v>3782</v>
      </c>
      <c r="BF235" t="s">
        <v>3816</v>
      </c>
      <c r="BG235" t="s">
        <v>3850</v>
      </c>
      <c r="BH235" t="s">
        <v>3884</v>
      </c>
      <c r="BI235" t="s">
        <v>3918</v>
      </c>
      <c r="BJ235" t="s">
        <v>9105</v>
      </c>
      <c r="BK235" t="s">
        <v>2975</v>
      </c>
      <c r="BL235" t="s">
        <v>3990</v>
      </c>
      <c r="BM235" t="s">
        <v>4274</v>
      </c>
      <c r="BN235" t="s">
        <v>4308</v>
      </c>
      <c r="BO235" t="s">
        <v>4342</v>
      </c>
      <c r="BP235" t="s">
        <v>4376</v>
      </c>
      <c r="BQ235" t="s">
        <v>4410</v>
      </c>
      <c r="BR235" t="s">
        <v>4444</v>
      </c>
      <c r="BS235" t="s">
        <v>4478</v>
      </c>
      <c r="BT235" t="s">
        <v>4762</v>
      </c>
      <c r="BU235" t="s">
        <v>4796</v>
      </c>
      <c r="BV235" t="s">
        <v>4830</v>
      </c>
      <c r="BW235" t="s">
        <v>4864</v>
      </c>
      <c r="BX235" t="s">
        <v>4898</v>
      </c>
      <c r="BY235" t="s">
        <v>9106</v>
      </c>
      <c r="BZ235" t="s">
        <v>3955</v>
      </c>
      <c r="CA235" t="s">
        <v>4970</v>
      </c>
      <c r="CB235" t="s">
        <v>5004</v>
      </c>
      <c r="CC235" t="s">
        <v>5288</v>
      </c>
      <c r="CD235" t="s">
        <v>5322</v>
      </c>
      <c r="CE235" t="s">
        <v>5356</v>
      </c>
      <c r="CF235" t="s">
        <v>5390</v>
      </c>
      <c r="CG235" t="s">
        <v>5424</v>
      </c>
      <c r="CH235" t="s">
        <v>5458</v>
      </c>
      <c r="CI235" t="s">
        <v>5492</v>
      </c>
      <c r="CJ235" t="s">
        <v>5776</v>
      </c>
      <c r="CK235" t="s">
        <v>5810</v>
      </c>
      <c r="CL235" t="s">
        <v>5844</v>
      </c>
      <c r="CM235" t="s">
        <v>5878</v>
      </c>
      <c r="CN235" t="s">
        <v>9107</v>
      </c>
      <c r="CO235" t="s">
        <v>4935</v>
      </c>
      <c r="CP235" t="s">
        <v>5950</v>
      </c>
      <c r="CQ235" t="s">
        <v>5984</v>
      </c>
      <c r="CR235" t="s">
        <v>6268</v>
      </c>
      <c r="CS235" t="s">
        <v>6302</v>
      </c>
      <c r="CT235" t="s">
        <v>6336</v>
      </c>
      <c r="CU235" t="s">
        <v>6370</v>
      </c>
      <c r="CV235" t="s">
        <v>6404</v>
      </c>
      <c r="CW235" t="s">
        <v>6438</v>
      </c>
      <c r="CX235" t="s">
        <v>6472</v>
      </c>
      <c r="CY235" t="s">
        <v>6506</v>
      </c>
      <c r="CZ235" t="s">
        <v>6790</v>
      </c>
      <c r="DA235" t="s">
        <v>6824</v>
      </c>
      <c r="DB235" t="s">
        <v>6858</v>
      </c>
      <c r="DC235" t="s">
        <v>9108</v>
      </c>
      <c r="DD235" t="s">
        <v>5915</v>
      </c>
      <c r="DE235" t="s">
        <v>6930</v>
      </c>
      <c r="DF235" t="s">
        <v>6964</v>
      </c>
      <c r="DG235" t="s">
        <v>6998</v>
      </c>
      <c r="DH235" t="s">
        <v>7282</v>
      </c>
      <c r="DI235" t="s">
        <v>7316</v>
      </c>
      <c r="DJ235" t="s">
        <v>7350</v>
      </c>
      <c r="DK235" t="s">
        <v>7384</v>
      </c>
      <c r="DL235" t="s">
        <v>7418</v>
      </c>
      <c r="DM235" t="s">
        <v>7452</v>
      </c>
      <c r="DN235" t="s">
        <v>7486</v>
      </c>
      <c r="DO235" t="s">
        <v>7770</v>
      </c>
      <c r="DP235" t="s">
        <v>7804</v>
      </c>
      <c r="DQ235" t="s">
        <v>7838</v>
      </c>
      <c r="DR235" t="s">
        <v>9109</v>
      </c>
      <c r="DS235" t="s">
        <v>6895</v>
      </c>
      <c r="DT235" t="s">
        <v>7910</v>
      </c>
      <c r="DU235" t="s">
        <v>7944</v>
      </c>
      <c r="DV235" t="s">
        <v>7978</v>
      </c>
      <c r="DW235" t="s">
        <v>8262</v>
      </c>
      <c r="DX235" t="s">
        <v>8296</v>
      </c>
      <c r="DY235" t="s">
        <v>8330</v>
      </c>
      <c r="DZ235" t="s">
        <v>8364</v>
      </c>
      <c r="EA235" t="s">
        <v>8398</v>
      </c>
      <c r="EB235" t="s">
        <v>8432</v>
      </c>
      <c r="EC235" t="s">
        <v>8466</v>
      </c>
      <c r="ED235" t="s">
        <v>8500</v>
      </c>
      <c r="EE235" t="s">
        <v>8604</v>
      </c>
      <c r="EF235" t="s">
        <v>8638</v>
      </c>
      <c r="EG235" t="s">
        <v>9110</v>
      </c>
      <c r="EH235" t="s">
        <v>7875</v>
      </c>
    </row>
    <row r="236" spans="1:138" ht="15" hidden="1" customHeight="1">
      <c r="A236" s="49"/>
      <c r="B236" s="49" t="s">
        <v>8727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9111</v>
      </c>
      <c r="R236" t="s">
        <v>286</v>
      </c>
      <c r="S236" t="s">
        <v>1301</v>
      </c>
      <c r="T236" t="s">
        <v>1335</v>
      </c>
      <c r="U236" t="s">
        <v>1369</v>
      </c>
      <c r="V236" t="s">
        <v>1403</v>
      </c>
      <c r="W236" t="s">
        <v>1437</v>
      </c>
      <c r="X236" t="s">
        <v>1471</v>
      </c>
      <c r="Y236" t="s">
        <v>1505</v>
      </c>
      <c r="Z236" t="s">
        <v>1789</v>
      </c>
      <c r="AA236" t="s">
        <v>1823</v>
      </c>
      <c r="AB236" t="s">
        <v>1857</v>
      </c>
      <c r="AC236" t="s">
        <v>1891</v>
      </c>
      <c r="AD236" t="s">
        <v>1925</v>
      </c>
      <c r="AE236" t="s">
        <v>1959</v>
      </c>
      <c r="AF236" t="s">
        <v>9112</v>
      </c>
      <c r="AG236" t="s">
        <v>1266</v>
      </c>
      <c r="AH236" t="s">
        <v>2281</v>
      </c>
      <c r="AI236" t="s">
        <v>2315</v>
      </c>
      <c r="AJ236" t="s">
        <v>2349</v>
      </c>
      <c r="AK236" t="s">
        <v>2383</v>
      </c>
      <c r="AL236" t="s">
        <v>2417</v>
      </c>
      <c r="AM236" t="s">
        <v>2451</v>
      </c>
      <c r="AN236" t="s">
        <v>2485</v>
      </c>
      <c r="AO236" t="s">
        <v>2769</v>
      </c>
      <c r="AP236" t="s">
        <v>2803</v>
      </c>
      <c r="AQ236" t="s">
        <v>2837</v>
      </c>
      <c r="AR236" t="s">
        <v>2871</v>
      </c>
      <c r="AS236" t="s">
        <v>2905</v>
      </c>
      <c r="AT236" t="s">
        <v>2939</v>
      </c>
      <c r="AU236" t="s">
        <v>9113</v>
      </c>
      <c r="AV236" t="s">
        <v>1996</v>
      </c>
      <c r="AW236" t="s">
        <v>3011</v>
      </c>
      <c r="AX236" t="s">
        <v>3295</v>
      </c>
      <c r="AY236" t="s">
        <v>3329</v>
      </c>
      <c r="AZ236" t="s">
        <v>3363</v>
      </c>
      <c r="BA236" t="s">
        <v>3397</v>
      </c>
      <c r="BB236" t="s">
        <v>3431</v>
      </c>
      <c r="BC236" t="s">
        <v>3465</v>
      </c>
      <c r="BD236" t="s">
        <v>3499</v>
      </c>
      <c r="BE236" t="s">
        <v>3783</v>
      </c>
      <c r="BF236" t="s">
        <v>3817</v>
      </c>
      <c r="BG236" t="s">
        <v>3851</v>
      </c>
      <c r="BH236" t="s">
        <v>3885</v>
      </c>
      <c r="BI236" t="s">
        <v>3919</v>
      </c>
      <c r="BJ236" t="s">
        <v>9114</v>
      </c>
      <c r="BK236" t="s">
        <v>2976</v>
      </c>
      <c r="BL236" t="s">
        <v>3991</v>
      </c>
      <c r="BM236" t="s">
        <v>4275</v>
      </c>
      <c r="BN236" t="s">
        <v>4309</v>
      </c>
      <c r="BO236" t="s">
        <v>4343</v>
      </c>
      <c r="BP236" t="s">
        <v>4377</v>
      </c>
      <c r="BQ236" t="s">
        <v>4411</v>
      </c>
      <c r="BR236" t="s">
        <v>4445</v>
      </c>
      <c r="BS236" t="s">
        <v>4479</v>
      </c>
      <c r="BT236" t="s">
        <v>4763</v>
      </c>
      <c r="BU236" t="s">
        <v>4797</v>
      </c>
      <c r="BV236" t="s">
        <v>4831</v>
      </c>
      <c r="BW236" t="s">
        <v>4865</v>
      </c>
      <c r="BX236" t="s">
        <v>4899</v>
      </c>
      <c r="BY236" t="s">
        <v>9115</v>
      </c>
      <c r="BZ236" t="s">
        <v>3956</v>
      </c>
      <c r="CA236" t="s">
        <v>4971</v>
      </c>
      <c r="CB236" t="s">
        <v>5005</v>
      </c>
      <c r="CC236" t="s">
        <v>5289</v>
      </c>
      <c r="CD236" t="s">
        <v>5323</v>
      </c>
      <c r="CE236" t="s">
        <v>5357</v>
      </c>
      <c r="CF236" t="s">
        <v>5391</v>
      </c>
      <c r="CG236" t="s">
        <v>5425</v>
      </c>
      <c r="CH236" t="s">
        <v>5459</v>
      </c>
      <c r="CI236" t="s">
        <v>5493</v>
      </c>
      <c r="CJ236" t="s">
        <v>5777</v>
      </c>
      <c r="CK236" t="s">
        <v>5811</v>
      </c>
      <c r="CL236" t="s">
        <v>5845</v>
      </c>
      <c r="CM236" t="s">
        <v>5879</v>
      </c>
      <c r="CN236" t="s">
        <v>9116</v>
      </c>
      <c r="CO236" t="s">
        <v>4936</v>
      </c>
      <c r="CP236" t="s">
        <v>5951</v>
      </c>
      <c r="CQ236" t="s">
        <v>5985</v>
      </c>
      <c r="CR236" t="s">
        <v>6269</v>
      </c>
      <c r="CS236" t="s">
        <v>6303</v>
      </c>
      <c r="CT236" t="s">
        <v>6337</v>
      </c>
      <c r="CU236" t="s">
        <v>6371</v>
      </c>
      <c r="CV236" t="s">
        <v>6405</v>
      </c>
      <c r="CW236" t="s">
        <v>6439</v>
      </c>
      <c r="CX236" t="s">
        <v>6473</v>
      </c>
      <c r="CY236" t="s">
        <v>6507</v>
      </c>
      <c r="CZ236" t="s">
        <v>6791</v>
      </c>
      <c r="DA236" t="s">
        <v>6825</v>
      </c>
      <c r="DB236" t="s">
        <v>6859</v>
      </c>
      <c r="DC236" t="s">
        <v>9117</v>
      </c>
      <c r="DD236" t="s">
        <v>5916</v>
      </c>
      <c r="DE236" t="s">
        <v>6931</v>
      </c>
      <c r="DF236" t="s">
        <v>6965</v>
      </c>
      <c r="DG236" t="s">
        <v>6999</v>
      </c>
      <c r="DH236" t="s">
        <v>7283</v>
      </c>
      <c r="DI236" t="s">
        <v>7317</v>
      </c>
      <c r="DJ236" t="s">
        <v>7351</v>
      </c>
      <c r="DK236" t="s">
        <v>7385</v>
      </c>
      <c r="DL236" t="s">
        <v>7419</v>
      </c>
      <c r="DM236" t="s">
        <v>7453</v>
      </c>
      <c r="DN236" t="s">
        <v>7487</v>
      </c>
      <c r="DO236" t="s">
        <v>7771</v>
      </c>
      <c r="DP236" t="s">
        <v>7805</v>
      </c>
      <c r="DQ236" t="s">
        <v>7839</v>
      </c>
      <c r="DR236" t="s">
        <v>9118</v>
      </c>
      <c r="DS236" t="s">
        <v>6896</v>
      </c>
      <c r="DT236" t="s">
        <v>7911</v>
      </c>
      <c r="DU236" t="s">
        <v>7945</v>
      </c>
      <c r="DV236" t="s">
        <v>7979</v>
      </c>
      <c r="DW236" t="s">
        <v>8263</v>
      </c>
      <c r="DX236" t="s">
        <v>8297</v>
      </c>
      <c r="DY236" t="s">
        <v>8331</v>
      </c>
      <c r="DZ236" t="s">
        <v>8365</v>
      </c>
      <c r="EA236" t="s">
        <v>8399</v>
      </c>
      <c r="EB236" t="s">
        <v>8433</v>
      </c>
      <c r="EC236" t="s">
        <v>8467</v>
      </c>
      <c r="ED236" t="s">
        <v>8501</v>
      </c>
      <c r="EE236" t="s">
        <v>8605</v>
      </c>
      <c r="EF236" t="s">
        <v>8639</v>
      </c>
      <c r="EG236" t="s">
        <v>9119</v>
      </c>
      <c r="EH236" t="s">
        <v>7876</v>
      </c>
    </row>
    <row r="237" spans="1:138" ht="15" hidden="1" customHeight="1">
      <c r="A237" s="48" t="s">
        <v>8728</v>
      </c>
      <c r="B237" s="49"/>
      <c r="C237" s="62">
        <v>51</v>
      </c>
    </row>
    <row r="238" spans="1:138" ht="15" hidden="1" customHeight="1">
      <c r="A238" s="49"/>
      <c r="B238" s="49" t="s">
        <v>8729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9120</v>
      </c>
      <c r="R238" t="s">
        <v>287</v>
      </c>
      <c r="S238" t="s">
        <v>1302</v>
      </c>
      <c r="T238" t="s">
        <v>1336</v>
      </c>
      <c r="U238" t="s">
        <v>1370</v>
      </c>
      <c r="V238" t="s">
        <v>1404</v>
      </c>
      <c r="W238" t="s">
        <v>1438</v>
      </c>
      <c r="X238" t="s">
        <v>1472</v>
      </c>
      <c r="Y238" t="s">
        <v>1506</v>
      </c>
      <c r="Z238" t="s">
        <v>1790</v>
      </c>
      <c r="AA238" t="s">
        <v>1824</v>
      </c>
      <c r="AB238" t="s">
        <v>1858</v>
      </c>
      <c r="AC238" t="s">
        <v>1892</v>
      </c>
      <c r="AD238" t="s">
        <v>1926</v>
      </c>
      <c r="AE238" t="s">
        <v>1960</v>
      </c>
      <c r="AF238" t="s">
        <v>9121</v>
      </c>
      <c r="AG238" t="s">
        <v>1267</v>
      </c>
      <c r="AH238" t="s">
        <v>2282</v>
      </c>
      <c r="AI238" t="s">
        <v>2316</v>
      </c>
      <c r="AJ238" t="s">
        <v>2350</v>
      </c>
      <c r="AK238" t="s">
        <v>2384</v>
      </c>
      <c r="AL238" t="s">
        <v>2418</v>
      </c>
      <c r="AM238" t="s">
        <v>2452</v>
      </c>
      <c r="AN238" t="s">
        <v>2486</v>
      </c>
      <c r="AO238" t="s">
        <v>2770</v>
      </c>
      <c r="AP238" t="s">
        <v>2804</v>
      </c>
      <c r="AQ238" t="s">
        <v>2838</v>
      </c>
      <c r="AR238" t="s">
        <v>2872</v>
      </c>
      <c r="AS238" t="s">
        <v>2906</v>
      </c>
      <c r="AT238" t="s">
        <v>2940</v>
      </c>
      <c r="AU238" t="s">
        <v>9122</v>
      </c>
      <c r="AV238" t="s">
        <v>1997</v>
      </c>
      <c r="AW238" t="s">
        <v>3262</v>
      </c>
      <c r="AX238" t="s">
        <v>3296</v>
      </c>
      <c r="AY238" t="s">
        <v>3330</v>
      </c>
      <c r="AZ238" t="s">
        <v>3364</v>
      </c>
      <c r="BA238" t="s">
        <v>3398</v>
      </c>
      <c r="BB238" t="s">
        <v>3432</v>
      </c>
      <c r="BC238" t="s">
        <v>3466</v>
      </c>
      <c r="BD238" t="s">
        <v>3500</v>
      </c>
      <c r="BE238" t="s">
        <v>3784</v>
      </c>
      <c r="BF238" t="s">
        <v>3818</v>
      </c>
      <c r="BG238" t="s">
        <v>3852</v>
      </c>
      <c r="BH238" t="s">
        <v>3886</v>
      </c>
      <c r="BI238" t="s">
        <v>3920</v>
      </c>
      <c r="BJ238" t="s">
        <v>9123</v>
      </c>
      <c r="BK238" t="s">
        <v>2977</v>
      </c>
      <c r="BL238" t="s">
        <v>3992</v>
      </c>
      <c r="BM238" t="s">
        <v>4276</v>
      </c>
      <c r="BN238" t="s">
        <v>4310</v>
      </c>
      <c r="BO238" t="s">
        <v>4344</v>
      </c>
      <c r="BP238" t="s">
        <v>4378</v>
      </c>
      <c r="BQ238" t="s">
        <v>4412</v>
      </c>
      <c r="BR238" t="s">
        <v>4446</v>
      </c>
      <c r="BS238" t="s">
        <v>4480</v>
      </c>
      <c r="BT238" t="s">
        <v>4764</v>
      </c>
      <c r="BU238" t="s">
        <v>4798</v>
      </c>
      <c r="BV238" t="s">
        <v>4832</v>
      </c>
      <c r="BW238" t="s">
        <v>4866</v>
      </c>
      <c r="BX238" t="s">
        <v>4900</v>
      </c>
      <c r="BY238" t="s">
        <v>9124</v>
      </c>
      <c r="BZ238" t="s">
        <v>3957</v>
      </c>
      <c r="CA238" t="s">
        <v>4972</v>
      </c>
      <c r="CB238" t="s">
        <v>5006</v>
      </c>
      <c r="CC238" t="s">
        <v>5290</v>
      </c>
      <c r="CD238" t="s">
        <v>5324</v>
      </c>
      <c r="CE238" t="s">
        <v>5358</v>
      </c>
      <c r="CF238" t="s">
        <v>5392</v>
      </c>
      <c r="CG238" t="s">
        <v>5426</v>
      </c>
      <c r="CH238" t="s">
        <v>5460</v>
      </c>
      <c r="CI238" t="s">
        <v>5494</v>
      </c>
      <c r="CJ238" t="s">
        <v>5778</v>
      </c>
      <c r="CK238" t="s">
        <v>5812</v>
      </c>
      <c r="CL238" t="s">
        <v>5846</v>
      </c>
      <c r="CM238" t="s">
        <v>5880</v>
      </c>
      <c r="CN238" t="s">
        <v>9125</v>
      </c>
      <c r="CO238" t="s">
        <v>4937</v>
      </c>
      <c r="CP238" t="s">
        <v>5952</v>
      </c>
      <c r="CQ238" t="s">
        <v>5986</v>
      </c>
      <c r="CR238" t="s">
        <v>6270</v>
      </c>
      <c r="CS238" t="s">
        <v>6304</v>
      </c>
      <c r="CT238" t="s">
        <v>6338</v>
      </c>
      <c r="CU238" t="s">
        <v>6372</v>
      </c>
      <c r="CV238" t="s">
        <v>6406</v>
      </c>
      <c r="CW238" t="s">
        <v>6440</v>
      </c>
      <c r="CX238" t="s">
        <v>6474</v>
      </c>
      <c r="CY238" t="s">
        <v>6508</v>
      </c>
      <c r="CZ238" t="s">
        <v>6792</v>
      </c>
      <c r="DA238" t="s">
        <v>6826</v>
      </c>
      <c r="DB238" t="s">
        <v>6860</v>
      </c>
      <c r="DC238" t="s">
        <v>9126</v>
      </c>
      <c r="DD238" t="s">
        <v>5917</v>
      </c>
      <c r="DE238" t="s">
        <v>6932</v>
      </c>
      <c r="DF238" t="s">
        <v>6966</v>
      </c>
      <c r="DG238" t="s">
        <v>7000</v>
      </c>
      <c r="DH238" t="s">
        <v>7284</v>
      </c>
      <c r="DI238" t="s">
        <v>7318</v>
      </c>
      <c r="DJ238" t="s">
        <v>7352</v>
      </c>
      <c r="DK238" t="s">
        <v>7386</v>
      </c>
      <c r="DL238" t="s">
        <v>7420</v>
      </c>
      <c r="DM238" t="s">
        <v>7454</v>
      </c>
      <c r="DN238" t="s">
        <v>7488</v>
      </c>
      <c r="DO238" t="s">
        <v>7772</v>
      </c>
      <c r="DP238" t="s">
        <v>7806</v>
      </c>
      <c r="DQ238" t="s">
        <v>7840</v>
      </c>
      <c r="DR238" t="s">
        <v>9127</v>
      </c>
      <c r="DS238" t="s">
        <v>6897</v>
      </c>
      <c r="DT238" t="s">
        <v>7912</v>
      </c>
      <c r="DU238" t="s">
        <v>7946</v>
      </c>
      <c r="DV238" t="s">
        <v>7980</v>
      </c>
      <c r="DW238" t="s">
        <v>8264</v>
      </c>
      <c r="DX238" t="s">
        <v>8298</v>
      </c>
      <c r="DY238" t="s">
        <v>8332</v>
      </c>
      <c r="DZ238" t="s">
        <v>8366</v>
      </c>
      <c r="EA238" t="s">
        <v>8400</v>
      </c>
      <c r="EB238" t="s">
        <v>8434</v>
      </c>
      <c r="EC238" t="s">
        <v>8468</v>
      </c>
      <c r="ED238" t="s">
        <v>8502</v>
      </c>
      <c r="EE238" t="s">
        <v>8606</v>
      </c>
      <c r="EF238" t="s">
        <v>8640</v>
      </c>
      <c r="EG238" t="s">
        <v>9128</v>
      </c>
      <c r="EH238" t="s">
        <v>7877</v>
      </c>
    </row>
    <row r="239" spans="1:138" ht="15" hidden="1" customHeight="1">
      <c r="A239" s="49"/>
      <c r="B239" s="49" t="s">
        <v>8730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9129</v>
      </c>
      <c r="R239" t="s">
        <v>288</v>
      </c>
      <c r="S239" t="s">
        <v>1303</v>
      </c>
      <c r="T239" t="s">
        <v>1337</v>
      </c>
      <c r="U239" t="s">
        <v>1371</v>
      </c>
      <c r="V239" t="s">
        <v>1405</v>
      </c>
      <c r="W239" t="s">
        <v>1439</v>
      </c>
      <c r="X239" t="s">
        <v>1473</v>
      </c>
      <c r="Y239" t="s">
        <v>1507</v>
      </c>
      <c r="Z239" t="s">
        <v>1791</v>
      </c>
      <c r="AA239" t="s">
        <v>1825</v>
      </c>
      <c r="AB239" t="s">
        <v>1859</v>
      </c>
      <c r="AC239" t="s">
        <v>1893</v>
      </c>
      <c r="AD239" t="s">
        <v>1927</v>
      </c>
      <c r="AE239" t="s">
        <v>1961</v>
      </c>
      <c r="AF239" t="s">
        <v>9130</v>
      </c>
      <c r="AG239" t="s">
        <v>1268</v>
      </c>
      <c r="AH239" t="s">
        <v>2283</v>
      </c>
      <c r="AI239" t="s">
        <v>2317</v>
      </c>
      <c r="AJ239" t="s">
        <v>2351</v>
      </c>
      <c r="AK239" t="s">
        <v>2385</v>
      </c>
      <c r="AL239" t="s">
        <v>2419</v>
      </c>
      <c r="AM239" t="s">
        <v>2453</v>
      </c>
      <c r="AN239" t="s">
        <v>2487</v>
      </c>
      <c r="AO239" t="s">
        <v>2771</v>
      </c>
      <c r="AP239" t="s">
        <v>2805</v>
      </c>
      <c r="AQ239" t="s">
        <v>2839</v>
      </c>
      <c r="AR239" t="s">
        <v>2873</v>
      </c>
      <c r="AS239" t="s">
        <v>2907</v>
      </c>
      <c r="AT239" t="s">
        <v>2941</v>
      </c>
      <c r="AU239" t="s">
        <v>9131</v>
      </c>
      <c r="AV239" t="s">
        <v>1998</v>
      </c>
      <c r="AW239" t="s">
        <v>3263</v>
      </c>
      <c r="AX239" t="s">
        <v>3297</v>
      </c>
      <c r="AY239" t="s">
        <v>3331</v>
      </c>
      <c r="AZ239" t="s">
        <v>3365</v>
      </c>
      <c r="BA239" t="s">
        <v>3399</v>
      </c>
      <c r="BB239" t="s">
        <v>3433</v>
      </c>
      <c r="BC239" t="s">
        <v>3467</v>
      </c>
      <c r="BD239" t="s">
        <v>3501</v>
      </c>
      <c r="BE239" t="s">
        <v>3785</v>
      </c>
      <c r="BF239" t="s">
        <v>3819</v>
      </c>
      <c r="BG239" t="s">
        <v>3853</v>
      </c>
      <c r="BH239" t="s">
        <v>3887</v>
      </c>
      <c r="BI239" t="s">
        <v>3921</v>
      </c>
      <c r="BJ239" t="s">
        <v>9132</v>
      </c>
      <c r="BK239" t="s">
        <v>2978</v>
      </c>
      <c r="BL239" t="s">
        <v>3993</v>
      </c>
      <c r="BM239" t="s">
        <v>4277</v>
      </c>
      <c r="BN239" t="s">
        <v>4311</v>
      </c>
      <c r="BO239" t="s">
        <v>4345</v>
      </c>
      <c r="BP239" t="s">
        <v>4379</v>
      </c>
      <c r="BQ239" t="s">
        <v>4413</v>
      </c>
      <c r="BR239" t="s">
        <v>4447</v>
      </c>
      <c r="BS239" t="s">
        <v>4481</v>
      </c>
      <c r="BT239" t="s">
        <v>4765</v>
      </c>
      <c r="BU239" t="s">
        <v>4799</v>
      </c>
      <c r="BV239" t="s">
        <v>4833</v>
      </c>
      <c r="BW239" t="s">
        <v>4867</v>
      </c>
      <c r="BX239" t="s">
        <v>4901</v>
      </c>
      <c r="BY239" t="s">
        <v>9133</v>
      </c>
      <c r="BZ239" t="s">
        <v>3958</v>
      </c>
      <c r="CA239" t="s">
        <v>4973</v>
      </c>
      <c r="CB239" t="s">
        <v>5007</v>
      </c>
      <c r="CC239" t="s">
        <v>5291</v>
      </c>
      <c r="CD239" t="s">
        <v>5325</v>
      </c>
      <c r="CE239" t="s">
        <v>5359</v>
      </c>
      <c r="CF239" t="s">
        <v>5393</v>
      </c>
      <c r="CG239" t="s">
        <v>5427</v>
      </c>
      <c r="CH239" t="s">
        <v>5461</v>
      </c>
      <c r="CI239" t="s">
        <v>5495</v>
      </c>
      <c r="CJ239" t="s">
        <v>5779</v>
      </c>
      <c r="CK239" t="s">
        <v>5813</v>
      </c>
      <c r="CL239" t="s">
        <v>5847</v>
      </c>
      <c r="CM239" t="s">
        <v>5881</v>
      </c>
      <c r="CN239" t="s">
        <v>9134</v>
      </c>
      <c r="CO239" t="s">
        <v>4938</v>
      </c>
      <c r="CP239" t="s">
        <v>5953</v>
      </c>
      <c r="CQ239" t="s">
        <v>5987</v>
      </c>
      <c r="CR239" t="s">
        <v>6271</v>
      </c>
      <c r="CS239" t="s">
        <v>6305</v>
      </c>
      <c r="CT239" t="s">
        <v>6339</v>
      </c>
      <c r="CU239" t="s">
        <v>6373</v>
      </c>
      <c r="CV239" t="s">
        <v>6407</v>
      </c>
      <c r="CW239" t="s">
        <v>6441</v>
      </c>
      <c r="CX239" t="s">
        <v>6475</v>
      </c>
      <c r="CY239" t="s">
        <v>6509</v>
      </c>
      <c r="CZ239" t="s">
        <v>6793</v>
      </c>
      <c r="DA239" t="s">
        <v>6827</v>
      </c>
      <c r="DB239" t="s">
        <v>6861</v>
      </c>
      <c r="DC239" t="s">
        <v>9135</v>
      </c>
      <c r="DD239" t="s">
        <v>5918</v>
      </c>
      <c r="DE239" t="s">
        <v>6933</v>
      </c>
      <c r="DF239" t="s">
        <v>6967</v>
      </c>
      <c r="DG239" t="s">
        <v>7001</v>
      </c>
      <c r="DH239" t="s">
        <v>7285</v>
      </c>
      <c r="DI239" t="s">
        <v>7319</v>
      </c>
      <c r="DJ239" t="s">
        <v>7353</v>
      </c>
      <c r="DK239" t="s">
        <v>7387</v>
      </c>
      <c r="DL239" t="s">
        <v>7421</v>
      </c>
      <c r="DM239" t="s">
        <v>7455</v>
      </c>
      <c r="DN239" t="s">
        <v>7489</v>
      </c>
      <c r="DO239" t="s">
        <v>7773</v>
      </c>
      <c r="DP239" t="s">
        <v>7807</v>
      </c>
      <c r="DQ239" t="s">
        <v>7841</v>
      </c>
      <c r="DR239" t="s">
        <v>9136</v>
      </c>
      <c r="DS239" t="s">
        <v>6898</v>
      </c>
      <c r="DT239" t="s">
        <v>7913</v>
      </c>
      <c r="DU239" t="s">
        <v>7947</v>
      </c>
      <c r="DV239" t="s">
        <v>7981</v>
      </c>
      <c r="DW239" t="s">
        <v>8265</v>
      </c>
      <c r="DX239" t="s">
        <v>8299</v>
      </c>
      <c r="DY239" t="s">
        <v>8333</v>
      </c>
      <c r="DZ239" t="s">
        <v>8367</v>
      </c>
      <c r="EA239" t="s">
        <v>8401</v>
      </c>
      <c r="EB239" t="s">
        <v>8435</v>
      </c>
      <c r="EC239" t="s">
        <v>8469</v>
      </c>
      <c r="ED239" t="s">
        <v>8503</v>
      </c>
      <c r="EE239" t="s">
        <v>8607</v>
      </c>
      <c r="EF239" t="s">
        <v>8641</v>
      </c>
      <c r="EG239" t="s">
        <v>9137</v>
      </c>
      <c r="EH239" t="s">
        <v>7878</v>
      </c>
    </row>
    <row r="240" spans="1:138" ht="15" hidden="1" customHeight="1">
      <c r="A240" s="49"/>
      <c r="B240" s="49" t="s">
        <v>8731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9138</v>
      </c>
      <c r="R240" t="s">
        <v>289</v>
      </c>
      <c r="S240" t="s">
        <v>1304</v>
      </c>
      <c r="T240" t="s">
        <v>1338</v>
      </c>
      <c r="U240" t="s">
        <v>1372</v>
      </c>
      <c r="V240" t="s">
        <v>1406</v>
      </c>
      <c r="W240" t="s">
        <v>1440</v>
      </c>
      <c r="X240" t="s">
        <v>1474</v>
      </c>
      <c r="Y240" t="s">
        <v>1508</v>
      </c>
      <c r="Z240" t="s">
        <v>1792</v>
      </c>
      <c r="AA240" t="s">
        <v>1826</v>
      </c>
      <c r="AB240" t="s">
        <v>1860</v>
      </c>
      <c r="AC240" t="s">
        <v>1894</v>
      </c>
      <c r="AD240" t="s">
        <v>1928</v>
      </c>
      <c r="AE240" t="s">
        <v>1962</v>
      </c>
      <c r="AF240" t="s">
        <v>9139</v>
      </c>
      <c r="AG240" t="s">
        <v>1269</v>
      </c>
      <c r="AH240" t="s">
        <v>2284</v>
      </c>
      <c r="AI240" t="s">
        <v>2318</v>
      </c>
      <c r="AJ240" t="s">
        <v>2352</v>
      </c>
      <c r="AK240" t="s">
        <v>2386</v>
      </c>
      <c r="AL240" t="s">
        <v>2420</v>
      </c>
      <c r="AM240" t="s">
        <v>2454</v>
      </c>
      <c r="AN240" t="s">
        <v>2488</v>
      </c>
      <c r="AO240" t="s">
        <v>2772</v>
      </c>
      <c r="AP240" t="s">
        <v>2806</v>
      </c>
      <c r="AQ240" t="s">
        <v>2840</v>
      </c>
      <c r="AR240" t="s">
        <v>2874</v>
      </c>
      <c r="AS240" t="s">
        <v>2908</v>
      </c>
      <c r="AT240" t="s">
        <v>2942</v>
      </c>
      <c r="AU240" t="s">
        <v>9140</v>
      </c>
      <c r="AV240" t="s">
        <v>1999</v>
      </c>
      <c r="AW240" t="s">
        <v>3264</v>
      </c>
      <c r="AX240" t="s">
        <v>3298</v>
      </c>
      <c r="AY240" t="s">
        <v>3332</v>
      </c>
      <c r="AZ240" t="s">
        <v>3366</v>
      </c>
      <c r="BA240" t="s">
        <v>3400</v>
      </c>
      <c r="BB240" t="s">
        <v>3434</v>
      </c>
      <c r="BC240" t="s">
        <v>3468</v>
      </c>
      <c r="BD240" t="s">
        <v>3502</v>
      </c>
      <c r="BE240" t="s">
        <v>3786</v>
      </c>
      <c r="BF240" t="s">
        <v>3820</v>
      </c>
      <c r="BG240" t="s">
        <v>3854</v>
      </c>
      <c r="BH240" t="s">
        <v>3888</v>
      </c>
      <c r="BI240" t="s">
        <v>3922</v>
      </c>
      <c r="BJ240" t="s">
        <v>9141</v>
      </c>
      <c r="BK240" t="s">
        <v>2979</v>
      </c>
      <c r="BL240" t="s">
        <v>3994</v>
      </c>
      <c r="BM240" t="s">
        <v>4278</v>
      </c>
      <c r="BN240" t="s">
        <v>4312</v>
      </c>
      <c r="BO240" t="s">
        <v>4346</v>
      </c>
      <c r="BP240" t="s">
        <v>4380</v>
      </c>
      <c r="BQ240" t="s">
        <v>4414</v>
      </c>
      <c r="BR240" t="s">
        <v>4448</v>
      </c>
      <c r="BS240" t="s">
        <v>4482</v>
      </c>
      <c r="BT240" t="s">
        <v>4766</v>
      </c>
      <c r="BU240" t="s">
        <v>4800</v>
      </c>
      <c r="BV240" t="s">
        <v>4834</v>
      </c>
      <c r="BW240" t="s">
        <v>4868</v>
      </c>
      <c r="BX240" t="s">
        <v>4902</v>
      </c>
      <c r="BY240" t="s">
        <v>9142</v>
      </c>
      <c r="BZ240" t="s">
        <v>3959</v>
      </c>
      <c r="CA240" t="s">
        <v>4974</v>
      </c>
      <c r="CB240" t="s">
        <v>5008</v>
      </c>
      <c r="CC240" t="s">
        <v>5292</v>
      </c>
      <c r="CD240" t="s">
        <v>5326</v>
      </c>
      <c r="CE240" t="s">
        <v>5360</v>
      </c>
      <c r="CF240" t="s">
        <v>5394</v>
      </c>
      <c r="CG240" t="s">
        <v>5428</v>
      </c>
      <c r="CH240" t="s">
        <v>5462</v>
      </c>
      <c r="CI240" t="s">
        <v>5496</v>
      </c>
      <c r="CJ240" t="s">
        <v>5780</v>
      </c>
      <c r="CK240" t="s">
        <v>5814</v>
      </c>
      <c r="CL240" t="s">
        <v>5848</v>
      </c>
      <c r="CM240" t="s">
        <v>5882</v>
      </c>
      <c r="CN240" t="s">
        <v>9143</v>
      </c>
      <c r="CO240" t="s">
        <v>4939</v>
      </c>
      <c r="CP240" t="s">
        <v>5954</v>
      </c>
      <c r="CQ240" t="s">
        <v>5988</v>
      </c>
      <c r="CR240" t="s">
        <v>6272</v>
      </c>
      <c r="CS240" t="s">
        <v>6306</v>
      </c>
      <c r="CT240" t="s">
        <v>6340</v>
      </c>
      <c r="CU240" t="s">
        <v>6374</v>
      </c>
      <c r="CV240" t="s">
        <v>6408</v>
      </c>
      <c r="CW240" t="s">
        <v>6442</v>
      </c>
      <c r="CX240" t="s">
        <v>6476</v>
      </c>
      <c r="CY240" t="s">
        <v>6510</v>
      </c>
      <c r="CZ240" t="s">
        <v>6794</v>
      </c>
      <c r="DA240" t="s">
        <v>6828</v>
      </c>
      <c r="DB240" t="s">
        <v>6862</v>
      </c>
      <c r="DC240" t="s">
        <v>9144</v>
      </c>
      <c r="DD240" t="s">
        <v>5919</v>
      </c>
      <c r="DE240" t="s">
        <v>6934</v>
      </c>
      <c r="DF240" t="s">
        <v>6968</v>
      </c>
      <c r="DG240" t="s">
        <v>7002</v>
      </c>
      <c r="DH240" t="s">
        <v>7286</v>
      </c>
      <c r="DI240" t="s">
        <v>7320</v>
      </c>
      <c r="DJ240" t="s">
        <v>7354</v>
      </c>
      <c r="DK240" t="s">
        <v>7388</v>
      </c>
      <c r="DL240" t="s">
        <v>7422</v>
      </c>
      <c r="DM240" t="s">
        <v>7456</v>
      </c>
      <c r="DN240" t="s">
        <v>7490</v>
      </c>
      <c r="DO240" t="s">
        <v>7774</v>
      </c>
      <c r="DP240" t="s">
        <v>7808</v>
      </c>
      <c r="DQ240" t="s">
        <v>7842</v>
      </c>
      <c r="DR240" t="s">
        <v>9145</v>
      </c>
      <c r="DS240" t="s">
        <v>6899</v>
      </c>
      <c r="DT240" t="s">
        <v>7914</v>
      </c>
      <c r="DU240" t="s">
        <v>7948</v>
      </c>
      <c r="DV240" t="s">
        <v>7982</v>
      </c>
      <c r="DW240" t="s">
        <v>8266</v>
      </c>
      <c r="DX240" t="s">
        <v>8300</v>
      </c>
      <c r="DY240" t="s">
        <v>8334</v>
      </c>
      <c r="DZ240" t="s">
        <v>8368</v>
      </c>
      <c r="EA240" t="s">
        <v>8402</v>
      </c>
      <c r="EB240" t="s">
        <v>8436</v>
      </c>
      <c r="EC240" t="s">
        <v>8470</v>
      </c>
      <c r="ED240" t="s">
        <v>8504</v>
      </c>
      <c r="EE240" t="s">
        <v>8608</v>
      </c>
      <c r="EF240" t="s">
        <v>8642</v>
      </c>
      <c r="EG240" t="s">
        <v>9146</v>
      </c>
      <c r="EH240" t="s">
        <v>7879</v>
      </c>
    </row>
    <row r="241" spans="1:138" ht="15" hidden="1" customHeight="1">
      <c r="A241" s="49"/>
      <c r="B241" s="49" t="s">
        <v>8732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9147</v>
      </c>
      <c r="R241" t="s">
        <v>290</v>
      </c>
      <c r="S241" t="s">
        <v>1305</v>
      </c>
      <c r="T241" t="s">
        <v>1339</v>
      </c>
      <c r="U241" t="s">
        <v>1373</v>
      </c>
      <c r="V241" t="s">
        <v>1407</v>
      </c>
      <c r="W241" t="s">
        <v>1441</v>
      </c>
      <c r="X241" t="s">
        <v>1475</v>
      </c>
      <c r="Y241" t="s">
        <v>1509</v>
      </c>
      <c r="Z241" t="s">
        <v>1793</v>
      </c>
      <c r="AA241" t="s">
        <v>1827</v>
      </c>
      <c r="AB241" t="s">
        <v>1861</v>
      </c>
      <c r="AC241" t="s">
        <v>1895</v>
      </c>
      <c r="AD241" t="s">
        <v>1929</v>
      </c>
      <c r="AE241" t="s">
        <v>1963</v>
      </c>
      <c r="AF241" t="s">
        <v>9148</v>
      </c>
      <c r="AG241" t="s">
        <v>1270</v>
      </c>
      <c r="AH241" t="s">
        <v>2285</v>
      </c>
      <c r="AI241" t="s">
        <v>2319</v>
      </c>
      <c r="AJ241" t="s">
        <v>2353</v>
      </c>
      <c r="AK241" t="s">
        <v>2387</v>
      </c>
      <c r="AL241" t="s">
        <v>2421</v>
      </c>
      <c r="AM241" t="s">
        <v>2455</v>
      </c>
      <c r="AN241" t="s">
        <v>2489</v>
      </c>
      <c r="AO241" t="s">
        <v>2773</v>
      </c>
      <c r="AP241" t="s">
        <v>2807</v>
      </c>
      <c r="AQ241" t="s">
        <v>2841</v>
      </c>
      <c r="AR241" t="s">
        <v>2875</v>
      </c>
      <c r="AS241" t="s">
        <v>2909</v>
      </c>
      <c r="AT241" t="s">
        <v>2943</v>
      </c>
      <c r="AU241" t="s">
        <v>9149</v>
      </c>
      <c r="AV241" t="s">
        <v>2000</v>
      </c>
      <c r="AW241" t="s">
        <v>3265</v>
      </c>
      <c r="AX241" t="s">
        <v>3299</v>
      </c>
      <c r="AY241" t="s">
        <v>3333</v>
      </c>
      <c r="AZ241" t="s">
        <v>3367</v>
      </c>
      <c r="BA241" t="s">
        <v>3401</v>
      </c>
      <c r="BB241" t="s">
        <v>3435</v>
      </c>
      <c r="BC241" t="s">
        <v>3469</v>
      </c>
      <c r="BD241" t="s">
        <v>3503</v>
      </c>
      <c r="BE241" t="s">
        <v>3787</v>
      </c>
      <c r="BF241" t="s">
        <v>3821</v>
      </c>
      <c r="BG241" t="s">
        <v>3855</v>
      </c>
      <c r="BH241" t="s">
        <v>3889</v>
      </c>
      <c r="BI241" t="s">
        <v>3923</v>
      </c>
      <c r="BJ241" t="s">
        <v>9150</v>
      </c>
      <c r="BK241" t="s">
        <v>2980</v>
      </c>
      <c r="BL241" t="s">
        <v>3995</v>
      </c>
      <c r="BM241" t="s">
        <v>4279</v>
      </c>
      <c r="BN241" t="s">
        <v>4313</v>
      </c>
      <c r="BO241" t="s">
        <v>4347</v>
      </c>
      <c r="BP241" t="s">
        <v>4381</v>
      </c>
      <c r="BQ241" t="s">
        <v>4415</v>
      </c>
      <c r="BR241" t="s">
        <v>4449</v>
      </c>
      <c r="BS241" t="s">
        <v>4483</v>
      </c>
      <c r="BT241" t="s">
        <v>4767</v>
      </c>
      <c r="BU241" t="s">
        <v>4801</v>
      </c>
      <c r="BV241" t="s">
        <v>4835</v>
      </c>
      <c r="BW241" t="s">
        <v>4869</v>
      </c>
      <c r="BX241" t="s">
        <v>4903</v>
      </c>
      <c r="BY241" t="s">
        <v>9151</v>
      </c>
      <c r="BZ241" t="s">
        <v>3960</v>
      </c>
      <c r="CA241" t="s">
        <v>4975</v>
      </c>
      <c r="CB241" t="s">
        <v>5009</v>
      </c>
      <c r="CC241" t="s">
        <v>5293</v>
      </c>
      <c r="CD241" t="s">
        <v>5327</v>
      </c>
      <c r="CE241" t="s">
        <v>5361</v>
      </c>
      <c r="CF241" t="s">
        <v>5395</v>
      </c>
      <c r="CG241" t="s">
        <v>5429</v>
      </c>
      <c r="CH241" t="s">
        <v>5463</v>
      </c>
      <c r="CI241" t="s">
        <v>5497</v>
      </c>
      <c r="CJ241" t="s">
        <v>5781</v>
      </c>
      <c r="CK241" t="s">
        <v>5815</v>
      </c>
      <c r="CL241" t="s">
        <v>5849</v>
      </c>
      <c r="CM241" t="s">
        <v>5883</v>
      </c>
      <c r="CN241" t="s">
        <v>9152</v>
      </c>
      <c r="CO241" t="s">
        <v>4940</v>
      </c>
      <c r="CP241" t="s">
        <v>5955</v>
      </c>
      <c r="CQ241" t="s">
        <v>5989</v>
      </c>
      <c r="CR241" t="s">
        <v>6273</v>
      </c>
      <c r="CS241" t="s">
        <v>6307</v>
      </c>
      <c r="CT241" t="s">
        <v>6341</v>
      </c>
      <c r="CU241" t="s">
        <v>6375</v>
      </c>
      <c r="CV241" t="s">
        <v>6409</v>
      </c>
      <c r="CW241" t="s">
        <v>6443</v>
      </c>
      <c r="CX241" t="s">
        <v>6477</v>
      </c>
      <c r="CY241" t="s">
        <v>6511</v>
      </c>
      <c r="CZ241" t="s">
        <v>6795</v>
      </c>
      <c r="DA241" t="s">
        <v>6829</v>
      </c>
      <c r="DB241" t="s">
        <v>6863</v>
      </c>
      <c r="DC241" t="s">
        <v>9153</v>
      </c>
      <c r="DD241" t="s">
        <v>5920</v>
      </c>
      <c r="DE241" t="s">
        <v>6935</v>
      </c>
      <c r="DF241" t="s">
        <v>6969</v>
      </c>
      <c r="DG241" t="s">
        <v>7003</v>
      </c>
      <c r="DH241" t="s">
        <v>7287</v>
      </c>
      <c r="DI241" t="s">
        <v>7321</v>
      </c>
      <c r="DJ241" t="s">
        <v>7355</v>
      </c>
      <c r="DK241" t="s">
        <v>7389</v>
      </c>
      <c r="DL241" t="s">
        <v>7423</v>
      </c>
      <c r="DM241" t="s">
        <v>7457</v>
      </c>
      <c r="DN241" t="s">
        <v>7491</v>
      </c>
      <c r="DO241" t="s">
        <v>7775</v>
      </c>
      <c r="DP241" t="s">
        <v>7809</v>
      </c>
      <c r="DQ241" t="s">
        <v>7843</v>
      </c>
      <c r="DR241" t="s">
        <v>9154</v>
      </c>
      <c r="DS241" t="s">
        <v>6900</v>
      </c>
      <c r="DT241" t="s">
        <v>7915</v>
      </c>
      <c r="DU241" t="s">
        <v>7949</v>
      </c>
      <c r="DV241" t="s">
        <v>7983</v>
      </c>
      <c r="DW241" t="s">
        <v>8267</v>
      </c>
      <c r="DX241" t="s">
        <v>8301</v>
      </c>
      <c r="DY241" t="s">
        <v>8335</v>
      </c>
      <c r="DZ241" t="s">
        <v>8369</v>
      </c>
      <c r="EA241" t="s">
        <v>8403</v>
      </c>
      <c r="EB241" t="s">
        <v>8437</v>
      </c>
      <c r="EC241" t="s">
        <v>8471</v>
      </c>
      <c r="ED241" t="s">
        <v>8505</v>
      </c>
      <c r="EE241" t="s">
        <v>8609</v>
      </c>
      <c r="EF241" t="s">
        <v>8643</v>
      </c>
      <c r="EG241" t="s">
        <v>9155</v>
      </c>
      <c r="EH241" t="s">
        <v>7880</v>
      </c>
    </row>
    <row r="242" spans="1:138" ht="15" hidden="1" customHeight="1">
      <c r="A242" s="48" t="s">
        <v>8733</v>
      </c>
      <c r="B242" s="49"/>
      <c r="C242" s="62">
        <v>56</v>
      </c>
    </row>
    <row r="243" spans="1:138" ht="15" hidden="1" customHeight="1">
      <c r="A243" s="49"/>
      <c r="B243" s="49" t="s">
        <v>8734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9156</v>
      </c>
      <c r="R243" t="s">
        <v>291</v>
      </c>
      <c r="S243" t="s">
        <v>1306</v>
      </c>
      <c r="T243" t="s">
        <v>1340</v>
      </c>
      <c r="U243" t="s">
        <v>1374</v>
      </c>
      <c r="V243" t="s">
        <v>1408</v>
      </c>
      <c r="W243" t="s">
        <v>1442</v>
      </c>
      <c r="X243" t="s">
        <v>1476</v>
      </c>
      <c r="Y243" t="s">
        <v>1510</v>
      </c>
      <c r="Z243" t="s">
        <v>1794</v>
      </c>
      <c r="AA243" t="s">
        <v>1828</v>
      </c>
      <c r="AB243" t="s">
        <v>1862</v>
      </c>
      <c r="AC243" t="s">
        <v>1896</v>
      </c>
      <c r="AD243" t="s">
        <v>1930</v>
      </c>
      <c r="AE243" t="s">
        <v>1964</v>
      </c>
      <c r="AF243" t="s">
        <v>9157</v>
      </c>
      <c r="AG243" t="s">
        <v>1271</v>
      </c>
      <c r="AH243" t="s">
        <v>2286</v>
      </c>
      <c r="AI243" t="s">
        <v>2320</v>
      </c>
      <c r="AJ243" t="s">
        <v>2354</v>
      </c>
      <c r="AK243" t="s">
        <v>2388</v>
      </c>
      <c r="AL243" t="s">
        <v>2422</v>
      </c>
      <c r="AM243" t="s">
        <v>2456</v>
      </c>
      <c r="AN243" t="s">
        <v>2490</v>
      </c>
      <c r="AO243" t="s">
        <v>2774</v>
      </c>
      <c r="AP243" t="s">
        <v>2808</v>
      </c>
      <c r="AQ243" t="s">
        <v>2842</v>
      </c>
      <c r="AR243" t="s">
        <v>2876</v>
      </c>
      <c r="AS243" t="s">
        <v>2910</v>
      </c>
      <c r="AT243" t="s">
        <v>2944</v>
      </c>
      <c r="AU243" t="s">
        <v>9158</v>
      </c>
      <c r="AV243" t="s">
        <v>2001</v>
      </c>
      <c r="AW243" t="s">
        <v>3266</v>
      </c>
      <c r="AX243" t="s">
        <v>3300</v>
      </c>
      <c r="AY243" t="s">
        <v>3334</v>
      </c>
      <c r="AZ243" t="s">
        <v>3368</v>
      </c>
      <c r="BA243" t="s">
        <v>3402</v>
      </c>
      <c r="BB243" t="s">
        <v>3436</v>
      </c>
      <c r="BC243" t="s">
        <v>3470</v>
      </c>
      <c r="BD243" t="s">
        <v>3504</v>
      </c>
      <c r="BE243" t="s">
        <v>3788</v>
      </c>
      <c r="BF243" t="s">
        <v>3822</v>
      </c>
      <c r="BG243" t="s">
        <v>3856</v>
      </c>
      <c r="BH243" t="s">
        <v>3890</v>
      </c>
      <c r="BI243" t="s">
        <v>3924</v>
      </c>
      <c r="BJ243" t="s">
        <v>9159</v>
      </c>
      <c r="BK243" t="s">
        <v>2981</v>
      </c>
      <c r="BL243" t="s">
        <v>3996</v>
      </c>
      <c r="BM243" t="s">
        <v>4280</v>
      </c>
      <c r="BN243" t="s">
        <v>4314</v>
      </c>
      <c r="BO243" t="s">
        <v>4348</v>
      </c>
      <c r="BP243" t="s">
        <v>4382</v>
      </c>
      <c r="BQ243" t="s">
        <v>4416</v>
      </c>
      <c r="BR243" t="s">
        <v>4450</v>
      </c>
      <c r="BS243" t="s">
        <v>4484</v>
      </c>
      <c r="BT243" t="s">
        <v>4768</v>
      </c>
      <c r="BU243" t="s">
        <v>4802</v>
      </c>
      <c r="BV243" t="s">
        <v>4836</v>
      </c>
      <c r="BW243" t="s">
        <v>4870</v>
      </c>
      <c r="BX243" t="s">
        <v>4904</v>
      </c>
      <c r="BY243" t="s">
        <v>9160</v>
      </c>
      <c r="BZ243" t="s">
        <v>3961</v>
      </c>
      <c r="CA243" t="s">
        <v>4976</v>
      </c>
      <c r="CB243" t="s">
        <v>5010</v>
      </c>
      <c r="CC243" t="s">
        <v>5294</v>
      </c>
      <c r="CD243" t="s">
        <v>5328</v>
      </c>
      <c r="CE243" t="s">
        <v>5362</v>
      </c>
      <c r="CF243" t="s">
        <v>5396</v>
      </c>
      <c r="CG243" t="s">
        <v>5430</v>
      </c>
      <c r="CH243" t="s">
        <v>5464</v>
      </c>
      <c r="CI243" t="s">
        <v>5498</v>
      </c>
      <c r="CJ243" t="s">
        <v>5782</v>
      </c>
      <c r="CK243" t="s">
        <v>5816</v>
      </c>
      <c r="CL243" t="s">
        <v>5850</v>
      </c>
      <c r="CM243" t="s">
        <v>5884</v>
      </c>
      <c r="CN243" t="s">
        <v>9161</v>
      </c>
      <c r="CO243" t="s">
        <v>4941</v>
      </c>
      <c r="CP243" t="s">
        <v>5956</v>
      </c>
      <c r="CQ243" t="s">
        <v>5990</v>
      </c>
      <c r="CR243" t="s">
        <v>6274</v>
      </c>
      <c r="CS243" t="s">
        <v>6308</v>
      </c>
      <c r="CT243" t="s">
        <v>6342</v>
      </c>
      <c r="CU243" t="s">
        <v>6376</v>
      </c>
      <c r="CV243" t="s">
        <v>6410</v>
      </c>
      <c r="CW243" t="s">
        <v>6444</v>
      </c>
      <c r="CX243" t="s">
        <v>6478</v>
      </c>
      <c r="CY243" t="s">
        <v>6762</v>
      </c>
      <c r="CZ243" t="s">
        <v>6796</v>
      </c>
      <c r="DA243" t="s">
        <v>6830</v>
      </c>
      <c r="DB243" t="s">
        <v>6864</v>
      </c>
      <c r="DC243" t="s">
        <v>9162</v>
      </c>
      <c r="DD243" t="s">
        <v>5921</v>
      </c>
      <c r="DE243" t="s">
        <v>6936</v>
      </c>
      <c r="DF243" t="s">
        <v>6970</v>
      </c>
      <c r="DG243" t="s">
        <v>7004</v>
      </c>
      <c r="DH243" t="s">
        <v>7288</v>
      </c>
      <c r="DI243" t="s">
        <v>7322</v>
      </c>
      <c r="DJ243" t="s">
        <v>7356</v>
      </c>
      <c r="DK243" t="s">
        <v>7390</v>
      </c>
      <c r="DL243" t="s">
        <v>7424</v>
      </c>
      <c r="DM243" t="s">
        <v>7458</v>
      </c>
      <c r="DN243" t="s">
        <v>7492</v>
      </c>
      <c r="DO243" t="s">
        <v>7776</v>
      </c>
      <c r="DP243" t="s">
        <v>7810</v>
      </c>
      <c r="DQ243" t="s">
        <v>7844</v>
      </c>
      <c r="DR243" t="s">
        <v>9163</v>
      </c>
      <c r="DS243" t="s">
        <v>6901</v>
      </c>
      <c r="DT243" t="s">
        <v>7916</v>
      </c>
      <c r="DU243" t="s">
        <v>7950</v>
      </c>
      <c r="DV243" t="s">
        <v>7984</v>
      </c>
      <c r="DW243" t="s">
        <v>8268</v>
      </c>
      <c r="DX243" t="s">
        <v>8302</v>
      </c>
      <c r="DY243" t="s">
        <v>8336</v>
      </c>
      <c r="DZ243" t="s">
        <v>8370</v>
      </c>
      <c r="EA243" t="s">
        <v>8404</v>
      </c>
      <c r="EB243" t="s">
        <v>8438</v>
      </c>
      <c r="EC243" t="s">
        <v>8472</v>
      </c>
      <c r="ED243" t="s">
        <v>8506</v>
      </c>
      <c r="EE243" t="s">
        <v>8610</v>
      </c>
      <c r="EF243" t="s">
        <v>8644</v>
      </c>
      <c r="EG243" t="s">
        <v>9164</v>
      </c>
      <c r="EH243" t="s">
        <v>7881</v>
      </c>
    </row>
    <row r="244" spans="1:138" ht="15" hidden="1" customHeight="1">
      <c r="A244" s="49"/>
      <c r="B244" s="49" t="s">
        <v>8735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9165</v>
      </c>
      <c r="R244" t="s">
        <v>292</v>
      </c>
      <c r="S244" t="s">
        <v>1307</v>
      </c>
      <c r="T244" t="s">
        <v>1341</v>
      </c>
      <c r="U244" t="s">
        <v>1375</v>
      </c>
      <c r="V244" t="s">
        <v>1409</v>
      </c>
      <c r="W244" t="s">
        <v>1443</v>
      </c>
      <c r="X244" t="s">
        <v>1477</v>
      </c>
      <c r="Y244" t="s">
        <v>1511</v>
      </c>
      <c r="Z244" t="s">
        <v>1795</v>
      </c>
      <c r="AA244" t="s">
        <v>1829</v>
      </c>
      <c r="AB244" t="s">
        <v>1863</v>
      </c>
      <c r="AC244" t="s">
        <v>1897</v>
      </c>
      <c r="AD244" t="s">
        <v>1931</v>
      </c>
      <c r="AE244" t="s">
        <v>1965</v>
      </c>
      <c r="AF244" t="s">
        <v>9166</v>
      </c>
      <c r="AG244" t="s">
        <v>1272</v>
      </c>
      <c r="AH244" t="s">
        <v>2287</v>
      </c>
      <c r="AI244" t="s">
        <v>2321</v>
      </c>
      <c r="AJ244" t="s">
        <v>2355</v>
      </c>
      <c r="AK244" t="s">
        <v>2389</v>
      </c>
      <c r="AL244" t="s">
        <v>2423</v>
      </c>
      <c r="AM244" t="s">
        <v>2457</v>
      </c>
      <c r="AN244" t="s">
        <v>2491</v>
      </c>
      <c r="AO244" t="s">
        <v>2775</v>
      </c>
      <c r="AP244" t="s">
        <v>2809</v>
      </c>
      <c r="AQ244" t="s">
        <v>2843</v>
      </c>
      <c r="AR244" t="s">
        <v>2877</v>
      </c>
      <c r="AS244" t="s">
        <v>2911</v>
      </c>
      <c r="AT244" t="s">
        <v>2945</v>
      </c>
      <c r="AU244" t="s">
        <v>9167</v>
      </c>
      <c r="AV244" t="s">
        <v>2002</v>
      </c>
      <c r="AW244" t="s">
        <v>3267</v>
      </c>
      <c r="AX244" t="s">
        <v>3301</v>
      </c>
      <c r="AY244" t="s">
        <v>3335</v>
      </c>
      <c r="AZ244" t="s">
        <v>3369</v>
      </c>
      <c r="BA244" t="s">
        <v>3403</v>
      </c>
      <c r="BB244" t="s">
        <v>3437</v>
      </c>
      <c r="BC244" t="s">
        <v>3471</v>
      </c>
      <c r="BD244" t="s">
        <v>3505</v>
      </c>
      <c r="BE244" t="s">
        <v>3789</v>
      </c>
      <c r="BF244" t="s">
        <v>3823</v>
      </c>
      <c r="BG244" t="s">
        <v>3857</v>
      </c>
      <c r="BH244" t="s">
        <v>3891</v>
      </c>
      <c r="BI244" t="s">
        <v>3925</v>
      </c>
      <c r="BJ244" t="s">
        <v>9168</v>
      </c>
      <c r="BK244" t="s">
        <v>2982</v>
      </c>
      <c r="BL244" t="s">
        <v>3997</v>
      </c>
      <c r="BM244" t="s">
        <v>4281</v>
      </c>
      <c r="BN244" t="s">
        <v>4315</v>
      </c>
      <c r="BO244" t="s">
        <v>4349</v>
      </c>
      <c r="BP244" t="s">
        <v>4383</v>
      </c>
      <c r="BQ244" t="s">
        <v>4417</v>
      </c>
      <c r="BR244" t="s">
        <v>4451</v>
      </c>
      <c r="BS244" t="s">
        <v>4485</v>
      </c>
      <c r="BT244" t="s">
        <v>4769</v>
      </c>
      <c r="BU244" t="s">
        <v>4803</v>
      </c>
      <c r="BV244" t="s">
        <v>4837</v>
      </c>
      <c r="BW244" t="s">
        <v>4871</v>
      </c>
      <c r="BX244" t="s">
        <v>4905</v>
      </c>
      <c r="BY244" t="s">
        <v>9169</v>
      </c>
      <c r="BZ244" t="s">
        <v>3962</v>
      </c>
      <c r="CA244" t="s">
        <v>4977</v>
      </c>
      <c r="CB244" t="s">
        <v>5011</v>
      </c>
      <c r="CC244" t="s">
        <v>5295</v>
      </c>
      <c r="CD244" t="s">
        <v>5329</v>
      </c>
      <c r="CE244" t="s">
        <v>5363</v>
      </c>
      <c r="CF244" t="s">
        <v>5397</v>
      </c>
      <c r="CG244" t="s">
        <v>5431</v>
      </c>
      <c r="CH244" t="s">
        <v>5465</v>
      </c>
      <c r="CI244" t="s">
        <v>5499</v>
      </c>
      <c r="CJ244" t="s">
        <v>5783</v>
      </c>
      <c r="CK244" t="s">
        <v>5817</v>
      </c>
      <c r="CL244" t="s">
        <v>5851</v>
      </c>
      <c r="CM244" t="s">
        <v>5885</v>
      </c>
      <c r="CN244" t="s">
        <v>9170</v>
      </c>
      <c r="CO244" t="s">
        <v>4942</v>
      </c>
      <c r="CP244" t="s">
        <v>5957</v>
      </c>
      <c r="CQ244" t="s">
        <v>5991</v>
      </c>
      <c r="CR244" t="s">
        <v>6275</v>
      </c>
      <c r="CS244" t="s">
        <v>6309</v>
      </c>
      <c r="CT244" t="s">
        <v>6343</v>
      </c>
      <c r="CU244" t="s">
        <v>6377</v>
      </c>
      <c r="CV244" t="s">
        <v>6411</v>
      </c>
      <c r="CW244" t="s">
        <v>6445</v>
      </c>
      <c r="CX244" t="s">
        <v>6479</v>
      </c>
      <c r="CY244" t="s">
        <v>6763</v>
      </c>
      <c r="CZ244" t="s">
        <v>6797</v>
      </c>
      <c r="DA244" t="s">
        <v>6831</v>
      </c>
      <c r="DB244" t="s">
        <v>6865</v>
      </c>
      <c r="DC244" t="s">
        <v>9171</v>
      </c>
      <c r="DD244" t="s">
        <v>5922</v>
      </c>
      <c r="DE244" t="s">
        <v>6937</v>
      </c>
      <c r="DF244" t="s">
        <v>6971</v>
      </c>
      <c r="DG244" t="s">
        <v>7005</v>
      </c>
      <c r="DH244" t="s">
        <v>7289</v>
      </c>
      <c r="DI244" t="s">
        <v>7323</v>
      </c>
      <c r="DJ244" t="s">
        <v>7357</v>
      </c>
      <c r="DK244" t="s">
        <v>7391</v>
      </c>
      <c r="DL244" t="s">
        <v>7425</v>
      </c>
      <c r="DM244" t="s">
        <v>7459</v>
      </c>
      <c r="DN244" t="s">
        <v>7493</v>
      </c>
      <c r="DO244" t="s">
        <v>7777</v>
      </c>
      <c r="DP244" t="s">
        <v>7811</v>
      </c>
      <c r="DQ244" t="s">
        <v>7845</v>
      </c>
      <c r="DR244" t="s">
        <v>9172</v>
      </c>
      <c r="DS244" t="s">
        <v>6902</v>
      </c>
      <c r="DT244" t="s">
        <v>7917</v>
      </c>
      <c r="DU244" t="s">
        <v>7951</v>
      </c>
      <c r="DV244" t="s">
        <v>7985</v>
      </c>
      <c r="DW244" t="s">
        <v>8269</v>
      </c>
      <c r="DX244" t="s">
        <v>8303</v>
      </c>
      <c r="DY244" t="s">
        <v>8337</v>
      </c>
      <c r="DZ244" t="s">
        <v>8371</v>
      </c>
      <c r="EA244" t="s">
        <v>8405</v>
      </c>
      <c r="EB244" t="s">
        <v>8439</v>
      </c>
      <c r="EC244" t="s">
        <v>8473</v>
      </c>
      <c r="ED244" t="s">
        <v>8507</v>
      </c>
      <c r="EE244" t="s">
        <v>8611</v>
      </c>
      <c r="EF244" t="s">
        <v>8645</v>
      </c>
      <c r="EG244" t="s">
        <v>9173</v>
      </c>
      <c r="EH244" t="s">
        <v>7882</v>
      </c>
    </row>
    <row r="245" spans="1:138" ht="15" hidden="1" customHeight="1">
      <c r="A245" s="48" t="s">
        <v>8681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9048</v>
      </c>
      <c r="R245" t="s">
        <v>280</v>
      </c>
      <c r="S245" t="s">
        <v>1295</v>
      </c>
      <c r="T245" t="s">
        <v>1329</v>
      </c>
      <c r="U245" t="s">
        <v>1363</v>
      </c>
      <c r="V245" t="s">
        <v>1397</v>
      </c>
      <c r="W245" t="s">
        <v>1431</v>
      </c>
      <c r="X245" t="s">
        <v>1465</v>
      </c>
      <c r="Y245" t="s">
        <v>1499</v>
      </c>
      <c r="Z245" t="s">
        <v>1783</v>
      </c>
      <c r="AA245" t="s">
        <v>1817</v>
      </c>
      <c r="AB245" t="s">
        <v>1851</v>
      </c>
      <c r="AC245" t="s">
        <v>1885</v>
      </c>
      <c r="AD245" t="s">
        <v>1919</v>
      </c>
      <c r="AE245" t="s">
        <v>1953</v>
      </c>
      <c r="AF245" t="s">
        <v>9049</v>
      </c>
      <c r="AG245" t="s">
        <v>1010</v>
      </c>
      <c r="AH245" t="s">
        <v>2275</v>
      </c>
      <c r="AI245" t="s">
        <v>2309</v>
      </c>
      <c r="AJ245" t="s">
        <v>2343</v>
      </c>
      <c r="AK245" t="s">
        <v>2377</v>
      </c>
      <c r="AL245" t="s">
        <v>2411</v>
      </c>
      <c r="AM245" t="s">
        <v>2445</v>
      </c>
      <c r="AN245" t="s">
        <v>2479</v>
      </c>
      <c r="AO245" t="s">
        <v>2763</v>
      </c>
      <c r="AP245" t="s">
        <v>2797</v>
      </c>
      <c r="AQ245" t="s">
        <v>2831</v>
      </c>
      <c r="AR245" t="s">
        <v>2865</v>
      </c>
      <c r="AS245" t="s">
        <v>2899</v>
      </c>
      <c r="AT245" t="s">
        <v>2933</v>
      </c>
      <c r="AU245" t="s">
        <v>9050</v>
      </c>
      <c r="AV245" t="s">
        <v>1990</v>
      </c>
      <c r="AW245" t="s">
        <v>3005</v>
      </c>
      <c r="AX245" t="s">
        <v>3289</v>
      </c>
      <c r="AY245" t="s">
        <v>3323</v>
      </c>
      <c r="AZ245" t="s">
        <v>3357</v>
      </c>
      <c r="BA245" t="s">
        <v>3391</v>
      </c>
      <c r="BB245" t="s">
        <v>3425</v>
      </c>
      <c r="BC245" t="s">
        <v>3459</v>
      </c>
      <c r="BD245" t="s">
        <v>3493</v>
      </c>
      <c r="BE245" t="s">
        <v>3777</v>
      </c>
      <c r="BF245" t="s">
        <v>3811</v>
      </c>
      <c r="BG245" t="s">
        <v>3845</v>
      </c>
      <c r="BH245" t="s">
        <v>3879</v>
      </c>
      <c r="BI245" t="s">
        <v>3913</v>
      </c>
      <c r="BJ245" t="s">
        <v>9051</v>
      </c>
      <c r="BK245" t="s">
        <v>2970</v>
      </c>
      <c r="BL245" t="s">
        <v>3985</v>
      </c>
      <c r="BM245" t="s">
        <v>4269</v>
      </c>
      <c r="BN245" t="s">
        <v>4303</v>
      </c>
      <c r="BO245" t="s">
        <v>4337</v>
      </c>
      <c r="BP245" t="s">
        <v>4371</v>
      </c>
      <c r="BQ245" t="s">
        <v>4405</v>
      </c>
      <c r="BR245" t="s">
        <v>4439</v>
      </c>
      <c r="BS245" t="s">
        <v>4473</v>
      </c>
      <c r="BT245" t="s">
        <v>4507</v>
      </c>
      <c r="BU245" t="s">
        <v>4791</v>
      </c>
      <c r="BV245" t="s">
        <v>4825</v>
      </c>
      <c r="BW245" t="s">
        <v>4859</v>
      </c>
      <c r="BX245" t="s">
        <v>4893</v>
      </c>
      <c r="BY245" t="s">
        <v>9052</v>
      </c>
      <c r="BZ245" t="s">
        <v>3950</v>
      </c>
      <c r="CA245" t="s">
        <v>4965</v>
      </c>
      <c r="CB245" t="s">
        <v>4999</v>
      </c>
      <c r="CC245" t="s">
        <v>5283</v>
      </c>
      <c r="CD245" t="s">
        <v>5317</v>
      </c>
      <c r="CE245" t="s">
        <v>5351</v>
      </c>
      <c r="CF245" t="s">
        <v>5385</v>
      </c>
      <c r="CG245" t="s">
        <v>5419</v>
      </c>
      <c r="CH245" t="s">
        <v>5453</v>
      </c>
      <c r="CI245" t="s">
        <v>5487</v>
      </c>
      <c r="CJ245" t="s">
        <v>5771</v>
      </c>
      <c r="CK245" t="s">
        <v>5805</v>
      </c>
      <c r="CL245" t="s">
        <v>5839</v>
      </c>
      <c r="CM245" t="s">
        <v>5873</v>
      </c>
      <c r="CN245" t="s">
        <v>9053</v>
      </c>
      <c r="CO245" t="s">
        <v>4930</v>
      </c>
      <c r="CP245" t="s">
        <v>5945</v>
      </c>
      <c r="CQ245" t="s">
        <v>5979</v>
      </c>
      <c r="CR245" t="s">
        <v>6263</v>
      </c>
      <c r="CS245" t="s">
        <v>6297</v>
      </c>
      <c r="CT245" t="s">
        <v>6331</v>
      </c>
      <c r="CU245" t="s">
        <v>6365</v>
      </c>
      <c r="CV245" t="s">
        <v>6399</v>
      </c>
      <c r="CW245" t="s">
        <v>6433</v>
      </c>
      <c r="CX245" t="s">
        <v>6467</v>
      </c>
      <c r="CY245" t="s">
        <v>6501</v>
      </c>
      <c r="CZ245" t="s">
        <v>6785</v>
      </c>
      <c r="DA245" t="s">
        <v>6819</v>
      </c>
      <c r="DB245" t="s">
        <v>6853</v>
      </c>
      <c r="DC245" t="s">
        <v>9054</v>
      </c>
      <c r="DD245" t="s">
        <v>5910</v>
      </c>
      <c r="DE245" t="s">
        <v>6925</v>
      </c>
      <c r="DF245" t="s">
        <v>6959</v>
      </c>
      <c r="DG245" t="s">
        <v>6993</v>
      </c>
      <c r="DH245" t="s">
        <v>7277</v>
      </c>
      <c r="DI245" t="s">
        <v>7311</v>
      </c>
      <c r="DJ245" t="s">
        <v>7345</v>
      </c>
      <c r="DK245" t="s">
        <v>7379</v>
      </c>
      <c r="DL245" t="s">
        <v>7413</v>
      </c>
      <c r="DM245" t="s">
        <v>7447</v>
      </c>
      <c r="DN245" t="s">
        <v>7481</v>
      </c>
      <c r="DO245" t="s">
        <v>7765</v>
      </c>
      <c r="DP245" t="s">
        <v>7799</v>
      </c>
      <c r="DQ245" t="s">
        <v>7833</v>
      </c>
      <c r="DR245" t="s">
        <v>9055</v>
      </c>
      <c r="DS245" t="s">
        <v>6890</v>
      </c>
      <c r="DT245" t="s">
        <v>7905</v>
      </c>
      <c r="DU245" t="s">
        <v>7939</v>
      </c>
      <c r="DV245" t="s">
        <v>7973</v>
      </c>
      <c r="DW245" t="s">
        <v>8007</v>
      </c>
      <c r="DX245" t="s">
        <v>8291</v>
      </c>
      <c r="DY245" t="s">
        <v>8325</v>
      </c>
      <c r="DZ245" t="s">
        <v>8359</v>
      </c>
      <c r="EA245" t="s">
        <v>8393</v>
      </c>
      <c r="EB245" t="s">
        <v>8427</v>
      </c>
      <c r="EC245" t="s">
        <v>8461</v>
      </c>
      <c r="ED245" t="s">
        <v>8495</v>
      </c>
      <c r="EE245" t="s">
        <v>8599</v>
      </c>
      <c r="EF245" t="s">
        <v>8633</v>
      </c>
      <c r="EG245" t="s">
        <v>9056</v>
      </c>
      <c r="EH245" t="s">
        <v>7870</v>
      </c>
    </row>
    <row r="246" spans="1:138" ht="15" hidden="1" customHeight="1"/>
    <row r="247" spans="1:138" ht="15" hidden="1" customHeight="1"/>
  </sheetData>
  <mergeCells count="102"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</mergeCells>
  <dataValidations count="2">
    <dataValidation type="list" allowBlank="1" showInputMessage="1" showErrorMessage="1" sqref="C11" xr:uid="{A65299C0-8A71-4D74-83F6-2AEF62CCE351}">
      <formula1>$B$94:$B$106</formula1>
    </dataValidation>
    <dataValidation type="list" allowBlank="1" showInputMessage="1" showErrorMessage="1" sqref="C10" xr:uid="{AD0D5570-521A-4FAB-B1E4-569B5EA3863E}">
      <formula1>$B$80:$B$88</formula1>
    </dataValidation>
  </dataValidations>
  <hyperlinks>
    <hyperlink ref="A78" r:id="rId1" display="http://www.abs.gov.au/websitedbs/d3310114.nsf/Home/©+Copyright?OpenDocument" xr:uid="{5D200E1B-7412-4BE9-9522-703DA003DFD7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0.99399999999999999</v>
      </c>
      <c r="D11" s="9">
        <v>11.898999999999999</v>
      </c>
      <c r="E11" s="9">
        <v>1.494</v>
      </c>
      <c r="F11" s="9">
        <v>1.5609999999999999</v>
      </c>
      <c r="G11" s="9">
        <v>2.7389999999999999</v>
      </c>
      <c r="H11" s="9">
        <v>3.2909999999999999</v>
      </c>
      <c r="I11" s="9">
        <v>14.403</v>
      </c>
      <c r="J11" s="9">
        <v>0.88</v>
      </c>
      <c r="K11" s="9">
        <v>21.7</v>
      </c>
      <c r="L11" s="9">
        <v>2.3570000000000002</v>
      </c>
      <c r="M11" s="9">
        <v>39.299999999999997</v>
      </c>
      <c r="N11" s="9">
        <v>39.299999999999997</v>
      </c>
      <c r="O11" s="9">
        <v>6.15</v>
      </c>
      <c r="P11" s="9">
        <v>2.8460000000000001</v>
      </c>
      <c r="Q11" s="9">
        <v>0.53</v>
      </c>
      <c r="R11" s="9">
        <v>2.1619999999999999</v>
      </c>
      <c r="S11" s="9">
        <v>2.2360000000000002</v>
      </c>
      <c r="T11" s="9">
        <v>0.45700000000000002</v>
      </c>
      <c r="U11" s="9">
        <v>1.8180000000000001</v>
      </c>
      <c r="V11" s="9">
        <v>0.184</v>
      </c>
      <c r="W11" s="9">
        <v>0.69099999999999995</v>
      </c>
      <c r="X11" s="9">
        <v>0.751</v>
      </c>
      <c r="Y11" s="9">
        <v>0.95699999999999996</v>
      </c>
      <c r="Z11" s="9">
        <v>0.98399999999999999</v>
      </c>
      <c r="AA11" s="9">
        <v>1.7789999999999999</v>
      </c>
      <c r="AB11" s="9">
        <v>0.91400000000000003</v>
      </c>
      <c r="AC11" s="9">
        <v>3.3039999999999998</v>
      </c>
      <c r="AD11" s="9">
        <v>33.151000000000003</v>
      </c>
      <c r="AE11" s="9">
        <v>31.466000000000001</v>
      </c>
      <c r="AF11" s="9">
        <v>29.425999999999998</v>
      </c>
      <c r="AG11" s="9">
        <v>0.66400000000000003</v>
      </c>
      <c r="AH11" s="9">
        <v>1.3759999999999999</v>
      </c>
      <c r="AI11" s="9">
        <v>0.69399999999999995</v>
      </c>
      <c r="AJ11" s="9">
        <v>0</v>
      </c>
      <c r="AK11" s="9">
        <v>1.3460000000000001</v>
      </c>
      <c r="AL11" s="9">
        <v>24.335000000000001</v>
      </c>
      <c r="AM11" s="9">
        <v>1.43</v>
      </c>
      <c r="AN11" s="9">
        <v>2.4649999999999999</v>
      </c>
      <c r="AO11" s="9">
        <v>3.2360000000000002</v>
      </c>
      <c r="AP11" s="9">
        <v>7.1950000000000003</v>
      </c>
      <c r="AQ11" s="9">
        <v>24.271000000000001</v>
      </c>
      <c r="AR11" s="9">
        <v>1.6850000000000001</v>
      </c>
      <c r="AS11" s="9">
        <v>36.308</v>
      </c>
      <c r="AT11" s="9">
        <v>2.992</v>
      </c>
      <c r="AU11" s="9">
        <v>16.077999999999999</v>
      </c>
      <c r="AV11" s="9">
        <v>16.077999999999999</v>
      </c>
      <c r="AW11" s="9">
        <v>3.62</v>
      </c>
      <c r="AX11" s="9">
        <v>0.81100000000000005</v>
      </c>
      <c r="AY11" s="9">
        <v>0.25800000000000001</v>
      </c>
      <c r="AZ11" s="9">
        <v>0.55300000000000005</v>
      </c>
      <c r="BA11" s="9">
        <v>0.40500000000000003</v>
      </c>
      <c r="BB11" s="9">
        <v>0.40600000000000003</v>
      </c>
      <c r="BC11" s="9">
        <v>0.40500000000000003</v>
      </c>
      <c r="BD11" s="9">
        <v>0</v>
      </c>
      <c r="BE11" s="9">
        <v>0.40600000000000003</v>
      </c>
      <c r="BF11" s="9">
        <v>0.25800000000000001</v>
      </c>
      <c r="BG11" s="9">
        <v>0</v>
      </c>
      <c r="BH11" s="9">
        <v>0.55300000000000005</v>
      </c>
      <c r="BI11" s="9">
        <v>0.56000000000000005</v>
      </c>
      <c r="BJ11" s="9">
        <v>0.251</v>
      </c>
      <c r="BK11" s="9">
        <v>2.8090000000000002</v>
      </c>
      <c r="BL11" s="9">
        <v>12.458</v>
      </c>
      <c r="BM11" s="9">
        <v>11.686</v>
      </c>
      <c r="BN11" s="9">
        <v>10.486000000000001</v>
      </c>
      <c r="BO11" s="9">
        <v>0.28899999999999998</v>
      </c>
      <c r="BP11" s="9">
        <v>0.91100000000000003</v>
      </c>
      <c r="BQ11" s="9">
        <v>0.28899999999999998</v>
      </c>
      <c r="BR11" s="9">
        <v>0</v>
      </c>
      <c r="BS11" s="9">
        <v>0.70599999999999996</v>
      </c>
      <c r="BT11" s="9">
        <v>8.1170000000000009</v>
      </c>
      <c r="BU11" s="9">
        <v>0.75700000000000001</v>
      </c>
      <c r="BV11" s="9">
        <v>1.2050000000000001</v>
      </c>
      <c r="BW11" s="9">
        <v>1.607</v>
      </c>
      <c r="BX11" s="9">
        <v>2.129</v>
      </c>
      <c r="BY11" s="9">
        <v>9.5570000000000004</v>
      </c>
      <c r="BZ11" s="9">
        <v>0.77200000000000002</v>
      </c>
      <c r="CA11" s="9">
        <v>13.269</v>
      </c>
      <c r="CB11" s="9">
        <v>2.8090000000000002</v>
      </c>
      <c r="CC11" s="9">
        <v>4.3419999999999996</v>
      </c>
      <c r="CD11" s="9">
        <v>4.3419999999999996</v>
      </c>
      <c r="CE11" s="9">
        <v>1.077</v>
      </c>
      <c r="CF11" s="9">
        <v>0.35599999999999998</v>
      </c>
      <c r="CG11" s="9">
        <v>0.20300000000000001</v>
      </c>
      <c r="CH11" s="9">
        <v>0.153</v>
      </c>
      <c r="CI11" s="9">
        <v>0.20300000000000001</v>
      </c>
      <c r="CJ11" s="9">
        <v>0.153</v>
      </c>
      <c r="CK11" s="9">
        <v>0.20300000000000001</v>
      </c>
      <c r="CL11" s="9">
        <v>0</v>
      </c>
      <c r="CM11" s="9">
        <v>0.153</v>
      </c>
      <c r="CN11" s="9">
        <v>0</v>
      </c>
      <c r="CO11" s="9">
        <v>0</v>
      </c>
      <c r="CP11" s="9">
        <v>0.35599999999999998</v>
      </c>
      <c r="CQ11" s="9">
        <v>0.35599999999999998</v>
      </c>
      <c r="CR11" s="9">
        <v>0</v>
      </c>
      <c r="CS11" s="9">
        <v>0.72099999999999997</v>
      </c>
      <c r="CT11" s="9">
        <v>3.2650000000000001</v>
      </c>
      <c r="CU11" s="9">
        <v>2.879</v>
      </c>
      <c r="CV11" s="9">
        <v>2.879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2.101</v>
      </c>
      <c r="DC11" s="9">
        <v>0.30399999999999999</v>
      </c>
      <c r="DD11" s="9">
        <v>0.308</v>
      </c>
      <c r="DE11" s="9">
        <v>0.16500000000000001</v>
      </c>
      <c r="DF11" s="9">
        <v>0.30399999999999999</v>
      </c>
      <c r="DG11" s="9">
        <v>2.5750000000000002</v>
      </c>
      <c r="DH11" s="9">
        <v>0.38700000000000001</v>
      </c>
      <c r="DI11" s="9">
        <v>3.621</v>
      </c>
      <c r="DJ11" s="9">
        <v>0.72099999999999997</v>
      </c>
      <c r="DK11" s="9">
        <v>9.8140000000000001</v>
      </c>
      <c r="DL11" s="9">
        <v>9.8140000000000001</v>
      </c>
      <c r="DM11" s="9">
        <v>3.3119999999999998</v>
      </c>
      <c r="DN11" s="9">
        <v>0.73699999999999999</v>
      </c>
      <c r="DO11" s="9">
        <v>0.36799999999999999</v>
      </c>
      <c r="DP11" s="9">
        <v>0.36899999999999999</v>
      </c>
      <c r="DQ11" s="9">
        <v>0.73699999999999999</v>
      </c>
      <c r="DR11" s="9">
        <v>0</v>
      </c>
      <c r="DS11" s="9">
        <v>0.73699999999999999</v>
      </c>
      <c r="DT11" s="9">
        <v>0</v>
      </c>
      <c r="DU11" s="9">
        <v>0</v>
      </c>
      <c r="DV11" s="9">
        <v>0.16500000000000001</v>
      </c>
      <c r="DW11" s="9">
        <v>0.39200000000000002</v>
      </c>
      <c r="DX11" s="9">
        <v>0.18</v>
      </c>
      <c r="DY11" s="9">
        <v>0.34499999999999997</v>
      </c>
      <c r="DZ11" s="9">
        <v>0.39200000000000002</v>
      </c>
      <c r="EA11" s="9">
        <v>2.5760000000000001</v>
      </c>
      <c r="EB11" s="9">
        <v>6.5019999999999998</v>
      </c>
      <c r="EC11" s="9">
        <v>5.24</v>
      </c>
      <c r="ED11" s="9">
        <v>5.0629999999999997</v>
      </c>
      <c r="EE11" s="9">
        <v>0</v>
      </c>
      <c r="EF11" s="9">
        <v>0.17699999999999999</v>
      </c>
      <c r="EG11" s="9">
        <v>0.17699999999999999</v>
      </c>
      <c r="EH11" s="9">
        <v>0</v>
      </c>
      <c r="EI11" s="9">
        <v>0</v>
      </c>
      <c r="EJ11" s="9">
        <v>2.8580000000000001</v>
      </c>
      <c r="EK11" s="9">
        <v>0.22800000000000001</v>
      </c>
      <c r="EL11" s="9">
        <v>0.73499999999999999</v>
      </c>
      <c r="EM11" s="9">
        <v>1.4179999999999999</v>
      </c>
      <c r="EN11" s="9">
        <v>0.60299999999999998</v>
      </c>
      <c r="EO11" s="9">
        <v>4.6369999999999996</v>
      </c>
      <c r="EP11" s="9">
        <v>1.262</v>
      </c>
      <c r="EQ11" s="9">
        <v>7.2389999999999999</v>
      </c>
      <c r="ER11" s="9">
        <v>2.5760000000000001</v>
      </c>
      <c r="ES11" s="9">
        <v>83.406000000000006</v>
      </c>
      <c r="ET11" s="9">
        <v>83.406000000000006</v>
      </c>
      <c r="EU11" s="9">
        <v>11.94</v>
      </c>
      <c r="EV11" s="9">
        <v>7.4210000000000003</v>
      </c>
      <c r="EW11" s="9">
        <v>4.3339999999999996</v>
      </c>
      <c r="EX11" s="9">
        <v>2.8410000000000002</v>
      </c>
      <c r="EY11" s="9">
        <v>5.0460000000000003</v>
      </c>
      <c r="EZ11" s="9">
        <v>2.129</v>
      </c>
      <c r="FA11" s="9">
        <v>6.2089999999999996</v>
      </c>
      <c r="FB11" s="9">
        <v>0.96699999999999997</v>
      </c>
      <c r="FC11" s="9">
        <v>0</v>
      </c>
      <c r="FD11" s="9">
        <v>2.5449999999999999</v>
      </c>
      <c r="FE11" s="9">
        <v>1.8779999999999999</v>
      </c>
      <c r="FF11" s="9">
        <v>2.7519999999999998</v>
      </c>
      <c r="FG11" s="9">
        <v>6.0839999999999996</v>
      </c>
      <c r="FH11" s="9">
        <v>1.091</v>
      </c>
      <c r="FI11" s="9">
        <v>4.5190000000000001</v>
      </c>
      <c r="FJ11" s="9">
        <v>71.465000000000003</v>
      </c>
      <c r="FK11" s="9">
        <v>62.692</v>
      </c>
      <c r="FL11" s="9">
        <v>57.783999999999999</v>
      </c>
      <c r="FM11" s="9">
        <v>0.90900000000000003</v>
      </c>
      <c r="FN11" s="9">
        <v>3.7709999999999999</v>
      </c>
      <c r="FO11" s="9">
        <v>2.23</v>
      </c>
      <c r="FP11" s="9">
        <v>2.4500000000000002</v>
      </c>
      <c r="FQ11" s="9">
        <v>0</v>
      </c>
      <c r="FR11" s="9">
        <v>50.436999999999998</v>
      </c>
      <c r="FS11" s="9">
        <v>5.907</v>
      </c>
      <c r="FT11" s="9">
        <v>3.6549999999999998</v>
      </c>
      <c r="FU11" s="9">
        <v>2.6930000000000001</v>
      </c>
      <c r="FV11" s="9">
        <v>16.306999999999999</v>
      </c>
      <c r="FW11" s="9">
        <v>46.384999999999998</v>
      </c>
      <c r="FX11" s="9">
        <v>8.7729999999999997</v>
      </c>
      <c r="FY11" s="9">
        <v>79.093000000000004</v>
      </c>
      <c r="FZ11" s="9">
        <v>4.3120000000000003</v>
      </c>
      <c r="GA11" s="9">
        <v>30.067</v>
      </c>
      <c r="GB11" s="9">
        <v>30.067</v>
      </c>
      <c r="GC11" s="9">
        <v>6.1070000000000002</v>
      </c>
      <c r="GD11" s="9">
        <v>2.7909999999999999</v>
      </c>
      <c r="GE11" s="9">
        <v>0.76400000000000001</v>
      </c>
      <c r="GF11" s="9">
        <v>1.6759999999999999</v>
      </c>
      <c r="GG11" s="9">
        <v>2.4390000000000001</v>
      </c>
      <c r="GH11" s="9">
        <v>0</v>
      </c>
      <c r="GI11" s="9">
        <v>2.4390000000000001</v>
      </c>
      <c r="GJ11" s="9">
        <v>0</v>
      </c>
      <c r="GK11" s="9">
        <v>0</v>
      </c>
      <c r="GL11" s="9">
        <v>0.74299999999999999</v>
      </c>
      <c r="GM11" s="9">
        <v>0.42699999999999999</v>
      </c>
      <c r="GN11" s="9">
        <v>1.2689999999999999</v>
      </c>
      <c r="GO11" s="9">
        <v>1.34</v>
      </c>
      <c r="GP11" s="9">
        <v>1.099</v>
      </c>
      <c r="GQ11" s="9">
        <v>3.3159999999999998</v>
      </c>
      <c r="GR11" s="9">
        <v>23.959</v>
      </c>
      <c r="GS11" s="9">
        <v>21.363</v>
      </c>
      <c r="GT11" s="9">
        <v>19.056000000000001</v>
      </c>
      <c r="GU11" s="9">
        <v>0.88500000000000001</v>
      </c>
      <c r="GV11" s="9">
        <v>1.421</v>
      </c>
      <c r="GW11" s="9">
        <v>0.89500000000000002</v>
      </c>
      <c r="GX11" s="9">
        <v>0</v>
      </c>
      <c r="GY11" s="9">
        <v>1.4119999999999999</v>
      </c>
      <c r="GZ11" s="9">
        <v>15.827999999999999</v>
      </c>
      <c r="HA11" s="9">
        <v>1.8480000000000001</v>
      </c>
      <c r="HB11" s="9">
        <v>1.0369999999999999</v>
      </c>
      <c r="HC11" s="9">
        <v>2.65</v>
      </c>
      <c r="HD11" s="9">
        <v>5.0039999999999996</v>
      </c>
      <c r="HE11" s="9">
        <v>16.359000000000002</v>
      </c>
      <c r="HF11" s="9">
        <v>2.5960000000000001</v>
      </c>
      <c r="HG11" s="9">
        <v>26.710999999999999</v>
      </c>
      <c r="HH11" s="9">
        <v>3.3559999999999999</v>
      </c>
      <c r="HI11" s="9">
        <v>26.986000000000001</v>
      </c>
      <c r="HJ11" s="9">
        <v>26.986000000000001</v>
      </c>
      <c r="HK11" s="9">
        <v>5.5789999999999997</v>
      </c>
      <c r="HL11" s="9">
        <v>2.8279999999999998</v>
      </c>
      <c r="HM11" s="9">
        <v>1.238</v>
      </c>
      <c r="HN11" s="9">
        <v>1.59</v>
      </c>
      <c r="HO11" s="9">
        <v>2.226</v>
      </c>
      <c r="HP11" s="9">
        <v>0.60099999999999998</v>
      </c>
      <c r="HQ11" s="9">
        <v>2.0019999999999998</v>
      </c>
      <c r="HR11" s="9">
        <v>0.38700000000000001</v>
      </c>
      <c r="HS11" s="9">
        <v>0.439</v>
      </c>
      <c r="HT11" s="9">
        <v>1.6659999999999999</v>
      </c>
      <c r="HU11" s="9">
        <v>0.72299999999999998</v>
      </c>
      <c r="HV11" s="9">
        <v>0.439</v>
      </c>
      <c r="HW11" s="9">
        <v>2.2549999999999999</v>
      </c>
      <c r="HX11" s="9">
        <v>0.57199999999999995</v>
      </c>
      <c r="HY11" s="9">
        <v>2.7509999999999999</v>
      </c>
      <c r="HZ11" s="9">
        <v>21.407</v>
      </c>
      <c r="IA11" s="9">
        <v>16.934000000000001</v>
      </c>
      <c r="IB11" s="9">
        <v>16.350999999999999</v>
      </c>
      <c r="IC11" s="9">
        <v>0.189</v>
      </c>
      <c r="ID11" s="9">
        <v>0.39400000000000002</v>
      </c>
      <c r="IE11" s="9">
        <v>0.189</v>
      </c>
      <c r="IF11" s="9">
        <v>0.16600000000000001</v>
      </c>
      <c r="IG11" s="9">
        <v>0.22700000000000001</v>
      </c>
      <c r="IH11" s="9">
        <v>13.163</v>
      </c>
      <c r="II11" s="9">
        <v>0.72</v>
      </c>
      <c r="IJ11" s="9">
        <v>1.1639999999999999</v>
      </c>
      <c r="IK11" s="9">
        <v>1.887</v>
      </c>
      <c r="IL11" s="9">
        <v>2.9580000000000002</v>
      </c>
      <c r="IM11" s="9">
        <v>13.976000000000001</v>
      </c>
      <c r="IN11" s="9">
        <v>4.4729999999999999</v>
      </c>
      <c r="IO11" s="9">
        <v>24.417000000000002</v>
      </c>
      <c r="IP11" s="9">
        <v>2.57</v>
      </c>
      <c r="IQ11" s="9">
        <v>41.116999999999997</v>
      </c>
    </row>
    <row r="12" spans="1:251">
      <c r="A12" s="10">
        <v>42401</v>
      </c>
      <c r="B12" s="9">
        <v>0.16300000000000001</v>
      </c>
      <c r="C12" s="9">
        <v>0</v>
      </c>
      <c r="D12" s="9">
        <v>11.375999999999999</v>
      </c>
      <c r="E12" s="9">
        <v>1.103</v>
      </c>
      <c r="F12" s="9">
        <v>0.55600000000000005</v>
      </c>
      <c r="G12" s="9">
        <v>2.2599999999999998</v>
      </c>
      <c r="H12" s="9">
        <v>2.3250000000000002</v>
      </c>
      <c r="I12" s="9">
        <v>12.971</v>
      </c>
      <c r="J12" s="9">
        <v>1.2130000000000001</v>
      </c>
      <c r="K12" s="9">
        <v>19.777999999999999</v>
      </c>
      <c r="L12" s="9">
        <v>2.9420000000000002</v>
      </c>
      <c r="M12" s="9">
        <v>43.786000000000001</v>
      </c>
      <c r="N12" s="9">
        <v>43.786000000000001</v>
      </c>
      <c r="O12" s="9">
        <v>8.7189999999999994</v>
      </c>
      <c r="P12" s="9">
        <v>6.0590000000000002</v>
      </c>
      <c r="Q12" s="9">
        <v>1.2390000000000001</v>
      </c>
      <c r="R12" s="9">
        <v>4.6420000000000003</v>
      </c>
      <c r="S12" s="9">
        <v>2.827</v>
      </c>
      <c r="T12" s="9">
        <v>3.0539999999999998</v>
      </c>
      <c r="U12" s="9">
        <v>2.2320000000000002</v>
      </c>
      <c r="V12" s="9">
        <v>0.72599999999999998</v>
      </c>
      <c r="W12" s="9">
        <v>2.7120000000000002</v>
      </c>
      <c r="X12" s="9">
        <v>1.03</v>
      </c>
      <c r="Y12" s="9">
        <v>2.657</v>
      </c>
      <c r="Z12" s="9">
        <v>2.194</v>
      </c>
      <c r="AA12" s="9">
        <v>4.4829999999999997</v>
      </c>
      <c r="AB12" s="9">
        <v>1.397</v>
      </c>
      <c r="AC12" s="9">
        <v>2.661</v>
      </c>
      <c r="AD12" s="9">
        <v>35.067</v>
      </c>
      <c r="AE12" s="9">
        <v>32.901000000000003</v>
      </c>
      <c r="AF12" s="9">
        <v>30.821000000000002</v>
      </c>
      <c r="AG12" s="9">
        <v>1.2789999999999999</v>
      </c>
      <c r="AH12" s="9">
        <v>0.80100000000000005</v>
      </c>
      <c r="AI12" s="9">
        <v>0.53700000000000003</v>
      </c>
      <c r="AJ12" s="9">
        <v>0.36499999999999999</v>
      </c>
      <c r="AK12" s="9">
        <v>1.179</v>
      </c>
      <c r="AL12" s="9">
        <v>26.692</v>
      </c>
      <c r="AM12" s="9">
        <v>1.3859999999999999</v>
      </c>
      <c r="AN12" s="9">
        <v>2.585</v>
      </c>
      <c r="AO12" s="9">
        <v>2.2389999999999999</v>
      </c>
      <c r="AP12" s="9">
        <v>9.1750000000000007</v>
      </c>
      <c r="AQ12" s="9">
        <v>23.725999999999999</v>
      </c>
      <c r="AR12" s="9">
        <v>2.1659999999999999</v>
      </c>
      <c r="AS12" s="9">
        <v>41.366999999999997</v>
      </c>
      <c r="AT12" s="9">
        <v>2.419</v>
      </c>
      <c r="AU12" s="9">
        <v>15.904</v>
      </c>
      <c r="AV12" s="9">
        <v>15.904</v>
      </c>
      <c r="AW12" s="9">
        <v>5.5449999999999999</v>
      </c>
      <c r="AX12" s="9">
        <v>2.46</v>
      </c>
      <c r="AY12" s="9">
        <v>0.93799999999999994</v>
      </c>
      <c r="AZ12" s="9">
        <v>0.82299999999999995</v>
      </c>
      <c r="BA12" s="9">
        <v>1.129</v>
      </c>
      <c r="BB12" s="9">
        <v>0.63100000000000001</v>
      </c>
      <c r="BC12" s="9">
        <v>1.129</v>
      </c>
      <c r="BD12" s="9">
        <v>0.22800000000000001</v>
      </c>
      <c r="BE12" s="9">
        <v>0.20399999999999999</v>
      </c>
      <c r="BF12" s="9">
        <v>0.36799999999999999</v>
      </c>
      <c r="BG12" s="9">
        <v>0.84499999999999997</v>
      </c>
      <c r="BH12" s="9">
        <v>0.54700000000000004</v>
      </c>
      <c r="BI12" s="9">
        <v>0.999</v>
      </c>
      <c r="BJ12" s="9">
        <v>0.76100000000000001</v>
      </c>
      <c r="BK12" s="9">
        <v>3.085</v>
      </c>
      <c r="BL12" s="9">
        <v>10.359</v>
      </c>
      <c r="BM12" s="9">
        <v>9.8219999999999992</v>
      </c>
      <c r="BN12" s="9">
        <v>9.0519999999999996</v>
      </c>
      <c r="BO12" s="9">
        <v>0.43099999999999999</v>
      </c>
      <c r="BP12" s="9">
        <v>0.33900000000000002</v>
      </c>
      <c r="BQ12" s="9">
        <v>0.54300000000000004</v>
      </c>
      <c r="BR12" s="9">
        <v>0.22800000000000001</v>
      </c>
      <c r="BS12" s="9">
        <v>0</v>
      </c>
      <c r="BT12" s="9">
        <v>6.3579999999999997</v>
      </c>
      <c r="BU12" s="9">
        <v>0.51800000000000002</v>
      </c>
      <c r="BV12" s="9">
        <v>0.85199999999999998</v>
      </c>
      <c r="BW12" s="9">
        <v>2.0950000000000002</v>
      </c>
      <c r="BX12" s="9">
        <v>2.0659999999999998</v>
      </c>
      <c r="BY12" s="9">
        <v>7.7569999999999997</v>
      </c>
      <c r="BZ12" s="9">
        <v>0.53700000000000003</v>
      </c>
      <c r="CA12" s="9">
        <v>12.544</v>
      </c>
      <c r="CB12" s="9">
        <v>3.36</v>
      </c>
      <c r="CC12" s="9">
        <v>4.2389999999999999</v>
      </c>
      <c r="CD12" s="9">
        <v>4.2389999999999999</v>
      </c>
      <c r="CE12" s="9">
        <v>1.5189999999999999</v>
      </c>
      <c r="CF12" s="9">
        <v>0.97699999999999998</v>
      </c>
      <c r="CG12" s="9">
        <v>0.56599999999999995</v>
      </c>
      <c r="CH12" s="9">
        <v>0</v>
      </c>
      <c r="CI12" s="9">
        <v>0.40300000000000002</v>
      </c>
      <c r="CJ12" s="9">
        <v>0.16200000000000001</v>
      </c>
      <c r="CK12" s="9">
        <v>0.40300000000000002</v>
      </c>
      <c r="CL12" s="9">
        <v>0</v>
      </c>
      <c r="CM12" s="9">
        <v>0.16200000000000001</v>
      </c>
      <c r="CN12" s="9">
        <v>0.34899999999999998</v>
      </c>
      <c r="CO12" s="9">
        <v>0.216</v>
      </c>
      <c r="CP12" s="9">
        <v>0</v>
      </c>
      <c r="CQ12" s="9">
        <v>0.56599999999999995</v>
      </c>
      <c r="CR12" s="9">
        <v>0</v>
      </c>
      <c r="CS12" s="9">
        <v>0.54100000000000004</v>
      </c>
      <c r="CT12" s="9">
        <v>2.7210000000000001</v>
      </c>
      <c r="CU12" s="9">
        <v>2.202</v>
      </c>
      <c r="CV12" s="9">
        <v>2.202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1.365</v>
      </c>
      <c r="DC12" s="9">
        <v>0</v>
      </c>
      <c r="DD12" s="9">
        <v>0.22800000000000001</v>
      </c>
      <c r="DE12" s="9">
        <v>0.60799999999999998</v>
      </c>
      <c r="DF12" s="9">
        <v>0</v>
      </c>
      <c r="DG12" s="9">
        <v>2.202</v>
      </c>
      <c r="DH12" s="9">
        <v>0.51900000000000002</v>
      </c>
      <c r="DI12" s="9">
        <v>3.286</v>
      </c>
      <c r="DJ12" s="9">
        <v>0.95299999999999996</v>
      </c>
      <c r="DK12" s="9">
        <v>11.507</v>
      </c>
      <c r="DL12" s="9">
        <v>11.507</v>
      </c>
      <c r="DM12" s="9">
        <v>4.9980000000000002</v>
      </c>
      <c r="DN12" s="9">
        <v>1.641</v>
      </c>
      <c r="DO12" s="9">
        <v>0.82499999999999996</v>
      </c>
      <c r="DP12" s="9">
        <v>0.81499999999999995</v>
      </c>
      <c r="DQ12" s="9">
        <v>1.26</v>
      </c>
      <c r="DR12" s="9">
        <v>0.38100000000000001</v>
      </c>
      <c r="DS12" s="9">
        <v>1.26</v>
      </c>
      <c r="DT12" s="9">
        <v>0</v>
      </c>
      <c r="DU12" s="9">
        <v>0.38100000000000001</v>
      </c>
      <c r="DV12" s="9">
        <v>0.61799999999999999</v>
      </c>
      <c r="DW12" s="9">
        <v>0.43099999999999999</v>
      </c>
      <c r="DX12" s="9">
        <v>0.59199999999999997</v>
      </c>
      <c r="DY12" s="9">
        <v>1.0129999999999999</v>
      </c>
      <c r="DZ12" s="9">
        <v>0.627</v>
      </c>
      <c r="EA12" s="9">
        <v>3.3570000000000002</v>
      </c>
      <c r="EB12" s="9">
        <v>6.5090000000000003</v>
      </c>
      <c r="EC12" s="9">
        <v>5.0030000000000001</v>
      </c>
      <c r="ED12" s="9">
        <v>4.8419999999999996</v>
      </c>
      <c r="EE12" s="9">
        <v>0</v>
      </c>
      <c r="EF12" s="9">
        <v>0.16</v>
      </c>
      <c r="EG12" s="9">
        <v>0.16</v>
      </c>
      <c r="EH12" s="9">
        <v>0</v>
      </c>
      <c r="EI12" s="9">
        <v>0</v>
      </c>
      <c r="EJ12" s="9">
        <v>3.1539999999999999</v>
      </c>
      <c r="EK12" s="9">
        <v>0.373</v>
      </c>
      <c r="EL12" s="9">
        <v>0.16900000000000001</v>
      </c>
      <c r="EM12" s="9">
        <v>1.3069999999999999</v>
      </c>
      <c r="EN12" s="9">
        <v>0.69699999999999995</v>
      </c>
      <c r="EO12" s="9">
        <v>4.306</v>
      </c>
      <c r="EP12" s="9">
        <v>1.5069999999999999</v>
      </c>
      <c r="EQ12" s="9">
        <v>8.3529999999999998</v>
      </c>
      <c r="ER12" s="9">
        <v>3.1539999999999999</v>
      </c>
      <c r="ES12" s="9">
        <v>85.494</v>
      </c>
      <c r="ET12" s="9">
        <v>85.494</v>
      </c>
      <c r="EU12" s="9">
        <v>11.425000000000001</v>
      </c>
      <c r="EV12" s="9">
        <v>7.2290000000000001</v>
      </c>
      <c r="EW12" s="9">
        <v>5.3730000000000002</v>
      </c>
      <c r="EX12" s="9">
        <v>1.8560000000000001</v>
      </c>
      <c r="EY12" s="9">
        <v>5.5890000000000004</v>
      </c>
      <c r="EZ12" s="9">
        <v>1.64</v>
      </c>
      <c r="FA12" s="9">
        <v>5.7160000000000002</v>
      </c>
      <c r="FB12" s="9">
        <v>1.3160000000000001</v>
      </c>
      <c r="FC12" s="9">
        <v>0</v>
      </c>
      <c r="FD12" s="9">
        <v>2.89</v>
      </c>
      <c r="FE12" s="9">
        <v>2.5979999999999999</v>
      </c>
      <c r="FF12" s="9">
        <v>1.742</v>
      </c>
      <c r="FG12" s="9">
        <v>5.7939999999999996</v>
      </c>
      <c r="FH12" s="9">
        <v>1.4350000000000001</v>
      </c>
      <c r="FI12" s="9">
        <v>4.1959999999999997</v>
      </c>
      <c r="FJ12" s="9">
        <v>74.069000000000003</v>
      </c>
      <c r="FK12" s="9">
        <v>65.478999999999999</v>
      </c>
      <c r="FL12" s="9">
        <v>60.174999999999997</v>
      </c>
      <c r="FM12" s="9">
        <v>2.2170000000000001</v>
      </c>
      <c r="FN12" s="9">
        <v>3.0880000000000001</v>
      </c>
      <c r="FO12" s="9">
        <v>3.0760000000000001</v>
      </c>
      <c r="FP12" s="9">
        <v>2.0710000000000002</v>
      </c>
      <c r="FQ12" s="9">
        <v>0</v>
      </c>
      <c r="FR12" s="9">
        <v>49.78</v>
      </c>
      <c r="FS12" s="9">
        <v>5.0839999999999996</v>
      </c>
      <c r="FT12" s="9">
        <v>4.1529999999999996</v>
      </c>
      <c r="FU12" s="9">
        <v>6.4630000000000001</v>
      </c>
      <c r="FV12" s="9">
        <v>20.143000000000001</v>
      </c>
      <c r="FW12" s="9">
        <v>45.335999999999999</v>
      </c>
      <c r="FX12" s="9">
        <v>8.59</v>
      </c>
      <c r="FY12" s="9">
        <v>82.563000000000002</v>
      </c>
      <c r="FZ12" s="9">
        <v>2.9319999999999999</v>
      </c>
      <c r="GA12" s="9">
        <v>30.867999999999999</v>
      </c>
      <c r="GB12" s="9">
        <v>30.867999999999999</v>
      </c>
      <c r="GC12" s="9">
        <v>6.49</v>
      </c>
      <c r="GD12" s="9">
        <v>4.3869999999999996</v>
      </c>
      <c r="GE12" s="9">
        <v>1.2270000000000001</v>
      </c>
      <c r="GF12" s="9">
        <v>3.16</v>
      </c>
      <c r="GG12" s="9">
        <v>1.863</v>
      </c>
      <c r="GH12" s="9">
        <v>2.524</v>
      </c>
      <c r="GI12" s="9">
        <v>2.4980000000000002</v>
      </c>
      <c r="GJ12" s="9">
        <v>0.74399999999999999</v>
      </c>
      <c r="GK12" s="9">
        <v>1.145</v>
      </c>
      <c r="GL12" s="9">
        <v>1.0209999999999999</v>
      </c>
      <c r="GM12" s="9">
        <v>1.76</v>
      </c>
      <c r="GN12" s="9">
        <v>1.6060000000000001</v>
      </c>
      <c r="GO12" s="9">
        <v>3.577</v>
      </c>
      <c r="GP12" s="9">
        <v>0.81</v>
      </c>
      <c r="GQ12" s="9">
        <v>2.1030000000000002</v>
      </c>
      <c r="GR12" s="9">
        <v>24.378</v>
      </c>
      <c r="GS12" s="9">
        <v>21.853999999999999</v>
      </c>
      <c r="GT12" s="9">
        <v>20.852</v>
      </c>
      <c r="GU12" s="9">
        <v>0.77300000000000002</v>
      </c>
      <c r="GV12" s="9">
        <v>0.22800000000000001</v>
      </c>
      <c r="GW12" s="9">
        <v>0.18</v>
      </c>
      <c r="GX12" s="9">
        <v>0.82099999999999995</v>
      </c>
      <c r="GY12" s="9">
        <v>0</v>
      </c>
      <c r="GZ12" s="9">
        <v>18.375</v>
      </c>
      <c r="HA12" s="9">
        <v>1.206</v>
      </c>
      <c r="HB12" s="9">
        <v>1.2350000000000001</v>
      </c>
      <c r="HC12" s="9">
        <v>1.038</v>
      </c>
      <c r="HD12" s="9">
        <v>5.0469999999999997</v>
      </c>
      <c r="HE12" s="9">
        <v>16.806999999999999</v>
      </c>
      <c r="HF12" s="9">
        <v>2.524</v>
      </c>
      <c r="HG12" s="9">
        <v>28.765000000000001</v>
      </c>
      <c r="HH12" s="9">
        <v>2.1030000000000002</v>
      </c>
      <c r="HI12" s="9">
        <v>22.579000000000001</v>
      </c>
      <c r="HJ12" s="9">
        <v>22.579000000000001</v>
      </c>
      <c r="HK12" s="9">
        <v>5.907</v>
      </c>
      <c r="HL12" s="9">
        <v>3.3220000000000001</v>
      </c>
      <c r="HM12" s="9">
        <v>1.3859999999999999</v>
      </c>
      <c r="HN12" s="9">
        <v>1.9359999999999999</v>
      </c>
      <c r="HO12" s="9">
        <v>2.31</v>
      </c>
      <c r="HP12" s="9">
        <v>1.012</v>
      </c>
      <c r="HQ12" s="9">
        <v>1.5089999999999999</v>
      </c>
      <c r="HR12" s="9">
        <v>1.044</v>
      </c>
      <c r="HS12" s="9">
        <v>0.76900000000000002</v>
      </c>
      <c r="HT12" s="9">
        <v>0.56799999999999995</v>
      </c>
      <c r="HU12" s="9">
        <v>1.7969999999999999</v>
      </c>
      <c r="HV12" s="9">
        <v>0.95699999999999996</v>
      </c>
      <c r="HW12" s="9">
        <v>2.52</v>
      </c>
      <c r="HX12" s="9">
        <v>0.80200000000000005</v>
      </c>
      <c r="HY12" s="9">
        <v>2.585</v>
      </c>
      <c r="HZ12" s="9">
        <v>16.672000000000001</v>
      </c>
      <c r="IA12" s="9">
        <v>11.976000000000001</v>
      </c>
      <c r="IB12" s="9">
        <v>11.609</v>
      </c>
      <c r="IC12" s="9">
        <v>0.36699999999999999</v>
      </c>
      <c r="ID12" s="9">
        <v>0</v>
      </c>
      <c r="IE12" s="9">
        <v>0.20399999999999999</v>
      </c>
      <c r="IF12" s="9">
        <v>0.16300000000000001</v>
      </c>
      <c r="IG12" s="9">
        <v>0</v>
      </c>
      <c r="IH12" s="9">
        <v>9.0679999999999996</v>
      </c>
      <c r="II12" s="9">
        <v>1.2729999999999999</v>
      </c>
      <c r="IJ12" s="9">
        <v>0.76200000000000001</v>
      </c>
      <c r="IK12" s="9">
        <v>0.872</v>
      </c>
      <c r="IL12" s="9">
        <v>1.734</v>
      </c>
      <c r="IM12" s="9">
        <v>10.241</v>
      </c>
      <c r="IN12" s="9">
        <v>4.6959999999999997</v>
      </c>
      <c r="IO12" s="9">
        <v>19.994</v>
      </c>
      <c r="IP12" s="9">
        <v>2.585</v>
      </c>
      <c r="IQ12" s="9">
        <v>44.728000000000002</v>
      </c>
    </row>
    <row r="13" spans="1:251">
      <c r="A13" s="10">
        <v>42767</v>
      </c>
      <c r="B13" s="9">
        <v>0.46100000000000002</v>
      </c>
      <c r="C13" s="9">
        <v>0</v>
      </c>
      <c r="D13" s="9">
        <v>11.092000000000001</v>
      </c>
      <c r="E13" s="9">
        <v>1.0640000000000001</v>
      </c>
      <c r="F13" s="9">
        <v>0.62</v>
      </c>
      <c r="G13" s="9">
        <v>2.617</v>
      </c>
      <c r="H13" s="9">
        <v>2.9169999999999998</v>
      </c>
      <c r="I13" s="9">
        <v>12.475</v>
      </c>
      <c r="J13" s="9">
        <v>1.577</v>
      </c>
      <c r="K13" s="9">
        <v>18.529</v>
      </c>
      <c r="L13" s="9">
        <v>3.1629999999999998</v>
      </c>
      <c r="M13" s="9">
        <v>43.597999999999999</v>
      </c>
      <c r="N13" s="9">
        <v>43.597999999999999</v>
      </c>
      <c r="O13" s="9">
        <v>8.2319999999999993</v>
      </c>
      <c r="P13" s="9">
        <v>4.3239999999999998</v>
      </c>
      <c r="Q13" s="9">
        <v>1.6020000000000001</v>
      </c>
      <c r="R13" s="9">
        <v>2.722</v>
      </c>
      <c r="S13" s="9">
        <v>3.246</v>
      </c>
      <c r="T13" s="9">
        <v>1.0780000000000001</v>
      </c>
      <c r="U13" s="9">
        <v>2.34</v>
      </c>
      <c r="V13" s="9">
        <v>0.53300000000000003</v>
      </c>
      <c r="W13" s="9">
        <v>1.2210000000000001</v>
      </c>
      <c r="X13" s="9">
        <v>0.93600000000000005</v>
      </c>
      <c r="Y13" s="9">
        <v>2.1659999999999999</v>
      </c>
      <c r="Z13" s="9">
        <v>1.222</v>
      </c>
      <c r="AA13" s="9">
        <v>2.4060000000000001</v>
      </c>
      <c r="AB13" s="9">
        <v>1.9179999999999999</v>
      </c>
      <c r="AC13" s="9">
        <v>3.9079999999999999</v>
      </c>
      <c r="AD13" s="9">
        <v>35.366</v>
      </c>
      <c r="AE13" s="9">
        <v>34.226999999999997</v>
      </c>
      <c r="AF13" s="9">
        <v>30.606000000000002</v>
      </c>
      <c r="AG13" s="9">
        <v>2.375</v>
      </c>
      <c r="AH13" s="9">
        <v>1.246</v>
      </c>
      <c r="AI13" s="9">
        <v>1.0580000000000001</v>
      </c>
      <c r="AJ13" s="9">
        <v>0.874</v>
      </c>
      <c r="AK13" s="9">
        <v>1.69</v>
      </c>
      <c r="AL13" s="9">
        <v>27.271000000000001</v>
      </c>
      <c r="AM13" s="9">
        <v>2.1859999999999999</v>
      </c>
      <c r="AN13" s="9">
        <v>1.9870000000000001</v>
      </c>
      <c r="AO13" s="9">
        <v>2.7829999999999999</v>
      </c>
      <c r="AP13" s="9">
        <v>8.907</v>
      </c>
      <c r="AQ13" s="9">
        <v>25.32</v>
      </c>
      <c r="AR13" s="9">
        <v>1.139</v>
      </c>
      <c r="AS13" s="9">
        <v>39.945</v>
      </c>
      <c r="AT13" s="9">
        <v>3.6539999999999999</v>
      </c>
      <c r="AU13" s="9">
        <v>15.084</v>
      </c>
      <c r="AV13" s="9">
        <v>15.084</v>
      </c>
      <c r="AW13" s="9">
        <v>5.5119999999999996</v>
      </c>
      <c r="AX13" s="9">
        <v>1.5549999999999999</v>
      </c>
      <c r="AY13" s="9">
        <v>0.72099999999999997</v>
      </c>
      <c r="AZ13" s="9">
        <v>0.621</v>
      </c>
      <c r="BA13" s="9">
        <v>0.41399999999999998</v>
      </c>
      <c r="BB13" s="9">
        <v>0.92700000000000005</v>
      </c>
      <c r="BC13" s="9">
        <v>0.96899999999999997</v>
      </c>
      <c r="BD13" s="9">
        <v>0</v>
      </c>
      <c r="BE13" s="9">
        <v>0.372</v>
      </c>
      <c r="BF13" s="9">
        <v>0.249</v>
      </c>
      <c r="BG13" s="9">
        <v>0.439</v>
      </c>
      <c r="BH13" s="9">
        <v>0.65300000000000002</v>
      </c>
      <c r="BI13" s="9">
        <v>1.1020000000000001</v>
      </c>
      <c r="BJ13" s="9">
        <v>0.23899999999999999</v>
      </c>
      <c r="BK13" s="9">
        <v>3.9569999999999999</v>
      </c>
      <c r="BL13" s="9">
        <v>9.5719999999999992</v>
      </c>
      <c r="BM13" s="9">
        <v>8.5069999999999997</v>
      </c>
      <c r="BN13" s="9">
        <v>8.1430000000000007</v>
      </c>
      <c r="BO13" s="9">
        <v>0.21299999999999999</v>
      </c>
      <c r="BP13" s="9">
        <v>0.151</v>
      </c>
      <c r="BQ13" s="9">
        <v>0.21299999999999999</v>
      </c>
      <c r="BR13" s="9">
        <v>0</v>
      </c>
      <c r="BS13" s="9">
        <v>0.151</v>
      </c>
      <c r="BT13" s="9">
        <v>5.2489999999999997</v>
      </c>
      <c r="BU13" s="9">
        <v>0.40400000000000003</v>
      </c>
      <c r="BV13" s="9">
        <v>0.56299999999999994</v>
      </c>
      <c r="BW13" s="9">
        <v>2.2909999999999999</v>
      </c>
      <c r="BX13" s="9">
        <v>1.968</v>
      </c>
      <c r="BY13" s="9">
        <v>6.5380000000000003</v>
      </c>
      <c r="BZ13" s="9">
        <v>1.0649999999999999</v>
      </c>
      <c r="CA13" s="9">
        <v>10.913</v>
      </c>
      <c r="CB13" s="9">
        <v>4.1710000000000003</v>
      </c>
      <c r="CC13" s="9">
        <v>4.2080000000000002</v>
      </c>
      <c r="CD13" s="9">
        <v>4.2080000000000002</v>
      </c>
      <c r="CE13" s="9">
        <v>0.873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0.873</v>
      </c>
      <c r="CT13" s="9">
        <v>3.3340000000000001</v>
      </c>
      <c r="CU13" s="9">
        <v>2.5459999999999998</v>
      </c>
      <c r="CV13" s="9">
        <v>2.5459999999999998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2.0939999999999999</v>
      </c>
      <c r="DC13" s="9">
        <v>0</v>
      </c>
      <c r="DD13" s="9">
        <v>0</v>
      </c>
      <c r="DE13" s="9">
        <v>0.45200000000000001</v>
      </c>
      <c r="DF13" s="9">
        <v>0</v>
      </c>
      <c r="DG13" s="9">
        <v>2.5459999999999998</v>
      </c>
      <c r="DH13" s="9">
        <v>0.78800000000000003</v>
      </c>
      <c r="DI13" s="9">
        <v>3.3340000000000001</v>
      </c>
      <c r="DJ13" s="9">
        <v>0.873</v>
      </c>
      <c r="DK13" s="9">
        <v>11.135</v>
      </c>
      <c r="DL13" s="9">
        <v>11.135</v>
      </c>
      <c r="DM13" s="9">
        <v>5.2969999999999997</v>
      </c>
      <c r="DN13" s="9">
        <v>1.244</v>
      </c>
      <c r="DO13" s="9">
        <v>0.15</v>
      </c>
      <c r="DP13" s="9">
        <v>0.66800000000000004</v>
      </c>
      <c r="DQ13" s="9">
        <v>0.33200000000000002</v>
      </c>
      <c r="DR13" s="9">
        <v>0.48499999999999999</v>
      </c>
      <c r="DS13" s="9">
        <v>0.67300000000000004</v>
      </c>
      <c r="DT13" s="9">
        <v>0.14499999999999999</v>
      </c>
      <c r="DU13" s="9">
        <v>0</v>
      </c>
      <c r="DV13" s="9">
        <v>0</v>
      </c>
      <c r="DW13" s="9">
        <v>0.49</v>
      </c>
      <c r="DX13" s="9">
        <v>0.32800000000000001</v>
      </c>
      <c r="DY13" s="9">
        <v>0.81799999999999995</v>
      </c>
      <c r="DZ13" s="9">
        <v>0</v>
      </c>
      <c r="EA13" s="9">
        <v>4.0540000000000003</v>
      </c>
      <c r="EB13" s="9">
        <v>5.8380000000000001</v>
      </c>
      <c r="EC13" s="9">
        <v>4.5620000000000003</v>
      </c>
      <c r="ED13" s="9">
        <v>4.5620000000000003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3.504</v>
      </c>
      <c r="EK13" s="9">
        <v>0.49199999999999999</v>
      </c>
      <c r="EL13" s="9">
        <v>0</v>
      </c>
      <c r="EM13" s="9">
        <v>0.56499999999999995</v>
      </c>
      <c r="EN13" s="9">
        <v>0.185</v>
      </c>
      <c r="EO13" s="9">
        <v>4.3760000000000003</v>
      </c>
      <c r="EP13" s="9">
        <v>1.276</v>
      </c>
      <c r="EQ13" s="9">
        <v>6.6559999999999997</v>
      </c>
      <c r="ER13" s="9">
        <v>4.4800000000000004</v>
      </c>
      <c r="ES13" s="9">
        <v>92.64</v>
      </c>
      <c r="ET13" s="9">
        <v>92.64</v>
      </c>
      <c r="EU13" s="9">
        <v>14.468999999999999</v>
      </c>
      <c r="EV13" s="9">
        <v>8.7289999999999992</v>
      </c>
      <c r="EW13" s="9">
        <v>3.3580000000000001</v>
      </c>
      <c r="EX13" s="9">
        <v>4.9690000000000003</v>
      </c>
      <c r="EY13" s="9">
        <v>6.4279999999999999</v>
      </c>
      <c r="EZ13" s="9">
        <v>1.9</v>
      </c>
      <c r="FA13" s="9">
        <v>6.8170000000000002</v>
      </c>
      <c r="FB13" s="9">
        <v>1.51</v>
      </c>
      <c r="FC13" s="9">
        <v>0</v>
      </c>
      <c r="FD13" s="9">
        <v>3.66</v>
      </c>
      <c r="FE13" s="9">
        <v>3.88</v>
      </c>
      <c r="FF13" s="9">
        <v>0.78700000000000003</v>
      </c>
      <c r="FG13" s="9">
        <v>5.1959999999999997</v>
      </c>
      <c r="FH13" s="9">
        <v>3.1309999999999998</v>
      </c>
      <c r="FI13" s="9">
        <v>5.7389999999999999</v>
      </c>
      <c r="FJ13" s="9">
        <v>78.171000000000006</v>
      </c>
      <c r="FK13" s="9">
        <v>66.682000000000002</v>
      </c>
      <c r="FL13" s="9">
        <v>61.588000000000001</v>
      </c>
      <c r="FM13" s="9">
        <v>3.5390000000000001</v>
      </c>
      <c r="FN13" s="9">
        <v>1.5549999999999999</v>
      </c>
      <c r="FO13" s="9">
        <v>4.5890000000000004</v>
      </c>
      <c r="FP13" s="9">
        <v>0.504</v>
      </c>
      <c r="FQ13" s="9">
        <v>0</v>
      </c>
      <c r="FR13" s="9">
        <v>48.545999999999999</v>
      </c>
      <c r="FS13" s="9">
        <v>5.6260000000000003</v>
      </c>
      <c r="FT13" s="9">
        <v>3.6560000000000001</v>
      </c>
      <c r="FU13" s="9">
        <v>8.8550000000000004</v>
      </c>
      <c r="FV13" s="9">
        <v>16.885999999999999</v>
      </c>
      <c r="FW13" s="9">
        <v>49.795999999999999</v>
      </c>
      <c r="FX13" s="9">
        <v>11.49</v>
      </c>
      <c r="FY13" s="9">
        <v>87.353999999999999</v>
      </c>
      <c r="FZ13" s="9">
        <v>5.2859999999999996</v>
      </c>
      <c r="GA13" s="9">
        <v>30.72</v>
      </c>
      <c r="GB13" s="9">
        <v>30.72</v>
      </c>
      <c r="GC13" s="9">
        <v>3.32</v>
      </c>
      <c r="GD13" s="9">
        <v>1.871</v>
      </c>
      <c r="GE13" s="9">
        <v>1.2809999999999999</v>
      </c>
      <c r="GF13" s="9">
        <v>0.59099999999999997</v>
      </c>
      <c r="GG13" s="9">
        <v>1.1819999999999999</v>
      </c>
      <c r="GH13" s="9">
        <v>0.68899999999999995</v>
      </c>
      <c r="GI13" s="9">
        <v>0.99299999999999999</v>
      </c>
      <c r="GJ13" s="9">
        <v>0.878</v>
      </c>
      <c r="GK13" s="9">
        <v>0</v>
      </c>
      <c r="GL13" s="9">
        <v>0.20200000000000001</v>
      </c>
      <c r="GM13" s="9">
        <v>1.097</v>
      </c>
      <c r="GN13" s="9">
        <v>0.57299999999999995</v>
      </c>
      <c r="GO13" s="9">
        <v>1.1040000000000001</v>
      </c>
      <c r="GP13" s="9">
        <v>0.76700000000000002</v>
      </c>
      <c r="GQ13" s="9">
        <v>1.4490000000000001</v>
      </c>
      <c r="GR13" s="9">
        <v>27.4</v>
      </c>
      <c r="GS13" s="9">
        <v>22.706</v>
      </c>
      <c r="GT13" s="9">
        <v>20.033999999999999</v>
      </c>
      <c r="GU13" s="9">
        <v>1.4390000000000001</v>
      </c>
      <c r="GV13" s="9">
        <v>1.234</v>
      </c>
      <c r="GW13" s="9">
        <v>0.64700000000000002</v>
      </c>
      <c r="GX13" s="9">
        <v>1.548</v>
      </c>
      <c r="GY13" s="9">
        <v>0.47799999999999998</v>
      </c>
      <c r="GZ13" s="9">
        <v>17.928000000000001</v>
      </c>
      <c r="HA13" s="9">
        <v>2.0379999999999998</v>
      </c>
      <c r="HB13" s="9">
        <v>0.85</v>
      </c>
      <c r="HC13" s="9">
        <v>1.89</v>
      </c>
      <c r="HD13" s="9">
        <v>6.2370000000000001</v>
      </c>
      <c r="HE13" s="9">
        <v>16.47</v>
      </c>
      <c r="HF13" s="9">
        <v>4.6929999999999996</v>
      </c>
      <c r="HG13" s="9">
        <v>29.271000000000001</v>
      </c>
      <c r="HH13" s="9">
        <v>1.4490000000000001</v>
      </c>
      <c r="HI13" s="9">
        <v>26.57</v>
      </c>
      <c r="HJ13" s="9">
        <v>26.57</v>
      </c>
      <c r="HK13" s="9">
        <v>4.8289999999999997</v>
      </c>
      <c r="HL13" s="9">
        <v>3.02</v>
      </c>
      <c r="HM13" s="9">
        <v>1.335</v>
      </c>
      <c r="HN13" s="9">
        <v>1.0900000000000001</v>
      </c>
      <c r="HO13" s="9">
        <v>2.2370000000000001</v>
      </c>
      <c r="HP13" s="9">
        <v>0.188</v>
      </c>
      <c r="HQ13" s="9">
        <v>1.4930000000000001</v>
      </c>
      <c r="HR13" s="9">
        <v>0.33700000000000002</v>
      </c>
      <c r="HS13" s="9">
        <v>0.59499999999999997</v>
      </c>
      <c r="HT13" s="9">
        <v>0.61299999999999999</v>
      </c>
      <c r="HU13" s="9">
        <v>1.24</v>
      </c>
      <c r="HV13" s="9">
        <v>0.57199999999999995</v>
      </c>
      <c r="HW13" s="9">
        <v>1.593</v>
      </c>
      <c r="HX13" s="9">
        <v>0.83199999999999996</v>
      </c>
      <c r="HY13" s="9">
        <v>1.8089999999999999</v>
      </c>
      <c r="HZ13" s="9">
        <v>21.741</v>
      </c>
      <c r="IA13" s="9">
        <v>16.977</v>
      </c>
      <c r="IB13" s="9">
        <v>16.73</v>
      </c>
      <c r="IC13" s="9">
        <v>0.248</v>
      </c>
      <c r="ID13" s="9">
        <v>0</v>
      </c>
      <c r="IE13" s="9">
        <v>0</v>
      </c>
      <c r="IF13" s="9">
        <v>0.248</v>
      </c>
      <c r="IG13" s="9">
        <v>0</v>
      </c>
      <c r="IH13" s="9">
        <v>13.214</v>
      </c>
      <c r="II13" s="9">
        <v>0.94599999999999995</v>
      </c>
      <c r="IJ13" s="9">
        <v>0.66800000000000004</v>
      </c>
      <c r="IK13" s="9">
        <v>2.149</v>
      </c>
      <c r="IL13" s="9">
        <v>3.7429999999999999</v>
      </c>
      <c r="IM13" s="9">
        <v>13.234999999999999</v>
      </c>
      <c r="IN13" s="9">
        <v>4.7629999999999999</v>
      </c>
      <c r="IO13" s="9">
        <v>24.166</v>
      </c>
      <c r="IP13" s="9">
        <v>2.4039999999999999</v>
      </c>
      <c r="IQ13" s="9">
        <v>43.015999999999998</v>
      </c>
    </row>
    <row r="14" spans="1:251">
      <c r="A14" s="10">
        <v>43132</v>
      </c>
      <c r="B14" s="9">
        <v>0.2</v>
      </c>
      <c r="C14" s="9">
        <v>0.45300000000000001</v>
      </c>
      <c r="D14" s="9">
        <v>8.8520000000000003</v>
      </c>
      <c r="E14" s="9">
        <v>1.0209999999999999</v>
      </c>
      <c r="F14" s="9">
        <v>1.0429999999999999</v>
      </c>
      <c r="G14" s="9">
        <v>4.0670000000000002</v>
      </c>
      <c r="H14" s="9">
        <v>2.6819999999999999</v>
      </c>
      <c r="I14" s="9">
        <v>12.301</v>
      </c>
      <c r="J14" s="9">
        <v>1.2629999999999999</v>
      </c>
      <c r="K14" s="9">
        <v>19.251999999999999</v>
      </c>
      <c r="L14" s="9">
        <v>4.6609999999999996</v>
      </c>
      <c r="M14" s="9">
        <v>38.396999999999998</v>
      </c>
      <c r="N14" s="9">
        <v>38.396999999999998</v>
      </c>
      <c r="O14" s="9">
        <v>8.4209999999999994</v>
      </c>
      <c r="P14" s="9">
        <v>4.9470000000000001</v>
      </c>
      <c r="Q14" s="9">
        <v>2.0470000000000002</v>
      </c>
      <c r="R14" s="9">
        <v>2.3570000000000002</v>
      </c>
      <c r="S14" s="9">
        <v>2.8159999999999998</v>
      </c>
      <c r="T14" s="9">
        <v>1.5880000000000001</v>
      </c>
      <c r="U14" s="9">
        <v>2.3839999999999999</v>
      </c>
      <c r="V14" s="9">
        <v>0.69199999999999995</v>
      </c>
      <c r="W14" s="9">
        <v>1.121</v>
      </c>
      <c r="X14" s="9">
        <v>1.716</v>
      </c>
      <c r="Y14" s="9">
        <v>1.476</v>
      </c>
      <c r="Z14" s="9">
        <v>1.212</v>
      </c>
      <c r="AA14" s="9">
        <v>2.7410000000000001</v>
      </c>
      <c r="AB14" s="9">
        <v>1.6619999999999999</v>
      </c>
      <c r="AC14" s="9">
        <v>3.4740000000000002</v>
      </c>
      <c r="AD14" s="9">
        <v>29.975999999999999</v>
      </c>
      <c r="AE14" s="9">
        <v>29.436</v>
      </c>
      <c r="AF14" s="9">
        <v>26.83</v>
      </c>
      <c r="AG14" s="9">
        <v>1.3520000000000001</v>
      </c>
      <c r="AH14" s="9">
        <v>1.2529999999999999</v>
      </c>
      <c r="AI14" s="9">
        <v>0.56100000000000005</v>
      </c>
      <c r="AJ14" s="9">
        <v>0.83699999999999997</v>
      </c>
      <c r="AK14" s="9">
        <v>1.2070000000000001</v>
      </c>
      <c r="AL14" s="9">
        <v>22.257000000000001</v>
      </c>
      <c r="AM14" s="9">
        <v>3.3260000000000001</v>
      </c>
      <c r="AN14" s="9">
        <v>1.2310000000000001</v>
      </c>
      <c r="AO14" s="9">
        <v>2.621</v>
      </c>
      <c r="AP14" s="9">
        <v>7.3609999999999998</v>
      </c>
      <c r="AQ14" s="9">
        <v>22.074999999999999</v>
      </c>
      <c r="AR14" s="9">
        <v>0.54100000000000004</v>
      </c>
      <c r="AS14" s="9">
        <v>35.191000000000003</v>
      </c>
      <c r="AT14" s="9">
        <v>3.2069999999999999</v>
      </c>
      <c r="AU14" s="9">
        <v>15.725</v>
      </c>
      <c r="AV14" s="9">
        <v>15.725</v>
      </c>
      <c r="AW14" s="9">
        <v>5.766</v>
      </c>
      <c r="AX14" s="9">
        <v>1.1120000000000001</v>
      </c>
      <c r="AY14" s="9">
        <v>0.56299999999999994</v>
      </c>
      <c r="AZ14" s="9">
        <v>0.42499999999999999</v>
      </c>
      <c r="BA14" s="9">
        <v>0.61799999999999999</v>
      </c>
      <c r="BB14" s="9">
        <v>0.371</v>
      </c>
      <c r="BC14" s="9">
        <v>0.61699999999999999</v>
      </c>
      <c r="BD14" s="9">
        <v>0.17899999999999999</v>
      </c>
      <c r="BE14" s="9">
        <v>0.192</v>
      </c>
      <c r="BF14" s="9">
        <v>0.371</v>
      </c>
      <c r="BG14" s="9">
        <v>0.247</v>
      </c>
      <c r="BH14" s="9">
        <v>0.371</v>
      </c>
      <c r="BI14" s="9">
        <v>0.79600000000000004</v>
      </c>
      <c r="BJ14" s="9">
        <v>0.192</v>
      </c>
      <c r="BK14" s="9">
        <v>4.6550000000000002</v>
      </c>
      <c r="BL14" s="9">
        <v>9.9589999999999996</v>
      </c>
      <c r="BM14" s="9">
        <v>9.7850000000000001</v>
      </c>
      <c r="BN14" s="9">
        <v>9.0020000000000007</v>
      </c>
      <c r="BO14" s="9">
        <v>0.20599999999999999</v>
      </c>
      <c r="BP14" s="9">
        <v>0.57699999999999996</v>
      </c>
      <c r="BQ14" s="9">
        <v>0</v>
      </c>
      <c r="BR14" s="9">
        <v>0.20599999999999999</v>
      </c>
      <c r="BS14" s="9">
        <v>0.57699999999999996</v>
      </c>
      <c r="BT14" s="9">
        <v>5.9480000000000004</v>
      </c>
      <c r="BU14" s="9">
        <v>0.503</v>
      </c>
      <c r="BV14" s="9">
        <v>0.95099999999999996</v>
      </c>
      <c r="BW14" s="9">
        <v>2.3820000000000001</v>
      </c>
      <c r="BX14" s="9">
        <v>1.6579999999999999</v>
      </c>
      <c r="BY14" s="9">
        <v>8.1270000000000007</v>
      </c>
      <c r="BZ14" s="9">
        <v>0.17399999999999999</v>
      </c>
      <c r="CA14" s="9">
        <v>11.246</v>
      </c>
      <c r="CB14" s="9">
        <v>4.4800000000000004</v>
      </c>
      <c r="CC14" s="9">
        <v>5.4029999999999996</v>
      </c>
      <c r="CD14" s="9">
        <v>5.4029999999999996</v>
      </c>
      <c r="CE14" s="9">
        <v>1.968</v>
      </c>
      <c r="CF14" s="9">
        <v>1.0089999999999999</v>
      </c>
      <c r="CG14" s="9">
        <v>0.39500000000000002</v>
      </c>
      <c r="CH14" s="9">
        <v>0.61399999999999999</v>
      </c>
      <c r="CI14" s="9">
        <v>0.58899999999999997</v>
      </c>
      <c r="CJ14" s="9">
        <v>0.41899999999999998</v>
      </c>
      <c r="CK14" s="9">
        <v>0.58899999999999997</v>
      </c>
      <c r="CL14" s="9">
        <v>0.20899999999999999</v>
      </c>
      <c r="CM14" s="9">
        <v>0</v>
      </c>
      <c r="CN14" s="9">
        <v>0.21099999999999999</v>
      </c>
      <c r="CO14" s="9">
        <v>0.60399999999999998</v>
      </c>
      <c r="CP14" s="9">
        <v>0.19400000000000001</v>
      </c>
      <c r="CQ14" s="9">
        <v>0.40300000000000002</v>
      </c>
      <c r="CR14" s="9">
        <v>0.60599999999999998</v>
      </c>
      <c r="CS14" s="9">
        <v>0.95899999999999996</v>
      </c>
      <c r="CT14" s="9">
        <v>3.4350000000000001</v>
      </c>
      <c r="CU14" s="9">
        <v>2.7629999999999999</v>
      </c>
      <c r="CV14" s="9">
        <v>2.7629999999999999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1.72</v>
      </c>
      <c r="DC14" s="9">
        <v>0</v>
      </c>
      <c r="DD14" s="9">
        <v>0.34200000000000003</v>
      </c>
      <c r="DE14" s="9">
        <v>0.70099999999999996</v>
      </c>
      <c r="DF14" s="9">
        <v>0.152</v>
      </c>
      <c r="DG14" s="9">
        <v>2.6110000000000002</v>
      </c>
      <c r="DH14" s="9">
        <v>0.67200000000000004</v>
      </c>
      <c r="DI14" s="9">
        <v>4.444</v>
      </c>
      <c r="DJ14" s="9">
        <v>0.95899999999999996</v>
      </c>
      <c r="DK14" s="9">
        <v>9.8320000000000007</v>
      </c>
      <c r="DL14" s="9">
        <v>9.8320000000000007</v>
      </c>
      <c r="DM14" s="9">
        <v>2.9710000000000001</v>
      </c>
      <c r="DN14" s="9">
        <v>1.1559999999999999</v>
      </c>
      <c r="DO14" s="9">
        <v>0</v>
      </c>
      <c r="DP14" s="9">
        <v>0.75900000000000001</v>
      </c>
      <c r="DQ14" s="9">
        <v>0.56799999999999995</v>
      </c>
      <c r="DR14" s="9">
        <v>0.19</v>
      </c>
      <c r="DS14" s="9">
        <v>0.75900000000000001</v>
      </c>
      <c r="DT14" s="9">
        <v>0</v>
      </c>
      <c r="DU14" s="9">
        <v>0</v>
      </c>
      <c r="DV14" s="9">
        <v>0.192</v>
      </c>
      <c r="DW14" s="9">
        <v>0.36599999999999999</v>
      </c>
      <c r="DX14" s="9">
        <v>0.20100000000000001</v>
      </c>
      <c r="DY14" s="9">
        <v>0.56799999999999995</v>
      </c>
      <c r="DZ14" s="9">
        <v>0.19</v>
      </c>
      <c r="EA14" s="9">
        <v>1.8149999999999999</v>
      </c>
      <c r="EB14" s="9">
        <v>6.8609999999999998</v>
      </c>
      <c r="EC14" s="9">
        <v>6.0880000000000001</v>
      </c>
      <c r="ED14" s="9">
        <v>5.8869999999999996</v>
      </c>
      <c r="EE14" s="9">
        <v>0.20200000000000001</v>
      </c>
      <c r="EF14" s="9">
        <v>0</v>
      </c>
      <c r="EG14" s="9">
        <v>0.20200000000000001</v>
      </c>
      <c r="EH14" s="9">
        <v>0</v>
      </c>
      <c r="EI14" s="9">
        <v>0</v>
      </c>
      <c r="EJ14" s="9">
        <v>3.5249999999999999</v>
      </c>
      <c r="EK14" s="9">
        <v>0.33500000000000002</v>
      </c>
      <c r="EL14" s="9">
        <v>0.71</v>
      </c>
      <c r="EM14" s="9">
        <v>1.5189999999999999</v>
      </c>
      <c r="EN14" s="9">
        <v>0.86599999999999999</v>
      </c>
      <c r="EO14" s="9">
        <v>5.2229999999999999</v>
      </c>
      <c r="EP14" s="9">
        <v>0.77300000000000002</v>
      </c>
      <c r="EQ14" s="9">
        <v>7.62</v>
      </c>
      <c r="ER14" s="9">
        <v>2.2120000000000002</v>
      </c>
      <c r="ES14" s="9">
        <v>99.965000000000003</v>
      </c>
      <c r="ET14" s="9">
        <v>99.965000000000003</v>
      </c>
      <c r="EU14" s="9">
        <v>14.314</v>
      </c>
      <c r="EV14" s="9">
        <v>9.0009999999999994</v>
      </c>
      <c r="EW14" s="9">
        <v>3.9529999999999998</v>
      </c>
      <c r="EX14" s="9">
        <v>4.3150000000000004</v>
      </c>
      <c r="EY14" s="9">
        <v>6.5469999999999997</v>
      </c>
      <c r="EZ14" s="9">
        <v>1.7210000000000001</v>
      </c>
      <c r="FA14" s="9">
        <v>6.7140000000000004</v>
      </c>
      <c r="FB14" s="9">
        <v>1.363</v>
      </c>
      <c r="FC14" s="9">
        <v>0</v>
      </c>
      <c r="FD14" s="9">
        <v>2.9260000000000002</v>
      </c>
      <c r="FE14" s="9">
        <v>3.15</v>
      </c>
      <c r="FF14" s="9">
        <v>2.1920000000000002</v>
      </c>
      <c r="FG14" s="9">
        <v>5.327</v>
      </c>
      <c r="FH14" s="9">
        <v>2.94</v>
      </c>
      <c r="FI14" s="9">
        <v>5.3129999999999997</v>
      </c>
      <c r="FJ14" s="9">
        <v>85.650999999999996</v>
      </c>
      <c r="FK14" s="9">
        <v>74.367999999999995</v>
      </c>
      <c r="FL14" s="9">
        <v>69.245000000000005</v>
      </c>
      <c r="FM14" s="9">
        <v>2.1669999999999998</v>
      </c>
      <c r="FN14" s="9">
        <v>2.9569999999999999</v>
      </c>
      <c r="FO14" s="9">
        <v>2.548</v>
      </c>
      <c r="FP14" s="9">
        <v>2.5750000000000002</v>
      </c>
      <c r="FQ14" s="9">
        <v>0</v>
      </c>
      <c r="FR14" s="9">
        <v>61.868000000000002</v>
      </c>
      <c r="FS14" s="9">
        <v>4.0030000000000001</v>
      </c>
      <c r="FT14" s="9">
        <v>4.6420000000000003</v>
      </c>
      <c r="FU14" s="9">
        <v>3.8559999999999999</v>
      </c>
      <c r="FV14" s="9">
        <v>22.838000000000001</v>
      </c>
      <c r="FW14" s="9">
        <v>51.53</v>
      </c>
      <c r="FX14" s="9">
        <v>11.282999999999999</v>
      </c>
      <c r="FY14" s="9">
        <v>94.49</v>
      </c>
      <c r="FZ14" s="9">
        <v>5.476</v>
      </c>
      <c r="GA14" s="9">
        <v>28.177</v>
      </c>
      <c r="GB14" s="9">
        <v>28.177</v>
      </c>
      <c r="GC14" s="9">
        <v>5.8819999999999997</v>
      </c>
      <c r="GD14" s="9">
        <v>3.5920000000000001</v>
      </c>
      <c r="GE14" s="9">
        <v>1.131</v>
      </c>
      <c r="GF14" s="9">
        <v>1.89</v>
      </c>
      <c r="GG14" s="9">
        <v>2.0619999999999998</v>
      </c>
      <c r="GH14" s="9">
        <v>0.95899999999999996</v>
      </c>
      <c r="GI14" s="9">
        <v>1.726</v>
      </c>
      <c r="GJ14" s="9">
        <v>0.80500000000000005</v>
      </c>
      <c r="GK14" s="9">
        <v>0.49</v>
      </c>
      <c r="GL14" s="9">
        <v>1.161</v>
      </c>
      <c r="GM14" s="9">
        <v>0.67500000000000004</v>
      </c>
      <c r="GN14" s="9">
        <v>1.1850000000000001</v>
      </c>
      <c r="GO14" s="9">
        <v>2.488</v>
      </c>
      <c r="GP14" s="9">
        <v>0.53300000000000003</v>
      </c>
      <c r="GQ14" s="9">
        <v>2.29</v>
      </c>
      <c r="GR14" s="9">
        <v>22.295000000000002</v>
      </c>
      <c r="GS14" s="9">
        <v>19.321999999999999</v>
      </c>
      <c r="GT14" s="9">
        <v>16.864000000000001</v>
      </c>
      <c r="GU14" s="9">
        <v>1.3260000000000001</v>
      </c>
      <c r="GV14" s="9">
        <v>1.1319999999999999</v>
      </c>
      <c r="GW14" s="9">
        <v>0.99399999999999999</v>
      </c>
      <c r="GX14" s="9">
        <v>0.38100000000000001</v>
      </c>
      <c r="GY14" s="9">
        <v>0.73499999999999999</v>
      </c>
      <c r="GZ14" s="9">
        <v>15.895</v>
      </c>
      <c r="HA14" s="9">
        <v>1.123</v>
      </c>
      <c r="HB14" s="9">
        <v>0.72699999999999998</v>
      </c>
      <c r="HC14" s="9">
        <v>1.577</v>
      </c>
      <c r="HD14" s="9">
        <v>5.7919999999999998</v>
      </c>
      <c r="HE14" s="9">
        <v>13.53</v>
      </c>
      <c r="HF14" s="9">
        <v>2.9740000000000002</v>
      </c>
      <c r="HG14" s="9">
        <v>25.507000000000001</v>
      </c>
      <c r="HH14" s="9">
        <v>2.67</v>
      </c>
      <c r="HI14" s="9">
        <v>29.062999999999999</v>
      </c>
      <c r="HJ14" s="9">
        <v>29.062999999999999</v>
      </c>
      <c r="HK14" s="9">
        <v>5.9960000000000004</v>
      </c>
      <c r="HL14" s="9">
        <v>3.6320000000000001</v>
      </c>
      <c r="HM14" s="9">
        <v>2.4489999999999998</v>
      </c>
      <c r="HN14" s="9">
        <v>1.0640000000000001</v>
      </c>
      <c r="HO14" s="9">
        <v>2.605</v>
      </c>
      <c r="HP14" s="9">
        <v>0.90700000000000003</v>
      </c>
      <c r="HQ14" s="9">
        <v>1.8460000000000001</v>
      </c>
      <c r="HR14" s="9">
        <v>0.79600000000000004</v>
      </c>
      <c r="HS14" s="9">
        <v>0.87</v>
      </c>
      <c r="HT14" s="9">
        <v>1.0489999999999999</v>
      </c>
      <c r="HU14" s="9">
        <v>2.1019999999999999</v>
      </c>
      <c r="HV14" s="9">
        <v>0.36099999999999999</v>
      </c>
      <c r="HW14" s="9">
        <v>2.7690000000000001</v>
      </c>
      <c r="HX14" s="9">
        <v>0.74299999999999999</v>
      </c>
      <c r="HY14" s="9">
        <v>2.3639999999999999</v>
      </c>
      <c r="HZ14" s="9">
        <v>23.067</v>
      </c>
      <c r="IA14" s="9">
        <v>18.167000000000002</v>
      </c>
      <c r="IB14" s="9">
        <v>17.588000000000001</v>
      </c>
      <c r="IC14" s="9">
        <v>0.371</v>
      </c>
      <c r="ID14" s="9">
        <v>0.20899999999999999</v>
      </c>
      <c r="IE14" s="9">
        <v>0.17100000000000001</v>
      </c>
      <c r="IF14" s="9">
        <v>0.2</v>
      </c>
      <c r="IG14" s="9">
        <v>0.20899999999999999</v>
      </c>
      <c r="IH14" s="9">
        <v>13.981</v>
      </c>
      <c r="II14" s="9">
        <v>1.452</v>
      </c>
      <c r="IJ14" s="9">
        <v>0.89300000000000002</v>
      </c>
      <c r="IK14" s="9">
        <v>1.841</v>
      </c>
      <c r="IL14" s="9">
        <v>3.3490000000000002</v>
      </c>
      <c r="IM14" s="9">
        <v>14.819000000000001</v>
      </c>
      <c r="IN14" s="9">
        <v>4.9000000000000004</v>
      </c>
      <c r="IO14" s="9">
        <v>26.766999999999999</v>
      </c>
      <c r="IP14" s="9">
        <v>2.2970000000000002</v>
      </c>
      <c r="IQ14" s="9">
        <v>46.314999999999998</v>
      </c>
    </row>
    <row r="15" spans="1:251">
      <c r="A15" s="10">
        <v>43497</v>
      </c>
      <c r="B15" s="9">
        <v>0</v>
      </c>
      <c r="C15" s="9">
        <v>0.64</v>
      </c>
      <c r="D15" s="9">
        <v>10.624000000000001</v>
      </c>
      <c r="E15" s="9">
        <v>0.86799999999999999</v>
      </c>
      <c r="F15" s="9">
        <v>0.89500000000000002</v>
      </c>
      <c r="G15" s="9">
        <v>3.516</v>
      </c>
      <c r="H15" s="9">
        <v>3.4</v>
      </c>
      <c r="I15" s="9">
        <v>12.502000000000001</v>
      </c>
      <c r="J15" s="9">
        <v>1.5760000000000001</v>
      </c>
      <c r="K15" s="9">
        <v>20.141999999999999</v>
      </c>
      <c r="L15" s="9">
        <v>3.1429999999999998</v>
      </c>
      <c r="M15" s="9">
        <v>39.002000000000002</v>
      </c>
      <c r="N15" s="9">
        <v>39.002000000000002</v>
      </c>
      <c r="O15" s="9">
        <v>7.4269999999999996</v>
      </c>
      <c r="P15" s="9">
        <v>3.1720000000000002</v>
      </c>
      <c r="Q15" s="9">
        <v>0.85199999999999998</v>
      </c>
      <c r="R15" s="9">
        <v>1.726</v>
      </c>
      <c r="S15" s="9">
        <v>1.5189999999999999</v>
      </c>
      <c r="T15" s="9">
        <v>1.06</v>
      </c>
      <c r="U15" s="9">
        <v>1.0920000000000001</v>
      </c>
      <c r="V15" s="9">
        <v>0.82199999999999995</v>
      </c>
      <c r="W15" s="9">
        <v>0.66500000000000004</v>
      </c>
      <c r="X15" s="9">
        <v>0.77600000000000002</v>
      </c>
      <c r="Y15" s="9">
        <v>1.1479999999999999</v>
      </c>
      <c r="Z15" s="9">
        <v>0.65500000000000003</v>
      </c>
      <c r="AA15" s="9">
        <v>1.5449999999999999</v>
      </c>
      <c r="AB15" s="9">
        <v>1.034</v>
      </c>
      <c r="AC15" s="9">
        <v>4.2560000000000002</v>
      </c>
      <c r="AD15" s="9">
        <v>31.574999999999999</v>
      </c>
      <c r="AE15" s="9">
        <v>30.533999999999999</v>
      </c>
      <c r="AF15" s="9">
        <v>26.844999999999999</v>
      </c>
      <c r="AG15" s="9">
        <v>2.302</v>
      </c>
      <c r="AH15" s="9">
        <v>1.387</v>
      </c>
      <c r="AI15" s="9">
        <v>1.4</v>
      </c>
      <c r="AJ15" s="9">
        <v>0.72799999999999998</v>
      </c>
      <c r="AK15" s="9">
        <v>1.56</v>
      </c>
      <c r="AL15" s="9">
        <v>24.1</v>
      </c>
      <c r="AM15" s="9">
        <v>2.57</v>
      </c>
      <c r="AN15" s="9">
        <v>1.8580000000000001</v>
      </c>
      <c r="AO15" s="9">
        <v>2.0059999999999998</v>
      </c>
      <c r="AP15" s="9">
        <v>9.7449999999999992</v>
      </c>
      <c r="AQ15" s="9">
        <v>20.789000000000001</v>
      </c>
      <c r="AR15" s="9">
        <v>1.0409999999999999</v>
      </c>
      <c r="AS15" s="9">
        <v>34.404000000000003</v>
      </c>
      <c r="AT15" s="9">
        <v>4.5979999999999999</v>
      </c>
      <c r="AU15" s="9">
        <v>13.744</v>
      </c>
      <c r="AV15" s="9">
        <v>13.744</v>
      </c>
      <c r="AW15" s="9">
        <v>6.2859999999999996</v>
      </c>
      <c r="AX15" s="9">
        <v>2.2170000000000001</v>
      </c>
      <c r="AY15" s="9">
        <v>0.59099999999999997</v>
      </c>
      <c r="AZ15" s="9">
        <v>1.6259999999999999</v>
      </c>
      <c r="BA15" s="9">
        <v>1.3049999999999999</v>
      </c>
      <c r="BB15" s="9">
        <v>0.91200000000000003</v>
      </c>
      <c r="BC15" s="9">
        <v>1.3049999999999999</v>
      </c>
      <c r="BD15" s="9">
        <v>0</v>
      </c>
      <c r="BE15" s="9">
        <v>0.91200000000000003</v>
      </c>
      <c r="BF15" s="9">
        <v>0.437</v>
      </c>
      <c r="BG15" s="9">
        <v>1.528</v>
      </c>
      <c r="BH15" s="9">
        <v>0.252</v>
      </c>
      <c r="BI15" s="9">
        <v>1.7450000000000001</v>
      </c>
      <c r="BJ15" s="9">
        <v>0.47199999999999998</v>
      </c>
      <c r="BK15" s="9">
        <v>4.069</v>
      </c>
      <c r="BL15" s="9">
        <v>7.4569999999999999</v>
      </c>
      <c r="BM15" s="9">
        <v>6.4889999999999999</v>
      </c>
      <c r="BN15" s="9">
        <v>6.4889999999999999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4.157</v>
      </c>
      <c r="BU15" s="9">
        <v>0.874</v>
      </c>
      <c r="BV15" s="9">
        <v>0.68899999999999995</v>
      </c>
      <c r="BW15" s="9">
        <v>0.76900000000000002</v>
      </c>
      <c r="BX15" s="9">
        <v>0.878</v>
      </c>
      <c r="BY15" s="9">
        <v>5.6109999999999998</v>
      </c>
      <c r="BZ15" s="9">
        <v>0.96799999999999997</v>
      </c>
      <c r="CA15" s="9">
        <v>10.039999999999999</v>
      </c>
      <c r="CB15" s="9">
        <v>3.7040000000000002</v>
      </c>
      <c r="CC15" s="9">
        <v>6.7050000000000001</v>
      </c>
      <c r="CD15" s="9">
        <v>6.7050000000000001</v>
      </c>
      <c r="CE15" s="9">
        <v>1.853</v>
      </c>
      <c r="CF15" s="9">
        <v>1.1439999999999999</v>
      </c>
      <c r="CG15" s="9">
        <v>0.70299999999999996</v>
      </c>
      <c r="CH15" s="9">
        <v>0.441</v>
      </c>
      <c r="CI15" s="9">
        <v>0.47399999999999998</v>
      </c>
      <c r="CJ15" s="9">
        <v>0.67</v>
      </c>
      <c r="CK15" s="9">
        <v>0.70299999999999996</v>
      </c>
      <c r="CL15" s="9">
        <v>0.24199999999999999</v>
      </c>
      <c r="CM15" s="9">
        <v>0.19900000000000001</v>
      </c>
      <c r="CN15" s="9">
        <v>0.22</v>
      </c>
      <c r="CO15" s="9">
        <v>0.441</v>
      </c>
      <c r="CP15" s="9">
        <v>0.48299999999999998</v>
      </c>
      <c r="CQ15" s="9">
        <v>0.47399999999999998</v>
      </c>
      <c r="CR15" s="9">
        <v>0.67</v>
      </c>
      <c r="CS15" s="9">
        <v>0.70899999999999996</v>
      </c>
      <c r="CT15" s="9">
        <v>4.8520000000000003</v>
      </c>
      <c r="CU15" s="9">
        <v>4.38</v>
      </c>
      <c r="CV15" s="9">
        <v>4.1509999999999998</v>
      </c>
      <c r="CW15" s="9">
        <v>0</v>
      </c>
      <c r="CX15" s="9">
        <v>0.22900000000000001</v>
      </c>
      <c r="CY15" s="9">
        <v>0.22900000000000001</v>
      </c>
      <c r="CZ15" s="9">
        <v>0</v>
      </c>
      <c r="DA15" s="9">
        <v>0</v>
      </c>
      <c r="DB15" s="9">
        <v>2.4910000000000001</v>
      </c>
      <c r="DC15" s="9">
        <v>0</v>
      </c>
      <c r="DD15" s="9">
        <v>0.23899999999999999</v>
      </c>
      <c r="DE15" s="9">
        <v>1.65</v>
      </c>
      <c r="DF15" s="9">
        <v>0.22900000000000001</v>
      </c>
      <c r="DG15" s="9">
        <v>4.1509999999999998</v>
      </c>
      <c r="DH15" s="9">
        <v>0.47099999999999997</v>
      </c>
      <c r="DI15" s="9">
        <v>5.9960000000000004</v>
      </c>
      <c r="DJ15" s="9">
        <v>0.70899999999999996</v>
      </c>
      <c r="DK15" s="9">
        <v>11.006</v>
      </c>
      <c r="DL15" s="9">
        <v>11.006</v>
      </c>
      <c r="DM15" s="9">
        <v>3.4289999999999998</v>
      </c>
      <c r="DN15" s="9">
        <v>1.3089999999999999</v>
      </c>
      <c r="DO15" s="9">
        <v>0.33400000000000002</v>
      </c>
      <c r="DP15" s="9">
        <v>0.45900000000000002</v>
      </c>
      <c r="DQ15" s="9">
        <v>0.65700000000000003</v>
      </c>
      <c r="DR15" s="9">
        <v>0.13600000000000001</v>
      </c>
      <c r="DS15" s="9">
        <v>0.65700000000000003</v>
      </c>
      <c r="DT15" s="9">
        <v>0</v>
      </c>
      <c r="DU15" s="9">
        <v>0.13600000000000001</v>
      </c>
      <c r="DV15" s="9">
        <v>0.55400000000000005</v>
      </c>
      <c r="DW15" s="9">
        <v>0.23899999999999999</v>
      </c>
      <c r="DX15" s="9">
        <v>0</v>
      </c>
      <c r="DY15" s="9">
        <v>0.23899999999999999</v>
      </c>
      <c r="DZ15" s="9">
        <v>0.55400000000000005</v>
      </c>
      <c r="EA15" s="9">
        <v>2.12</v>
      </c>
      <c r="EB15" s="9">
        <v>7.577</v>
      </c>
      <c r="EC15" s="9">
        <v>6.6470000000000002</v>
      </c>
      <c r="ED15" s="9">
        <v>6.6470000000000002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4.6459999999999999</v>
      </c>
      <c r="EK15" s="9">
        <v>0.223</v>
      </c>
      <c r="EL15" s="9">
        <v>0</v>
      </c>
      <c r="EM15" s="9">
        <v>1.778</v>
      </c>
      <c r="EN15" s="9">
        <v>0</v>
      </c>
      <c r="EO15" s="9">
        <v>6.6470000000000002</v>
      </c>
      <c r="EP15" s="9">
        <v>0.93</v>
      </c>
      <c r="EQ15" s="9">
        <v>8.3699999999999992</v>
      </c>
      <c r="ER15" s="9">
        <v>2.6360000000000001</v>
      </c>
      <c r="ES15" s="9">
        <v>98.468000000000004</v>
      </c>
      <c r="ET15" s="9">
        <v>98.468000000000004</v>
      </c>
      <c r="EU15" s="9">
        <v>17.850000000000001</v>
      </c>
      <c r="EV15" s="9">
        <v>10.301</v>
      </c>
      <c r="EW15" s="9">
        <v>5.867</v>
      </c>
      <c r="EX15" s="9">
        <v>4.194</v>
      </c>
      <c r="EY15" s="9">
        <v>6.7619999999999996</v>
      </c>
      <c r="EZ15" s="9">
        <v>3.2989999999999999</v>
      </c>
      <c r="FA15" s="9">
        <v>7.9930000000000003</v>
      </c>
      <c r="FB15" s="9">
        <v>2.0680000000000001</v>
      </c>
      <c r="FC15" s="9">
        <v>0</v>
      </c>
      <c r="FD15" s="9">
        <v>3.839</v>
      </c>
      <c r="FE15" s="9">
        <v>3.1589999999999998</v>
      </c>
      <c r="FF15" s="9">
        <v>3.0630000000000002</v>
      </c>
      <c r="FG15" s="9">
        <v>8.1</v>
      </c>
      <c r="FH15" s="9">
        <v>1.9610000000000001</v>
      </c>
      <c r="FI15" s="9">
        <v>7.548</v>
      </c>
      <c r="FJ15" s="9">
        <v>80.617999999999995</v>
      </c>
      <c r="FK15" s="9">
        <v>68.977000000000004</v>
      </c>
      <c r="FL15" s="9">
        <v>63.686999999999998</v>
      </c>
      <c r="FM15" s="9">
        <v>2.2530000000000001</v>
      </c>
      <c r="FN15" s="9">
        <v>2.8039999999999998</v>
      </c>
      <c r="FO15" s="9">
        <v>3.5009999999999999</v>
      </c>
      <c r="FP15" s="9">
        <v>1.5549999999999999</v>
      </c>
      <c r="FQ15" s="9">
        <v>0</v>
      </c>
      <c r="FR15" s="9">
        <v>53.406999999999996</v>
      </c>
      <c r="FS15" s="9">
        <v>4.12</v>
      </c>
      <c r="FT15" s="9">
        <v>5.4470000000000001</v>
      </c>
      <c r="FU15" s="9">
        <v>6.0019999999999998</v>
      </c>
      <c r="FV15" s="9">
        <v>22.957000000000001</v>
      </c>
      <c r="FW15" s="9">
        <v>46.02</v>
      </c>
      <c r="FX15" s="9">
        <v>11.641999999999999</v>
      </c>
      <c r="FY15" s="9">
        <v>91.552999999999997</v>
      </c>
      <c r="FZ15" s="9">
        <v>6.915</v>
      </c>
      <c r="GA15" s="9">
        <v>29.617000000000001</v>
      </c>
      <c r="GB15" s="9">
        <v>29.617000000000001</v>
      </c>
      <c r="GC15" s="9">
        <v>5.0590000000000002</v>
      </c>
      <c r="GD15" s="9">
        <v>2.7549999999999999</v>
      </c>
      <c r="GE15" s="9">
        <v>0.89900000000000002</v>
      </c>
      <c r="GF15" s="9">
        <v>1.855</v>
      </c>
      <c r="GG15" s="9">
        <v>1.6</v>
      </c>
      <c r="GH15" s="9">
        <v>1.1539999999999999</v>
      </c>
      <c r="GI15" s="9">
        <v>1.8220000000000001</v>
      </c>
      <c r="GJ15" s="9">
        <v>0.93300000000000005</v>
      </c>
      <c r="GK15" s="9">
        <v>0</v>
      </c>
      <c r="GL15" s="9">
        <v>0.192</v>
      </c>
      <c r="GM15" s="9">
        <v>1.4450000000000001</v>
      </c>
      <c r="GN15" s="9">
        <v>1.117</v>
      </c>
      <c r="GO15" s="9">
        <v>1.306</v>
      </c>
      <c r="GP15" s="9">
        <v>1.4490000000000001</v>
      </c>
      <c r="GQ15" s="9">
        <v>2.3050000000000002</v>
      </c>
      <c r="GR15" s="9">
        <v>24.556999999999999</v>
      </c>
      <c r="GS15" s="9">
        <v>21.327999999999999</v>
      </c>
      <c r="GT15" s="9">
        <v>19.689</v>
      </c>
      <c r="GU15" s="9">
        <v>0.49299999999999999</v>
      </c>
      <c r="GV15" s="9">
        <v>1.1459999999999999</v>
      </c>
      <c r="GW15" s="9">
        <v>0.47599999999999998</v>
      </c>
      <c r="GX15" s="9">
        <v>0.47499999999999998</v>
      </c>
      <c r="GY15" s="9">
        <v>0.68799999999999994</v>
      </c>
      <c r="GZ15" s="9">
        <v>16.515999999999998</v>
      </c>
      <c r="HA15" s="9">
        <v>1.9390000000000001</v>
      </c>
      <c r="HB15" s="9">
        <v>1.345</v>
      </c>
      <c r="HC15" s="9">
        <v>1.528</v>
      </c>
      <c r="HD15" s="9">
        <v>6.72</v>
      </c>
      <c r="HE15" s="9">
        <v>14.606999999999999</v>
      </c>
      <c r="HF15" s="9">
        <v>3.23</v>
      </c>
      <c r="HG15" s="9">
        <v>27.312000000000001</v>
      </c>
      <c r="HH15" s="9">
        <v>2.3050000000000002</v>
      </c>
      <c r="HI15" s="9">
        <v>24.2</v>
      </c>
      <c r="HJ15" s="9">
        <v>24.2</v>
      </c>
      <c r="HK15" s="9">
        <v>3.7719999999999998</v>
      </c>
      <c r="HL15" s="9">
        <v>1.9059999999999999</v>
      </c>
      <c r="HM15" s="9">
        <v>1.1259999999999999</v>
      </c>
      <c r="HN15" s="9">
        <v>0.77900000000000003</v>
      </c>
      <c r="HO15" s="9">
        <v>1.675</v>
      </c>
      <c r="HP15" s="9">
        <v>0.23100000000000001</v>
      </c>
      <c r="HQ15" s="9">
        <v>1.4410000000000001</v>
      </c>
      <c r="HR15" s="9">
        <v>0.23300000000000001</v>
      </c>
      <c r="HS15" s="9">
        <v>0.23100000000000001</v>
      </c>
      <c r="HT15" s="9">
        <v>0.71399999999999997</v>
      </c>
      <c r="HU15" s="9">
        <v>0.72399999999999998</v>
      </c>
      <c r="HV15" s="9">
        <v>0.46800000000000003</v>
      </c>
      <c r="HW15" s="9">
        <v>1.9059999999999999</v>
      </c>
      <c r="HX15" s="9">
        <v>0</v>
      </c>
      <c r="HY15" s="9">
        <v>1.8660000000000001</v>
      </c>
      <c r="HZ15" s="9">
        <v>20.428000000000001</v>
      </c>
      <c r="IA15" s="9">
        <v>16.216999999999999</v>
      </c>
      <c r="IB15" s="9">
        <v>15.739000000000001</v>
      </c>
      <c r="IC15" s="9">
        <v>0.47799999999999998</v>
      </c>
      <c r="ID15" s="9">
        <v>0</v>
      </c>
      <c r="IE15" s="9">
        <v>0</v>
      </c>
      <c r="IF15" s="9">
        <v>0.47799999999999998</v>
      </c>
      <c r="IG15" s="9">
        <v>0</v>
      </c>
      <c r="IH15" s="9">
        <v>13.35</v>
      </c>
      <c r="II15" s="9">
        <v>0.52700000000000002</v>
      </c>
      <c r="IJ15" s="9">
        <v>0.23400000000000001</v>
      </c>
      <c r="IK15" s="9">
        <v>2.1070000000000002</v>
      </c>
      <c r="IL15" s="9">
        <v>2.3519999999999999</v>
      </c>
      <c r="IM15" s="9">
        <v>13.865</v>
      </c>
      <c r="IN15" s="9">
        <v>4.2110000000000003</v>
      </c>
      <c r="IO15" s="9">
        <v>22.334</v>
      </c>
      <c r="IP15" s="9">
        <v>1.8660000000000001</v>
      </c>
      <c r="IQ15" s="9">
        <v>47.829000000000001</v>
      </c>
    </row>
    <row r="16" spans="1:251">
      <c r="A16" s="10">
        <v>43862</v>
      </c>
      <c r="B16" s="9">
        <v>0</v>
      </c>
      <c r="C16" s="9">
        <v>0.46800000000000003</v>
      </c>
      <c r="D16" s="9">
        <v>12.8</v>
      </c>
      <c r="E16" s="9">
        <v>2.02</v>
      </c>
      <c r="F16" s="9">
        <v>0.90500000000000003</v>
      </c>
      <c r="G16" s="9">
        <v>4.01</v>
      </c>
      <c r="H16" s="9">
        <v>2.9329999999999998</v>
      </c>
      <c r="I16" s="9">
        <v>16.803000000000001</v>
      </c>
      <c r="J16" s="9">
        <v>1.9830000000000001</v>
      </c>
      <c r="K16" s="9">
        <v>23.831</v>
      </c>
      <c r="L16" s="9">
        <v>2.363</v>
      </c>
      <c r="M16" s="9">
        <v>50.23</v>
      </c>
      <c r="N16" s="9">
        <v>50.23</v>
      </c>
      <c r="O16" s="9">
        <v>9.9090000000000007</v>
      </c>
      <c r="P16" s="9">
        <v>4.4980000000000002</v>
      </c>
      <c r="Q16" s="9">
        <v>0.65600000000000003</v>
      </c>
      <c r="R16" s="9">
        <v>3.387</v>
      </c>
      <c r="S16" s="9">
        <v>2.5489999999999999</v>
      </c>
      <c r="T16" s="9">
        <v>1.494</v>
      </c>
      <c r="U16" s="9">
        <v>1.8819999999999999</v>
      </c>
      <c r="V16" s="9">
        <v>0.222</v>
      </c>
      <c r="W16" s="9">
        <v>1.9390000000000001</v>
      </c>
      <c r="X16" s="9">
        <v>2.004</v>
      </c>
      <c r="Y16" s="9">
        <v>1.042</v>
      </c>
      <c r="Z16" s="9">
        <v>0.997</v>
      </c>
      <c r="AA16" s="9">
        <v>3.1819999999999999</v>
      </c>
      <c r="AB16" s="9">
        <v>0.86099999999999999</v>
      </c>
      <c r="AC16" s="9">
        <v>5.4109999999999996</v>
      </c>
      <c r="AD16" s="9">
        <v>40.320999999999998</v>
      </c>
      <c r="AE16" s="9">
        <v>37.491</v>
      </c>
      <c r="AF16" s="9">
        <v>34.649000000000001</v>
      </c>
      <c r="AG16" s="9">
        <v>1.9890000000000001</v>
      </c>
      <c r="AH16" s="9">
        <v>0.41899999999999998</v>
      </c>
      <c r="AI16" s="9">
        <v>1.7609999999999999</v>
      </c>
      <c r="AJ16" s="9">
        <v>0.22800000000000001</v>
      </c>
      <c r="AK16" s="9">
        <v>0.41899999999999998</v>
      </c>
      <c r="AL16" s="9">
        <v>29.523</v>
      </c>
      <c r="AM16" s="9">
        <v>1.49</v>
      </c>
      <c r="AN16" s="9">
        <v>2.0129999999999999</v>
      </c>
      <c r="AO16" s="9">
        <v>4.4640000000000004</v>
      </c>
      <c r="AP16" s="9">
        <v>9.7390000000000008</v>
      </c>
      <c r="AQ16" s="9">
        <v>27.751999999999999</v>
      </c>
      <c r="AR16" s="9">
        <v>2.83</v>
      </c>
      <c r="AS16" s="9">
        <v>45.173999999999999</v>
      </c>
      <c r="AT16" s="9">
        <v>5.0549999999999997</v>
      </c>
      <c r="AU16" s="9">
        <v>15.994999999999999</v>
      </c>
      <c r="AV16" s="9">
        <v>15.994999999999999</v>
      </c>
      <c r="AW16" s="9">
        <v>5.1390000000000002</v>
      </c>
      <c r="AX16" s="9">
        <v>0.52</v>
      </c>
      <c r="AY16" s="9">
        <v>0</v>
      </c>
      <c r="AZ16" s="9">
        <v>0.19500000000000001</v>
      </c>
      <c r="BA16" s="9">
        <v>0</v>
      </c>
      <c r="BB16" s="9">
        <v>0.19500000000000001</v>
      </c>
      <c r="BC16" s="9">
        <v>0</v>
      </c>
      <c r="BD16" s="9">
        <v>0</v>
      </c>
      <c r="BE16" s="9">
        <v>0.19500000000000001</v>
      </c>
      <c r="BF16" s="9">
        <v>0.19500000000000001</v>
      </c>
      <c r="BG16" s="9">
        <v>0</v>
      </c>
      <c r="BH16" s="9">
        <v>0</v>
      </c>
      <c r="BI16" s="9">
        <v>0</v>
      </c>
      <c r="BJ16" s="9">
        <v>0.19500000000000001</v>
      </c>
      <c r="BK16" s="9">
        <v>4.6189999999999998</v>
      </c>
      <c r="BL16" s="9">
        <v>10.856</v>
      </c>
      <c r="BM16" s="9">
        <v>10.202</v>
      </c>
      <c r="BN16" s="9">
        <v>10.202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4.7069999999999999</v>
      </c>
      <c r="BU16" s="9">
        <v>1.9319999999999999</v>
      </c>
      <c r="BV16" s="9">
        <v>0.63600000000000001</v>
      </c>
      <c r="BW16" s="9">
        <v>2.927</v>
      </c>
      <c r="BX16" s="9">
        <v>2.2959999999999998</v>
      </c>
      <c r="BY16" s="9">
        <v>7.9059999999999997</v>
      </c>
      <c r="BZ16" s="9">
        <v>0.65400000000000003</v>
      </c>
      <c r="CA16" s="9">
        <v>11.051</v>
      </c>
      <c r="CB16" s="9">
        <v>4.944</v>
      </c>
      <c r="CC16" s="9">
        <v>5.149</v>
      </c>
      <c r="CD16" s="9">
        <v>5.149</v>
      </c>
      <c r="CE16" s="9">
        <v>1.0129999999999999</v>
      </c>
      <c r="CF16" s="9">
        <v>0.81599999999999995</v>
      </c>
      <c r="CG16" s="9">
        <v>0</v>
      </c>
      <c r="CH16" s="9">
        <v>0.81599999999999995</v>
      </c>
      <c r="CI16" s="9">
        <v>0.40400000000000003</v>
      </c>
      <c r="CJ16" s="9">
        <v>0.41199999999999998</v>
      </c>
      <c r="CK16" s="9">
        <v>0.20200000000000001</v>
      </c>
      <c r="CL16" s="9">
        <v>0</v>
      </c>
      <c r="CM16" s="9">
        <v>0.41199999999999998</v>
      </c>
      <c r="CN16" s="9">
        <v>0.20200000000000001</v>
      </c>
      <c r="CO16" s="9">
        <v>0.41199999999999998</v>
      </c>
      <c r="CP16" s="9">
        <v>0.20200000000000001</v>
      </c>
      <c r="CQ16" s="9">
        <v>0.61399999999999999</v>
      </c>
      <c r="CR16" s="9">
        <v>0.20200000000000001</v>
      </c>
      <c r="CS16" s="9">
        <v>0.19600000000000001</v>
      </c>
      <c r="CT16" s="9">
        <v>4.1360000000000001</v>
      </c>
      <c r="CU16" s="9">
        <v>3.351</v>
      </c>
      <c r="CV16" s="9">
        <v>3.1269999999999998</v>
      </c>
      <c r="CW16" s="9">
        <v>0</v>
      </c>
      <c r="CX16" s="9">
        <v>0.224</v>
      </c>
      <c r="CY16" s="9">
        <v>0</v>
      </c>
      <c r="CZ16" s="9">
        <v>0</v>
      </c>
      <c r="DA16" s="9">
        <v>0.224</v>
      </c>
      <c r="DB16" s="9">
        <v>1.9730000000000001</v>
      </c>
      <c r="DC16" s="9">
        <v>0.20200000000000001</v>
      </c>
      <c r="DD16" s="9">
        <v>0</v>
      </c>
      <c r="DE16" s="9">
        <v>1.1759999999999999</v>
      </c>
      <c r="DF16" s="9">
        <v>0.43099999999999999</v>
      </c>
      <c r="DG16" s="9">
        <v>2.9209999999999998</v>
      </c>
      <c r="DH16" s="9">
        <v>0.78500000000000003</v>
      </c>
      <c r="DI16" s="9">
        <v>4.9530000000000003</v>
      </c>
      <c r="DJ16" s="9">
        <v>0.19600000000000001</v>
      </c>
      <c r="DK16" s="9">
        <v>12.226000000000001</v>
      </c>
      <c r="DL16" s="9">
        <v>12.226000000000001</v>
      </c>
      <c r="DM16" s="9">
        <v>2.5539999999999998</v>
      </c>
      <c r="DN16" s="9">
        <v>1.5660000000000001</v>
      </c>
      <c r="DO16" s="9">
        <v>0.39700000000000002</v>
      </c>
      <c r="DP16" s="9">
        <v>0.97299999999999998</v>
      </c>
      <c r="DQ16" s="9">
        <v>1.135</v>
      </c>
      <c r="DR16" s="9">
        <v>0.23499999999999999</v>
      </c>
      <c r="DS16" s="9">
        <v>1.135</v>
      </c>
      <c r="DT16" s="9">
        <v>0</v>
      </c>
      <c r="DU16" s="9">
        <v>0.23499999999999999</v>
      </c>
      <c r="DV16" s="9">
        <v>0.65800000000000003</v>
      </c>
      <c r="DW16" s="9">
        <v>0.22800000000000001</v>
      </c>
      <c r="DX16" s="9">
        <v>0.48399999999999999</v>
      </c>
      <c r="DY16" s="9">
        <v>0.94499999999999995</v>
      </c>
      <c r="DZ16" s="9">
        <v>0.42399999999999999</v>
      </c>
      <c r="EA16" s="9">
        <v>0.98799999999999999</v>
      </c>
      <c r="EB16" s="9">
        <v>9.6720000000000006</v>
      </c>
      <c r="EC16" s="9">
        <v>7.2670000000000003</v>
      </c>
      <c r="ED16" s="9">
        <v>7.2670000000000003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4.72</v>
      </c>
      <c r="EK16" s="9">
        <v>1.0109999999999999</v>
      </c>
      <c r="EL16" s="9">
        <v>0.38800000000000001</v>
      </c>
      <c r="EM16" s="9">
        <v>1.1479999999999999</v>
      </c>
      <c r="EN16" s="9">
        <v>1.2</v>
      </c>
      <c r="EO16" s="9">
        <v>6.0670000000000002</v>
      </c>
      <c r="EP16" s="9">
        <v>2.4049999999999998</v>
      </c>
      <c r="EQ16" s="9">
        <v>11.269</v>
      </c>
      <c r="ER16" s="9">
        <v>0.95699999999999996</v>
      </c>
      <c r="ES16" s="9">
        <v>96.177000000000007</v>
      </c>
      <c r="ET16" s="9">
        <v>96.177000000000007</v>
      </c>
      <c r="EU16" s="9">
        <v>17.195</v>
      </c>
      <c r="EV16" s="9">
        <v>8.9740000000000002</v>
      </c>
      <c r="EW16" s="9">
        <v>5.1349999999999998</v>
      </c>
      <c r="EX16" s="9">
        <v>3.69</v>
      </c>
      <c r="EY16" s="9">
        <v>6.0449999999999999</v>
      </c>
      <c r="EZ16" s="9">
        <v>2.78</v>
      </c>
      <c r="FA16" s="9">
        <v>7.1040000000000001</v>
      </c>
      <c r="FB16" s="9">
        <v>1.72</v>
      </c>
      <c r="FC16" s="9">
        <v>0</v>
      </c>
      <c r="FD16" s="9">
        <v>4.327</v>
      </c>
      <c r="FE16" s="9">
        <v>2.3849999999999998</v>
      </c>
      <c r="FF16" s="9">
        <v>2.113</v>
      </c>
      <c r="FG16" s="9">
        <v>7.0869999999999997</v>
      </c>
      <c r="FH16" s="9">
        <v>1.738</v>
      </c>
      <c r="FI16" s="9">
        <v>8.2210000000000001</v>
      </c>
      <c r="FJ16" s="9">
        <v>78.981999999999999</v>
      </c>
      <c r="FK16" s="9">
        <v>69.724999999999994</v>
      </c>
      <c r="FL16" s="9">
        <v>63.683</v>
      </c>
      <c r="FM16" s="9">
        <v>3.93</v>
      </c>
      <c r="FN16" s="9">
        <v>2.1120000000000001</v>
      </c>
      <c r="FO16" s="9">
        <v>4.508</v>
      </c>
      <c r="FP16" s="9">
        <v>1.534</v>
      </c>
      <c r="FQ16" s="9">
        <v>0</v>
      </c>
      <c r="FR16" s="9">
        <v>56.58</v>
      </c>
      <c r="FS16" s="9">
        <v>4.8970000000000002</v>
      </c>
      <c r="FT16" s="9">
        <v>2.165</v>
      </c>
      <c r="FU16" s="9">
        <v>6.0830000000000002</v>
      </c>
      <c r="FV16" s="9">
        <v>19.016999999999999</v>
      </c>
      <c r="FW16" s="9">
        <v>50.707999999999998</v>
      </c>
      <c r="FX16" s="9">
        <v>9.2569999999999997</v>
      </c>
      <c r="FY16" s="9">
        <v>88.418999999999997</v>
      </c>
      <c r="FZ16" s="9">
        <v>7.758</v>
      </c>
      <c r="GA16" s="9">
        <v>30.303000000000001</v>
      </c>
      <c r="GB16" s="9">
        <v>30.303000000000001</v>
      </c>
      <c r="GC16" s="9">
        <v>5.5090000000000003</v>
      </c>
      <c r="GD16" s="9">
        <v>3.0070000000000001</v>
      </c>
      <c r="GE16" s="9">
        <v>0.69299999999999995</v>
      </c>
      <c r="GF16" s="9">
        <v>2.3140000000000001</v>
      </c>
      <c r="GG16" s="9">
        <v>2.141</v>
      </c>
      <c r="GH16" s="9">
        <v>0.86499999999999999</v>
      </c>
      <c r="GI16" s="9">
        <v>1.913</v>
      </c>
      <c r="GJ16" s="9">
        <v>0</v>
      </c>
      <c r="GK16" s="9">
        <v>1.0940000000000001</v>
      </c>
      <c r="GL16" s="9">
        <v>1.74</v>
      </c>
      <c r="GM16" s="9">
        <v>0.49199999999999999</v>
      </c>
      <c r="GN16" s="9">
        <v>0.77500000000000002</v>
      </c>
      <c r="GO16" s="9">
        <v>2.1469999999999998</v>
      </c>
      <c r="GP16" s="9">
        <v>0.86</v>
      </c>
      <c r="GQ16" s="9">
        <v>2.5030000000000001</v>
      </c>
      <c r="GR16" s="9">
        <v>24.792999999999999</v>
      </c>
      <c r="GS16" s="9">
        <v>21.033000000000001</v>
      </c>
      <c r="GT16" s="9">
        <v>18.657</v>
      </c>
      <c r="GU16" s="9">
        <v>0.97899999999999998</v>
      </c>
      <c r="GV16" s="9">
        <v>1.1659999999999999</v>
      </c>
      <c r="GW16" s="9">
        <v>0.751</v>
      </c>
      <c r="GX16" s="9">
        <v>0.78500000000000003</v>
      </c>
      <c r="GY16" s="9">
        <v>0.60899999999999999</v>
      </c>
      <c r="GZ16" s="9">
        <v>15.961</v>
      </c>
      <c r="HA16" s="9">
        <v>1.052</v>
      </c>
      <c r="HB16" s="9">
        <v>1.373</v>
      </c>
      <c r="HC16" s="9">
        <v>2.6459999999999999</v>
      </c>
      <c r="HD16" s="9">
        <v>5.2149999999999999</v>
      </c>
      <c r="HE16" s="9">
        <v>15.818</v>
      </c>
      <c r="HF16" s="9">
        <v>3.7610000000000001</v>
      </c>
      <c r="HG16" s="9">
        <v>28.379000000000001</v>
      </c>
      <c r="HH16" s="9">
        <v>1.9239999999999999</v>
      </c>
      <c r="HI16" s="9">
        <v>24.201000000000001</v>
      </c>
      <c r="HJ16" s="9">
        <v>24.201000000000001</v>
      </c>
      <c r="HK16" s="9">
        <v>4.806</v>
      </c>
      <c r="HL16" s="9">
        <v>2.5150000000000001</v>
      </c>
      <c r="HM16" s="9">
        <v>1.135</v>
      </c>
      <c r="HN16" s="9">
        <v>1.38</v>
      </c>
      <c r="HO16" s="9">
        <v>1.9359999999999999</v>
      </c>
      <c r="HP16" s="9">
        <v>0.57899999999999996</v>
      </c>
      <c r="HQ16" s="9">
        <v>1.472</v>
      </c>
      <c r="HR16" s="9">
        <v>0.35099999999999998</v>
      </c>
      <c r="HS16" s="9">
        <v>0.69199999999999995</v>
      </c>
      <c r="HT16" s="9">
        <v>0.93899999999999995</v>
      </c>
      <c r="HU16" s="9">
        <v>1.351</v>
      </c>
      <c r="HV16" s="9">
        <v>0.224</v>
      </c>
      <c r="HW16" s="9">
        <v>0.92500000000000004</v>
      </c>
      <c r="HX16" s="9">
        <v>1.59</v>
      </c>
      <c r="HY16" s="9">
        <v>2.2909999999999999</v>
      </c>
      <c r="HZ16" s="9">
        <v>19.393999999999998</v>
      </c>
      <c r="IA16" s="9">
        <v>15.269</v>
      </c>
      <c r="IB16" s="9">
        <v>15.066000000000001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11.441000000000001</v>
      </c>
      <c r="II16" s="9">
        <v>0.45300000000000001</v>
      </c>
      <c r="IJ16" s="9">
        <v>1.0269999999999999</v>
      </c>
      <c r="IK16" s="9">
        <v>2.347</v>
      </c>
      <c r="IL16" s="9">
        <v>2.274</v>
      </c>
      <c r="IM16" s="9">
        <v>12.994999999999999</v>
      </c>
      <c r="IN16" s="9">
        <v>4.125</v>
      </c>
      <c r="IO16" s="9">
        <v>21.908999999999999</v>
      </c>
      <c r="IP16" s="9">
        <v>2.2909999999999999</v>
      </c>
      <c r="IQ16" s="9">
        <v>56.42</v>
      </c>
    </row>
    <row r="17" spans="1:251">
      <c r="A17" s="10">
        <v>44228</v>
      </c>
      <c r="B17" s="9">
        <v>0.161</v>
      </c>
      <c r="C17" s="9">
        <v>0.187</v>
      </c>
      <c r="D17" s="9">
        <v>13.443</v>
      </c>
      <c r="E17" s="9">
        <v>1.3680000000000001</v>
      </c>
      <c r="F17" s="9">
        <v>1.37</v>
      </c>
      <c r="G17" s="9">
        <v>1.365</v>
      </c>
      <c r="H17" s="9">
        <v>1.8959999999999999</v>
      </c>
      <c r="I17" s="9">
        <v>15.65</v>
      </c>
      <c r="J17" s="9">
        <v>2.113</v>
      </c>
      <c r="K17" s="9">
        <v>21.859000000000002</v>
      </c>
      <c r="L17" s="9">
        <v>3.2989999999999999</v>
      </c>
      <c r="M17" s="9">
        <v>44.122999999999998</v>
      </c>
      <c r="N17" s="9">
        <v>44.122999999999998</v>
      </c>
      <c r="O17" s="9">
        <v>12.496</v>
      </c>
      <c r="P17" s="9">
        <v>7.1639999999999997</v>
      </c>
      <c r="Q17" s="9">
        <v>2.5579999999999998</v>
      </c>
      <c r="R17" s="9">
        <v>3.8170000000000002</v>
      </c>
      <c r="S17" s="9">
        <v>3.468</v>
      </c>
      <c r="T17" s="9">
        <v>2.907</v>
      </c>
      <c r="U17" s="9">
        <v>3.8769999999999998</v>
      </c>
      <c r="V17" s="9">
        <v>0.88200000000000001</v>
      </c>
      <c r="W17" s="9">
        <v>1.38</v>
      </c>
      <c r="X17" s="9">
        <v>2.15</v>
      </c>
      <c r="Y17" s="9">
        <v>2.2250000000000001</v>
      </c>
      <c r="Z17" s="9">
        <v>2</v>
      </c>
      <c r="AA17" s="9">
        <v>5.2519999999999998</v>
      </c>
      <c r="AB17" s="9">
        <v>1.123</v>
      </c>
      <c r="AC17" s="9">
        <v>5.3319999999999999</v>
      </c>
      <c r="AD17" s="9">
        <v>31.626999999999999</v>
      </c>
      <c r="AE17" s="9">
        <v>30.23</v>
      </c>
      <c r="AF17" s="9">
        <v>27.762</v>
      </c>
      <c r="AG17" s="9">
        <v>1.0589999999999999</v>
      </c>
      <c r="AH17" s="9">
        <v>1.409</v>
      </c>
      <c r="AI17" s="9">
        <v>0.63400000000000001</v>
      </c>
      <c r="AJ17" s="9">
        <v>0.60699999999999998</v>
      </c>
      <c r="AK17" s="9">
        <v>1.228</v>
      </c>
      <c r="AL17" s="9">
        <v>23.571000000000002</v>
      </c>
      <c r="AM17" s="9">
        <v>2.3610000000000002</v>
      </c>
      <c r="AN17" s="9">
        <v>0.98299999999999998</v>
      </c>
      <c r="AO17" s="9">
        <v>3.3140000000000001</v>
      </c>
      <c r="AP17" s="9">
        <v>8.0190000000000001</v>
      </c>
      <c r="AQ17" s="9">
        <v>22.210999999999999</v>
      </c>
      <c r="AR17" s="9">
        <v>1.397</v>
      </c>
      <c r="AS17" s="9">
        <v>38.826000000000001</v>
      </c>
      <c r="AT17" s="9">
        <v>5.2960000000000003</v>
      </c>
      <c r="AU17" s="9">
        <v>17.099</v>
      </c>
      <c r="AV17" s="9">
        <v>17.099</v>
      </c>
      <c r="AW17" s="9">
        <v>4.2939999999999996</v>
      </c>
      <c r="AX17" s="9">
        <v>1.43</v>
      </c>
      <c r="AY17" s="9">
        <v>0.65600000000000003</v>
      </c>
      <c r="AZ17" s="9">
        <v>0.77400000000000002</v>
      </c>
      <c r="BA17" s="9">
        <v>1.43</v>
      </c>
      <c r="BB17" s="9">
        <v>0</v>
      </c>
      <c r="BC17" s="9">
        <v>1.43</v>
      </c>
      <c r="BD17" s="9">
        <v>0</v>
      </c>
      <c r="BE17" s="9">
        <v>0</v>
      </c>
      <c r="BF17" s="9">
        <v>0.379</v>
      </c>
      <c r="BG17" s="9">
        <v>1.05</v>
      </c>
      <c r="BH17" s="9">
        <v>0</v>
      </c>
      <c r="BI17" s="9">
        <v>0.86699999999999999</v>
      </c>
      <c r="BJ17" s="9">
        <v>0.56200000000000006</v>
      </c>
      <c r="BK17" s="9">
        <v>2.8650000000000002</v>
      </c>
      <c r="BL17" s="9">
        <v>12.805</v>
      </c>
      <c r="BM17" s="9">
        <v>11.648999999999999</v>
      </c>
      <c r="BN17" s="9">
        <v>10.532</v>
      </c>
      <c r="BO17" s="9">
        <v>0.93200000000000005</v>
      </c>
      <c r="BP17" s="9">
        <v>0.185</v>
      </c>
      <c r="BQ17" s="9">
        <v>0.93200000000000005</v>
      </c>
      <c r="BR17" s="9">
        <v>0</v>
      </c>
      <c r="BS17" s="9">
        <v>0.185</v>
      </c>
      <c r="BT17" s="9">
        <v>6.0919999999999996</v>
      </c>
      <c r="BU17" s="9">
        <v>0.55300000000000005</v>
      </c>
      <c r="BV17" s="9">
        <v>1.0429999999999999</v>
      </c>
      <c r="BW17" s="9">
        <v>3.9609999999999999</v>
      </c>
      <c r="BX17" s="9">
        <v>2.1659999999999999</v>
      </c>
      <c r="BY17" s="9">
        <v>9.4830000000000005</v>
      </c>
      <c r="BZ17" s="9">
        <v>1.1559999999999999</v>
      </c>
      <c r="CA17" s="9">
        <v>14.728999999999999</v>
      </c>
      <c r="CB17" s="9">
        <v>2.37</v>
      </c>
      <c r="CC17" s="9">
        <v>4.5199999999999996</v>
      </c>
      <c r="CD17" s="9">
        <v>4.5199999999999996</v>
      </c>
      <c r="CE17" s="9">
        <v>0.79300000000000004</v>
      </c>
      <c r="CF17" s="9">
        <v>0.57599999999999996</v>
      </c>
      <c r="CG17" s="9">
        <v>0</v>
      </c>
      <c r="CH17" s="9">
        <v>0.57599999999999996</v>
      </c>
      <c r="CI17" s="9">
        <v>0.374</v>
      </c>
      <c r="CJ17" s="9">
        <v>0.20200000000000001</v>
      </c>
      <c r="CK17" s="9">
        <v>0.374</v>
      </c>
      <c r="CL17" s="9">
        <v>0</v>
      </c>
      <c r="CM17" s="9">
        <v>0.20200000000000001</v>
      </c>
      <c r="CN17" s="9">
        <v>0</v>
      </c>
      <c r="CO17" s="9">
        <v>0.374</v>
      </c>
      <c r="CP17" s="9">
        <v>0.20200000000000001</v>
      </c>
      <c r="CQ17" s="9">
        <v>0.183</v>
      </c>
      <c r="CR17" s="9">
        <v>0.39200000000000002</v>
      </c>
      <c r="CS17" s="9">
        <v>0.217</v>
      </c>
      <c r="CT17" s="9">
        <v>3.7269999999999999</v>
      </c>
      <c r="CU17" s="9">
        <v>2.6539999999999999</v>
      </c>
      <c r="CV17" s="9">
        <v>2.4159999999999999</v>
      </c>
      <c r="CW17" s="9">
        <v>0</v>
      </c>
      <c r="CX17" s="9">
        <v>0.23699999999999999</v>
      </c>
      <c r="CY17" s="9">
        <v>0</v>
      </c>
      <c r="CZ17" s="9">
        <v>0.23699999999999999</v>
      </c>
      <c r="DA17" s="9">
        <v>0</v>
      </c>
      <c r="DB17" s="9">
        <v>1.8220000000000001</v>
      </c>
      <c r="DC17" s="9">
        <v>0.19700000000000001</v>
      </c>
      <c r="DD17" s="9">
        <v>0.217</v>
      </c>
      <c r="DE17" s="9">
        <v>0.41799999999999998</v>
      </c>
      <c r="DF17" s="9">
        <v>0.434</v>
      </c>
      <c r="DG17" s="9">
        <v>2.2200000000000002</v>
      </c>
      <c r="DH17" s="9">
        <v>1.073</v>
      </c>
      <c r="DI17" s="9">
        <v>4.3029999999999999</v>
      </c>
      <c r="DJ17" s="9">
        <v>0.217</v>
      </c>
      <c r="DK17" s="9">
        <v>10.457000000000001</v>
      </c>
      <c r="DL17" s="9">
        <v>10.457000000000001</v>
      </c>
      <c r="DM17" s="9">
        <v>2.3820000000000001</v>
      </c>
      <c r="DN17" s="9">
        <v>0.61</v>
      </c>
      <c r="DO17" s="9">
        <v>0</v>
      </c>
      <c r="DP17" s="9">
        <v>0.372</v>
      </c>
      <c r="DQ17" s="9">
        <v>0.19400000000000001</v>
      </c>
      <c r="DR17" s="9">
        <v>0.17799999999999999</v>
      </c>
      <c r="DS17" s="9">
        <v>0.19400000000000001</v>
      </c>
      <c r="DT17" s="9">
        <v>0</v>
      </c>
      <c r="DU17" s="9">
        <v>0.17799999999999999</v>
      </c>
      <c r="DV17" s="9">
        <v>0.372</v>
      </c>
      <c r="DW17" s="9">
        <v>0</v>
      </c>
      <c r="DX17" s="9">
        <v>0</v>
      </c>
      <c r="DY17" s="9">
        <v>0.372</v>
      </c>
      <c r="DZ17" s="9">
        <v>0</v>
      </c>
      <c r="EA17" s="9">
        <v>1.772</v>
      </c>
      <c r="EB17" s="9">
        <v>8.0749999999999993</v>
      </c>
      <c r="EC17" s="9">
        <v>5.5549999999999997</v>
      </c>
      <c r="ED17" s="9">
        <v>5.5549999999999997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4.0570000000000004</v>
      </c>
      <c r="EK17" s="9">
        <v>0.44400000000000001</v>
      </c>
      <c r="EL17" s="9">
        <v>0.441</v>
      </c>
      <c r="EM17" s="9">
        <v>0.61299999999999999</v>
      </c>
      <c r="EN17" s="9">
        <v>0.223</v>
      </c>
      <c r="EO17" s="9">
        <v>5.3330000000000002</v>
      </c>
      <c r="EP17" s="9">
        <v>2.52</v>
      </c>
      <c r="EQ17" s="9">
        <v>8.7050000000000001</v>
      </c>
      <c r="ER17" s="9">
        <v>1.752</v>
      </c>
      <c r="ES17" s="9">
        <v>102.792</v>
      </c>
      <c r="ET17" s="9">
        <v>102.792</v>
      </c>
      <c r="EU17" s="9">
        <v>14.161</v>
      </c>
      <c r="EV17" s="9">
        <v>8.7379999999999995</v>
      </c>
      <c r="EW17" s="9">
        <v>3.609</v>
      </c>
      <c r="EX17" s="9">
        <v>4.1639999999999997</v>
      </c>
      <c r="EY17" s="9">
        <v>6.3760000000000003</v>
      </c>
      <c r="EZ17" s="9">
        <v>1.397</v>
      </c>
      <c r="FA17" s="9">
        <v>6.5640000000000001</v>
      </c>
      <c r="FB17" s="9">
        <v>1.2090000000000001</v>
      </c>
      <c r="FC17" s="9">
        <v>0</v>
      </c>
      <c r="FD17" s="9">
        <v>3.32</v>
      </c>
      <c r="FE17" s="9">
        <v>2.2120000000000002</v>
      </c>
      <c r="FF17" s="9">
        <v>2.46</v>
      </c>
      <c r="FG17" s="9">
        <v>6.1219999999999999</v>
      </c>
      <c r="FH17" s="9">
        <v>1.87</v>
      </c>
      <c r="FI17" s="9">
        <v>5.4219999999999997</v>
      </c>
      <c r="FJ17" s="9">
        <v>88.632000000000005</v>
      </c>
      <c r="FK17" s="9">
        <v>78.319000000000003</v>
      </c>
      <c r="FL17" s="9">
        <v>75.055000000000007</v>
      </c>
      <c r="FM17" s="9">
        <v>1.196</v>
      </c>
      <c r="FN17" s="9">
        <v>2.0680000000000001</v>
      </c>
      <c r="FO17" s="9">
        <v>1.766</v>
      </c>
      <c r="FP17" s="9">
        <v>1.4990000000000001</v>
      </c>
      <c r="FQ17" s="9">
        <v>0</v>
      </c>
      <c r="FR17" s="9">
        <v>62.317</v>
      </c>
      <c r="FS17" s="9">
        <v>3.879</v>
      </c>
      <c r="FT17" s="9">
        <v>3.944</v>
      </c>
      <c r="FU17" s="9">
        <v>8.18</v>
      </c>
      <c r="FV17" s="9">
        <v>18.123999999999999</v>
      </c>
      <c r="FW17" s="9">
        <v>60.195</v>
      </c>
      <c r="FX17" s="9">
        <v>10.313000000000001</v>
      </c>
      <c r="FY17" s="9">
        <v>97.275000000000006</v>
      </c>
      <c r="FZ17" s="9">
        <v>5.5170000000000003</v>
      </c>
      <c r="GA17" s="9">
        <v>30.622</v>
      </c>
      <c r="GB17" s="9">
        <v>30.622</v>
      </c>
      <c r="GC17" s="9">
        <v>6.0940000000000003</v>
      </c>
      <c r="GD17" s="9">
        <v>2.6619999999999999</v>
      </c>
      <c r="GE17" s="9">
        <v>0.96399999999999997</v>
      </c>
      <c r="GF17" s="9">
        <v>1.6970000000000001</v>
      </c>
      <c r="GG17" s="9">
        <v>1.143</v>
      </c>
      <c r="GH17" s="9">
        <v>1.5189999999999999</v>
      </c>
      <c r="GI17" s="9">
        <v>1.5580000000000001</v>
      </c>
      <c r="GJ17" s="9">
        <v>0.877</v>
      </c>
      <c r="GK17" s="9">
        <v>0.22600000000000001</v>
      </c>
      <c r="GL17" s="9">
        <v>0.79300000000000004</v>
      </c>
      <c r="GM17" s="9">
        <v>0.80200000000000005</v>
      </c>
      <c r="GN17" s="9">
        <v>1.0669999999999999</v>
      </c>
      <c r="GO17" s="9">
        <v>2.4540000000000002</v>
      </c>
      <c r="GP17" s="9">
        <v>0.20799999999999999</v>
      </c>
      <c r="GQ17" s="9">
        <v>3.4329999999999998</v>
      </c>
      <c r="GR17" s="9">
        <v>24.527999999999999</v>
      </c>
      <c r="GS17" s="9">
        <v>22.759</v>
      </c>
      <c r="GT17" s="9">
        <v>20.314</v>
      </c>
      <c r="GU17" s="9">
        <v>1.575</v>
      </c>
      <c r="GV17" s="9">
        <v>0.64400000000000002</v>
      </c>
      <c r="GW17" s="9">
        <v>0.91</v>
      </c>
      <c r="GX17" s="9">
        <v>0.84699999999999998</v>
      </c>
      <c r="GY17" s="9">
        <v>0.46300000000000002</v>
      </c>
      <c r="GZ17" s="9">
        <v>19.489999999999998</v>
      </c>
      <c r="HA17" s="9">
        <v>1.647</v>
      </c>
      <c r="HB17" s="9">
        <v>0.191</v>
      </c>
      <c r="HC17" s="9">
        <v>1.43</v>
      </c>
      <c r="HD17" s="9">
        <v>5.3609999999999998</v>
      </c>
      <c r="HE17" s="9">
        <v>17.398</v>
      </c>
      <c r="HF17" s="9">
        <v>1.7689999999999999</v>
      </c>
      <c r="HG17" s="9">
        <v>27.821000000000002</v>
      </c>
      <c r="HH17" s="9">
        <v>2.8010000000000002</v>
      </c>
      <c r="HI17" s="9">
        <v>24.876999999999999</v>
      </c>
      <c r="HJ17" s="9">
        <v>24.876999999999999</v>
      </c>
      <c r="HK17" s="9">
        <v>5.0960000000000001</v>
      </c>
      <c r="HL17" s="9">
        <v>2.6930000000000001</v>
      </c>
      <c r="HM17" s="9">
        <v>1.548</v>
      </c>
      <c r="HN17" s="9">
        <v>0.90500000000000003</v>
      </c>
      <c r="HO17" s="9">
        <v>2.0179999999999998</v>
      </c>
      <c r="HP17" s="9">
        <v>0.435</v>
      </c>
      <c r="HQ17" s="9">
        <v>1.6279999999999999</v>
      </c>
      <c r="HR17" s="9">
        <v>0.627</v>
      </c>
      <c r="HS17" s="9">
        <v>0.19700000000000001</v>
      </c>
      <c r="HT17" s="9">
        <v>0.69899999999999995</v>
      </c>
      <c r="HU17" s="9">
        <v>1.349</v>
      </c>
      <c r="HV17" s="9">
        <v>0.40400000000000003</v>
      </c>
      <c r="HW17" s="9">
        <v>1.3919999999999999</v>
      </c>
      <c r="HX17" s="9">
        <v>1.06</v>
      </c>
      <c r="HY17" s="9">
        <v>2.403</v>
      </c>
      <c r="HZ17" s="9">
        <v>19.780999999999999</v>
      </c>
      <c r="IA17" s="9">
        <v>14.468999999999999</v>
      </c>
      <c r="IB17" s="9">
        <v>14.022</v>
      </c>
      <c r="IC17" s="9">
        <v>0</v>
      </c>
      <c r="ID17" s="9">
        <v>0.44700000000000001</v>
      </c>
      <c r="IE17" s="9">
        <v>0</v>
      </c>
      <c r="IF17" s="9">
        <v>0.252</v>
      </c>
      <c r="IG17" s="9">
        <v>0.19500000000000001</v>
      </c>
      <c r="IH17" s="9">
        <v>11.019</v>
      </c>
      <c r="II17" s="9">
        <v>0</v>
      </c>
      <c r="IJ17" s="9">
        <v>1.369</v>
      </c>
      <c r="IK17" s="9">
        <v>2.081</v>
      </c>
      <c r="IL17" s="9">
        <v>2.677</v>
      </c>
      <c r="IM17" s="9">
        <v>11.791</v>
      </c>
      <c r="IN17" s="9">
        <v>5.3120000000000003</v>
      </c>
      <c r="IO17" s="9">
        <v>22.472999999999999</v>
      </c>
      <c r="IP17" s="9">
        <v>2.4049999999999998</v>
      </c>
      <c r="IQ17" s="9">
        <v>49.332000000000001</v>
      </c>
    </row>
    <row r="18" spans="1:251">
      <c r="A18" s="10">
        <v>44593</v>
      </c>
      <c r="B18" s="9">
        <v>0.252</v>
      </c>
      <c r="C18" s="9">
        <v>0.314</v>
      </c>
      <c r="D18" s="9">
        <v>9.4489999999999998</v>
      </c>
      <c r="E18" s="9">
        <v>1.0880000000000001</v>
      </c>
      <c r="F18" s="9">
        <v>1.417</v>
      </c>
      <c r="G18" s="9">
        <v>3.8180000000000001</v>
      </c>
      <c r="H18" s="9">
        <v>2.641</v>
      </c>
      <c r="I18" s="9">
        <v>13.131</v>
      </c>
      <c r="J18" s="9">
        <v>1.4430000000000001</v>
      </c>
      <c r="K18" s="9">
        <v>19.811</v>
      </c>
      <c r="L18" s="9">
        <v>5.1929999999999996</v>
      </c>
      <c r="M18" s="9">
        <v>41.225999999999999</v>
      </c>
      <c r="N18" s="9">
        <v>41.225999999999999</v>
      </c>
      <c r="O18" s="9">
        <v>10.885999999999999</v>
      </c>
      <c r="P18" s="9">
        <v>6.3109999999999999</v>
      </c>
      <c r="Q18" s="9">
        <v>1.9510000000000001</v>
      </c>
      <c r="R18" s="9">
        <v>3.988</v>
      </c>
      <c r="S18" s="9">
        <v>3.5049999999999999</v>
      </c>
      <c r="T18" s="9">
        <v>2.4329999999999998</v>
      </c>
      <c r="U18" s="9">
        <v>2.4550000000000001</v>
      </c>
      <c r="V18" s="9">
        <v>1.079</v>
      </c>
      <c r="W18" s="9">
        <v>2.177</v>
      </c>
      <c r="X18" s="9">
        <v>1.925</v>
      </c>
      <c r="Y18" s="9">
        <v>1.0109999999999999</v>
      </c>
      <c r="Z18" s="9">
        <v>3.0030000000000001</v>
      </c>
      <c r="AA18" s="9">
        <v>4.6840000000000002</v>
      </c>
      <c r="AB18" s="9">
        <v>1.2549999999999999</v>
      </c>
      <c r="AC18" s="9">
        <v>4.5750000000000002</v>
      </c>
      <c r="AD18" s="9">
        <v>30.34</v>
      </c>
      <c r="AE18" s="9">
        <v>29.43</v>
      </c>
      <c r="AF18" s="9">
        <v>26.738</v>
      </c>
      <c r="AG18" s="9">
        <v>0.91500000000000004</v>
      </c>
      <c r="AH18" s="9">
        <v>1.7769999999999999</v>
      </c>
      <c r="AI18" s="9">
        <v>0.46</v>
      </c>
      <c r="AJ18" s="9">
        <v>0.28599999999999998</v>
      </c>
      <c r="AK18" s="9">
        <v>1.946</v>
      </c>
      <c r="AL18" s="9">
        <v>23.085999999999999</v>
      </c>
      <c r="AM18" s="9">
        <v>0.872</v>
      </c>
      <c r="AN18" s="9">
        <v>2.1920000000000002</v>
      </c>
      <c r="AO18" s="9">
        <v>3.28</v>
      </c>
      <c r="AP18" s="9">
        <v>8.5389999999999997</v>
      </c>
      <c r="AQ18" s="9">
        <v>20.891999999999999</v>
      </c>
      <c r="AR18" s="9">
        <v>0.91</v>
      </c>
      <c r="AS18" s="9">
        <v>36.581000000000003</v>
      </c>
      <c r="AT18" s="9">
        <v>4.6449999999999996</v>
      </c>
      <c r="AU18" s="9">
        <v>16.826000000000001</v>
      </c>
      <c r="AV18" s="9">
        <v>16.826000000000001</v>
      </c>
      <c r="AW18" s="9">
        <v>3.9569999999999999</v>
      </c>
      <c r="AX18" s="9">
        <v>2.1579999999999999</v>
      </c>
      <c r="AY18" s="9">
        <v>0.64400000000000002</v>
      </c>
      <c r="AZ18" s="9">
        <v>1.248</v>
      </c>
      <c r="BA18" s="9">
        <v>0.79400000000000004</v>
      </c>
      <c r="BB18" s="9">
        <v>1.0980000000000001</v>
      </c>
      <c r="BC18" s="9">
        <v>1.0189999999999999</v>
      </c>
      <c r="BD18" s="9">
        <v>0</v>
      </c>
      <c r="BE18" s="9">
        <v>0.874</v>
      </c>
      <c r="BF18" s="9">
        <v>0.35199999999999998</v>
      </c>
      <c r="BG18" s="9">
        <v>0.67</v>
      </c>
      <c r="BH18" s="9">
        <v>0.871</v>
      </c>
      <c r="BI18" s="9">
        <v>1.0209999999999999</v>
      </c>
      <c r="BJ18" s="9">
        <v>0.872</v>
      </c>
      <c r="BK18" s="9">
        <v>1.7989999999999999</v>
      </c>
      <c r="BL18" s="9">
        <v>12.869</v>
      </c>
      <c r="BM18" s="9">
        <v>11.638999999999999</v>
      </c>
      <c r="BN18" s="9">
        <v>11.225</v>
      </c>
      <c r="BO18" s="9">
        <v>0.20200000000000001</v>
      </c>
      <c r="BP18" s="9">
        <v>0.21199999999999999</v>
      </c>
      <c r="BQ18" s="9">
        <v>0.21199999999999999</v>
      </c>
      <c r="BR18" s="9">
        <v>0.20200000000000001</v>
      </c>
      <c r="BS18" s="9">
        <v>0</v>
      </c>
      <c r="BT18" s="9">
        <v>7.0389999999999997</v>
      </c>
      <c r="BU18" s="9">
        <v>0.96299999999999997</v>
      </c>
      <c r="BV18" s="9">
        <v>1.22</v>
      </c>
      <c r="BW18" s="9">
        <v>2.4159999999999999</v>
      </c>
      <c r="BX18" s="9">
        <v>1.919</v>
      </c>
      <c r="BY18" s="9">
        <v>9.7200000000000006</v>
      </c>
      <c r="BZ18" s="9">
        <v>1.23</v>
      </c>
      <c r="CA18" s="9">
        <v>14.762</v>
      </c>
      <c r="CB18" s="9">
        <v>2.0640000000000001</v>
      </c>
      <c r="CC18" s="9">
        <v>4.181</v>
      </c>
      <c r="CD18" s="9">
        <v>4.181</v>
      </c>
      <c r="CE18" s="9">
        <v>1.0489999999999999</v>
      </c>
      <c r="CF18" s="9">
        <v>0.7</v>
      </c>
      <c r="CG18" s="9">
        <v>0.251</v>
      </c>
      <c r="CH18" s="9">
        <v>0.44900000000000001</v>
      </c>
      <c r="CI18" s="9">
        <v>0.53800000000000003</v>
      </c>
      <c r="CJ18" s="9">
        <v>0.16200000000000001</v>
      </c>
      <c r="CK18" s="9">
        <v>0.53800000000000003</v>
      </c>
      <c r="CL18" s="9">
        <v>0.16200000000000001</v>
      </c>
      <c r="CM18" s="9">
        <v>0</v>
      </c>
      <c r="CN18" s="9">
        <v>0.16200000000000001</v>
      </c>
      <c r="CO18" s="9">
        <v>0</v>
      </c>
      <c r="CP18" s="9">
        <v>0.53800000000000003</v>
      </c>
      <c r="CQ18" s="9">
        <v>0.7</v>
      </c>
      <c r="CR18" s="9">
        <v>0</v>
      </c>
      <c r="CS18" s="9">
        <v>0.34899999999999998</v>
      </c>
      <c r="CT18" s="9">
        <v>3.1320000000000001</v>
      </c>
      <c r="CU18" s="9">
        <v>2.59</v>
      </c>
      <c r="CV18" s="9">
        <v>2.59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1.3919999999999999</v>
      </c>
      <c r="DC18" s="9">
        <v>0</v>
      </c>
      <c r="DD18" s="9">
        <v>0</v>
      </c>
      <c r="DE18" s="9">
        <v>1.198</v>
      </c>
      <c r="DF18" s="9">
        <v>0.224</v>
      </c>
      <c r="DG18" s="9">
        <v>2.3660000000000001</v>
      </c>
      <c r="DH18" s="9">
        <v>0.54200000000000004</v>
      </c>
      <c r="DI18" s="9">
        <v>4.0129999999999999</v>
      </c>
      <c r="DJ18" s="9">
        <v>0.16800000000000001</v>
      </c>
      <c r="DK18" s="9">
        <v>10.808999999999999</v>
      </c>
      <c r="DL18" s="9">
        <v>10.808999999999999</v>
      </c>
      <c r="DM18" s="9">
        <v>2.4910000000000001</v>
      </c>
      <c r="DN18" s="9">
        <v>0.84899999999999998</v>
      </c>
      <c r="DO18" s="9">
        <v>0.14799999999999999</v>
      </c>
      <c r="DP18" s="9">
        <v>0.53</v>
      </c>
      <c r="DQ18" s="9">
        <v>0.44800000000000001</v>
      </c>
      <c r="DR18" s="9">
        <v>0.23</v>
      </c>
      <c r="DS18" s="9">
        <v>0.44800000000000001</v>
      </c>
      <c r="DT18" s="9">
        <v>0</v>
      </c>
      <c r="DU18" s="9">
        <v>0.23</v>
      </c>
      <c r="DV18" s="9">
        <v>0.67800000000000005</v>
      </c>
      <c r="DW18" s="9">
        <v>0</v>
      </c>
      <c r="DX18" s="9">
        <v>0</v>
      </c>
      <c r="DY18" s="9">
        <v>0.44800000000000001</v>
      </c>
      <c r="DZ18" s="9">
        <v>0.23</v>
      </c>
      <c r="EA18" s="9">
        <v>1.6419999999999999</v>
      </c>
      <c r="EB18" s="9">
        <v>8.3179999999999996</v>
      </c>
      <c r="EC18" s="9">
        <v>7.2809999999999997</v>
      </c>
      <c r="ED18" s="9">
        <v>7.069</v>
      </c>
      <c r="EE18" s="9">
        <v>0</v>
      </c>
      <c r="EF18" s="9">
        <v>0.21099999999999999</v>
      </c>
      <c r="EG18" s="9">
        <v>0.21099999999999999</v>
      </c>
      <c r="EH18" s="9">
        <v>0</v>
      </c>
      <c r="EI18" s="9">
        <v>0</v>
      </c>
      <c r="EJ18" s="9">
        <v>5.1859999999999999</v>
      </c>
      <c r="EK18" s="9">
        <v>0.36699999999999999</v>
      </c>
      <c r="EL18" s="9">
        <v>0.92800000000000005</v>
      </c>
      <c r="EM18" s="9">
        <v>0.8</v>
      </c>
      <c r="EN18" s="9">
        <v>0.371</v>
      </c>
      <c r="EO18" s="9">
        <v>6.91</v>
      </c>
      <c r="EP18" s="9">
        <v>1.0369999999999999</v>
      </c>
      <c r="EQ18" s="9">
        <v>8.9960000000000004</v>
      </c>
      <c r="ER18" s="9">
        <v>1.8129999999999999</v>
      </c>
      <c r="ES18" s="9">
        <v>106.652</v>
      </c>
      <c r="ET18" s="9">
        <v>106.652</v>
      </c>
      <c r="EU18" s="9">
        <v>23.126000000000001</v>
      </c>
      <c r="EV18" s="9">
        <v>13.968999999999999</v>
      </c>
      <c r="EW18" s="9">
        <v>6.2670000000000003</v>
      </c>
      <c r="EX18" s="9">
        <v>7.2089999999999996</v>
      </c>
      <c r="EY18" s="9">
        <v>10.244999999999999</v>
      </c>
      <c r="EZ18" s="9">
        <v>3.2320000000000002</v>
      </c>
      <c r="FA18" s="9">
        <v>10.606999999999999</v>
      </c>
      <c r="FB18" s="9">
        <v>2.87</v>
      </c>
      <c r="FC18" s="9">
        <v>0</v>
      </c>
      <c r="FD18" s="9">
        <v>6.327</v>
      </c>
      <c r="FE18" s="9">
        <v>3.7589999999999999</v>
      </c>
      <c r="FF18" s="9">
        <v>3.391</v>
      </c>
      <c r="FG18" s="9">
        <v>10.222</v>
      </c>
      <c r="FH18" s="9">
        <v>3.254</v>
      </c>
      <c r="FI18" s="9">
        <v>9.157</v>
      </c>
      <c r="FJ18" s="9">
        <v>83.527000000000001</v>
      </c>
      <c r="FK18" s="9">
        <v>74.257000000000005</v>
      </c>
      <c r="FL18" s="9">
        <v>68.97</v>
      </c>
      <c r="FM18" s="9">
        <v>1.796</v>
      </c>
      <c r="FN18" s="9">
        <v>3.492</v>
      </c>
      <c r="FO18" s="9">
        <v>3.5609999999999999</v>
      </c>
      <c r="FP18" s="9">
        <v>1.7270000000000001</v>
      </c>
      <c r="FQ18" s="9">
        <v>0</v>
      </c>
      <c r="FR18" s="9">
        <v>56.914000000000001</v>
      </c>
      <c r="FS18" s="9">
        <v>4.9870000000000001</v>
      </c>
      <c r="FT18" s="9">
        <v>2.222</v>
      </c>
      <c r="FU18" s="9">
        <v>10.134</v>
      </c>
      <c r="FV18" s="9">
        <v>24.838999999999999</v>
      </c>
      <c r="FW18" s="9">
        <v>49.417999999999999</v>
      </c>
      <c r="FX18" s="9">
        <v>9.27</v>
      </c>
      <c r="FY18" s="9">
        <v>98.561999999999998</v>
      </c>
      <c r="FZ18" s="9">
        <v>8.09</v>
      </c>
      <c r="GA18" s="9">
        <v>33.429000000000002</v>
      </c>
      <c r="GB18" s="9">
        <v>33.429000000000002</v>
      </c>
      <c r="GC18" s="9">
        <v>6.2229999999999999</v>
      </c>
      <c r="GD18" s="9">
        <v>4.141</v>
      </c>
      <c r="GE18" s="9">
        <v>1.6930000000000001</v>
      </c>
      <c r="GF18" s="9">
        <v>2.2589999999999999</v>
      </c>
      <c r="GG18" s="9">
        <v>2.39</v>
      </c>
      <c r="GH18" s="9">
        <v>1.5609999999999999</v>
      </c>
      <c r="GI18" s="9">
        <v>1.946</v>
      </c>
      <c r="GJ18" s="9">
        <v>0.88100000000000001</v>
      </c>
      <c r="GK18" s="9">
        <v>1.125</v>
      </c>
      <c r="GL18" s="9">
        <v>2.0089999999999999</v>
      </c>
      <c r="GM18" s="9">
        <v>0.92800000000000005</v>
      </c>
      <c r="GN18" s="9">
        <v>1.0149999999999999</v>
      </c>
      <c r="GO18" s="9">
        <v>3.2690000000000001</v>
      </c>
      <c r="GP18" s="9">
        <v>0.68200000000000005</v>
      </c>
      <c r="GQ18" s="9">
        <v>2.0819999999999999</v>
      </c>
      <c r="GR18" s="9">
        <v>27.206</v>
      </c>
      <c r="GS18" s="9">
        <v>24.581</v>
      </c>
      <c r="GT18" s="9">
        <v>22.431999999999999</v>
      </c>
      <c r="GU18" s="9">
        <v>0.75</v>
      </c>
      <c r="GV18" s="9">
        <v>1.399</v>
      </c>
      <c r="GW18" s="9">
        <v>0</v>
      </c>
      <c r="GX18" s="9">
        <v>0.75</v>
      </c>
      <c r="GY18" s="9">
        <v>1.399</v>
      </c>
      <c r="GZ18" s="9">
        <v>17.709</v>
      </c>
      <c r="HA18" s="9">
        <v>1.6080000000000001</v>
      </c>
      <c r="HB18" s="9">
        <v>1.804</v>
      </c>
      <c r="HC18" s="9">
        <v>3.4609999999999999</v>
      </c>
      <c r="HD18" s="9">
        <v>7.2039999999999997</v>
      </c>
      <c r="HE18" s="9">
        <v>17.376999999999999</v>
      </c>
      <c r="HF18" s="9">
        <v>2.625</v>
      </c>
      <c r="HG18" s="9">
        <v>31.158000000000001</v>
      </c>
      <c r="HH18" s="9">
        <v>2.2709999999999999</v>
      </c>
      <c r="HI18" s="9">
        <v>24.673999999999999</v>
      </c>
      <c r="HJ18" s="9">
        <v>24.673999999999999</v>
      </c>
      <c r="HK18" s="9">
        <v>6.4370000000000003</v>
      </c>
      <c r="HL18" s="9">
        <v>2.617</v>
      </c>
      <c r="HM18" s="9">
        <v>1.1850000000000001</v>
      </c>
      <c r="HN18" s="9">
        <v>1.4319999999999999</v>
      </c>
      <c r="HO18" s="9">
        <v>1.6739999999999999</v>
      </c>
      <c r="HP18" s="9">
        <v>0.94199999999999995</v>
      </c>
      <c r="HQ18" s="9">
        <v>1.74</v>
      </c>
      <c r="HR18" s="9">
        <v>0.65200000000000002</v>
      </c>
      <c r="HS18" s="9">
        <v>0.224</v>
      </c>
      <c r="HT18" s="9">
        <v>0.96699999999999997</v>
      </c>
      <c r="HU18" s="9">
        <v>1.149</v>
      </c>
      <c r="HV18" s="9">
        <v>0.501</v>
      </c>
      <c r="HW18" s="9">
        <v>1.899</v>
      </c>
      <c r="HX18" s="9">
        <v>0.71799999999999997</v>
      </c>
      <c r="HY18" s="9">
        <v>3.8210000000000002</v>
      </c>
      <c r="HZ18" s="9">
        <v>18.236999999999998</v>
      </c>
      <c r="IA18" s="9">
        <v>14.286</v>
      </c>
      <c r="IB18" s="9">
        <v>14.058999999999999</v>
      </c>
      <c r="IC18" s="9">
        <v>0</v>
      </c>
      <c r="ID18" s="9">
        <v>0.22700000000000001</v>
      </c>
      <c r="IE18" s="9">
        <v>0</v>
      </c>
      <c r="IF18" s="9">
        <v>0</v>
      </c>
      <c r="IG18" s="9">
        <v>0.22700000000000001</v>
      </c>
      <c r="IH18" s="9">
        <v>10.273</v>
      </c>
      <c r="II18" s="9">
        <v>0.61599999999999999</v>
      </c>
      <c r="IJ18" s="9">
        <v>0.64900000000000002</v>
      </c>
      <c r="IK18" s="9">
        <v>2.7480000000000002</v>
      </c>
      <c r="IL18" s="9">
        <v>2.7610000000000001</v>
      </c>
      <c r="IM18" s="9">
        <v>11.523999999999999</v>
      </c>
      <c r="IN18" s="9">
        <v>3.9510000000000001</v>
      </c>
      <c r="IO18" s="9">
        <v>21.087</v>
      </c>
      <c r="IP18" s="9">
        <v>3.5859999999999999</v>
      </c>
      <c r="IQ18" s="9">
        <v>42.567999999999998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7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</row>
    <row r="2" spans="1:7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</row>
    <row r="3" spans="1:7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</row>
    <row r="4" spans="1:7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</row>
    <row r="5" spans="1:7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</row>
    <row r="6" spans="1:7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</row>
    <row r="7" spans="1:7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</row>
    <row r="8" spans="1:7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</row>
    <row r="9" spans="1:7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</row>
    <row r="10" spans="1:71">
      <c r="A10" s="4" t="s">
        <v>258</v>
      </c>
      <c r="B10" s="8" t="s">
        <v>8582</v>
      </c>
      <c r="C10" s="8" t="s">
        <v>8583</v>
      </c>
      <c r="D10" s="8" t="s">
        <v>8584</v>
      </c>
      <c r="E10" s="8" t="s">
        <v>8585</v>
      </c>
      <c r="F10" s="8" t="s">
        <v>8586</v>
      </c>
      <c r="G10" s="8" t="s">
        <v>8587</v>
      </c>
      <c r="H10" s="8" t="s">
        <v>8588</v>
      </c>
      <c r="I10" s="8" t="s">
        <v>8589</v>
      </c>
      <c r="J10" s="8" t="s">
        <v>8590</v>
      </c>
      <c r="K10" s="8" t="s">
        <v>8591</v>
      </c>
      <c r="L10" s="8" t="s">
        <v>8592</v>
      </c>
      <c r="M10" s="8" t="s">
        <v>8593</v>
      </c>
      <c r="N10" s="8" t="s">
        <v>8594</v>
      </c>
      <c r="O10" s="8" t="s">
        <v>8595</v>
      </c>
      <c r="P10" s="8" t="s">
        <v>8596</v>
      </c>
      <c r="Q10" s="8" t="s">
        <v>8597</v>
      </c>
      <c r="R10" s="8" t="s">
        <v>8598</v>
      </c>
      <c r="S10" s="8" t="s">
        <v>8599</v>
      </c>
      <c r="T10" s="8" t="s">
        <v>8600</v>
      </c>
      <c r="U10" s="8" t="s">
        <v>8601</v>
      </c>
      <c r="V10" s="8" t="s">
        <v>8602</v>
      </c>
      <c r="W10" s="8" t="s">
        <v>8603</v>
      </c>
      <c r="X10" s="8" t="s">
        <v>8604</v>
      </c>
      <c r="Y10" s="8" t="s">
        <v>8605</v>
      </c>
      <c r="Z10" s="8" t="s">
        <v>8606</v>
      </c>
      <c r="AA10" s="8" t="s">
        <v>8607</v>
      </c>
      <c r="AB10" s="8" t="s">
        <v>8608</v>
      </c>
      <c r="AC10" s="8" t="s">
        <v>8609</v>
      </c>
      <c r="AD10" s="8" t="s">
        <v>8610</v>
      </c>
      <c r="AE10" s="8" t="s">
        <v>8611</v>
      </c>
      <c r="AF10" s="8" t="s">
        <v>8612</v>
      </c>
      <c r="AG10" s="8" t="s">
        <v>8613</v>
      </c>
      <c r="AH10" s="8" t="s">
        <v>8614</v>
      </c>
      <c r="AI10" s="8" t="s">
        <v>8615</v>
      </c>
      <c r="AJ10" s="8" t="s">
        <v>8616</v>
      </c>
      <c r="AK10" s="8" t="s">
        <v>8617</v>
      </c>
      <c r="AL10" s="8" t="s">
        <v>8618</v>
      </c>
      <c r="AM10" s="8" t="s">
        <v>8619</v>
      </c>
      <c r="AN10" s="8" t="s">
        <v>8620</v>
      </c>
      <c r="AO10" s="8" t="s">
        <v>8621</v>
      </c>
      <c r="AP10" s="8" t="s">
        <v>8622</v>
      </c>
      <c r="AQ10" s="8" t="s">
        <v>8623</v>
      </c>
      <c r="AR10" s="8" t="s">
        <v>8624</v>
      </c>
      <c r="AS10" s="8" t="s">
        <v>8625</v>
      </c>
      <c r="AT10" s="8" t="s">
        <v>8626</v>
      </c>
      <c r="AU10" s="8" t="s">
        <v>8627</v>
      </c>
      <c r="AV10" s="8" t="s">
        <v>8628</v>
      </c>
      <c r="AW10" s="8" t="s">
        <v>8629</v>
      </c>
      <c r="AX10" s="8" t="s">
        <v>8630</v>
      </c>
      <c r="AY10" s="8" t="s">
        <v>8631</v>
      </c>
      <c r="AZ10" s="8" t="s">
        <v>8632</v>
      </c>
      <c r="BA10" s="8" t="s">
        <v>8633</v>
      </c>
      <c r="BB10" s="8" t="s">
        <v>8634</v>
      </c>
      <c r="BC10" s="8" t="s">
        <v>8635</v>
      </c>
      <c r="BD10" s="8" t="s">
        <v>8636</v>
      </c>
      <c r="BE10" s="8" t="s">
        <v>8637</v>
      </c>
      <c r="BF10" s="8" t="s">
        <v>8638</v>
      </c>
      <c r="BG10" s="8" t="s">
        <v>8639</v>
      </c>
      <c r="BH10" s="8" t="s">
        <v>8640</v>
      </c>
      <c r="BI10" s="8" t="s">
        <v>8641</v>
      </c>
      <c r="BJ10" s="8" t="s">
        <v>8642</v>
      </c>
      <c r="BK10" s="8" t="s">
        <v>8643</v>
      </c>
      <c r="BL10" s="8" t="s">
        <v>8644</v>
      </c>
      <c r="BM10" s="8" t="s">
        <v>8645</v>
      </c>
      <c r="BN10" s="8" t="s">
        <v>8646</v>
      </c>
      <c r="BO10" s="8" t="s">
        <v>8647</v>
      </c>
      <c r="BP10" s="8" t="s">
        <v>8648</v>
      </c>
      <c r="BQ10" s="8" t="s">
        <v>8649</v>
      </c>
      <c r="BR10" s="8" t="s">
        <v>8650</v>
      </c>
      <c r="BS10" s="8" t="s">
        <v>8651</v>
      </c>
    </row>
    <row r="11" spans="1:71">
      <c r="A11" s="10">
        <v>42036</v>
      </c>
      <c r="B11" s="9">
        <v>41.116999999999997</v>
      </c>
      <c r="C11" s="9">
        <v>8.5730000000000004</v>
      </c>
      <c r="D11" s="9">
        <v>4.0019999999999998</v>
      </c>
      <c r="E11" s="9">
        <v>1.575</v>
      </c>
      <c r="F11" s="9">
        <v>2.4260000000000002</v>
      </c>
      <c r="G11" s="9">
        <v>2.5649999999999999</v>
      </c>
      <c r="H11" s="9">
        <v>1.4370000000000001</v>
      </c>
      <c r="I11" s="9">
        <v>2.706</v>
      </c>
      <c r="J11" s="9">
        <v>0.46700000000000003</v>
      </c>
      <c r="K11" s="9">
        <v>0.82899999999999996</v>
      </c>
      <c r="L11" s="9">
        <v>0.53800000000000003</v>
      </c>
      <c r="M11" s="9">
        <v>1.9630000000000001</v>
      </c>
      <c r="N11" s="9">
        <v>1.5009999999999999</v>
      </c>
      <c r="O11" s="9">
        <v>2.851</v>
      </c>
      <c r="P11" s="9">
        <v>1.151</v>
      </c>
      <c r="Q11" s="9">
        <v>4.5720000000000001</v>
      </c>
      <c r="R11" s="9">
        <v>32.543999999999997</v>
      </c>
      <c r="S11" s="9">
        <v>30.826000000000001</v>
      </c>
      <c r="T11" s="9">
        <v>29.216000000000001</v>
      </c>
      <c r="U11" s="9">
        <v>0.64900000000000002</v>
      </c>
      <c r="V11" s="9">
        <v>0.96099999999999997</v>
      </c>
      <c r="W11" s="9">
        <v>0.371</v>
      </c>
      <c r="X11" s="9">
        <v>0</v>
      </c>
      <c r="Y11" s="9">
        <v>0.93100000000000005</v>
      </c>
      <c r="Z11" s="9">
        <v>23.539000000000001</v>
      </c>
      <c r="AA11" s="9">
        <v>1.2330000000000001</v>
      </c>
      <c r="AB11" s="9">
        <v>2.4289999999999998</v>
      </c>
      <c r="AC11" s="9">
        <v>3.6240000000000001</v>
      </c>
      <c r="AD11" s="9">
        <v>5.2750000000000004</v>
      </c>
      <c r="AE11" s="9">
        <v>25.550999999999998</v>
      </c>
      <c r="AF11" s="9">
        <v>1.718</v>
      </c>
      <c r="AG11" s="9">
        <v>36.923999999999999</v>
      </c>
      <c r="AH11" s="9">
        <v>4.1929999999999996</v>
      </c>
      <c r="AI11" s="9">
        <v>24.7</v>
      </c>
      <c r="AJ11" s="9">
        <v>24.7</v>
      </c>
      <c r="AK11" s="9">
        <v>6.7039999999999997</v>
      </c>
      <c r="AL11" s="9">
        <v>1.389</v>
      </c>
      <c r="AM11" s="9">
        <v>0.18</v>
      </c>
      <c r="AN11" s="9">
        <v>1.21</v>
      </c>
      <c r="AO11" s="9">
        <v>0.98299999999999998</v>
      </c>
      <c r="AP11" s="9">
        <v>0.40600000000000003</v>
      </c>
      <c r="AQ11" s="9">
        <v>0.69499999999999995</v>
      </c>
      <c r="AR11" s="9">
        <v>0</v>
      </c>
      <c r="AS11" s="9">
        <v>0.69399999999999995</v>
      </c>
      <c r="AT11" s="9">
        <v>0.16500000000000001</v>
      </c>
      <c r="AU11" s="9">
        <v>0.20399999999999999</v>
      </c>
      <c r="AV11" s="9">
        <v>1.02</v>
      </c>
      <c r="AW11" s="9">
        <v>0.93500000000000005</v>
      </c>
      <c r="AX11" s="9">
        <v>0.45500000000000002</v>
      </c>
      <c r="AY11" s="9">
        <v>5.3140000000000001</v>
      </c>
      <c r="AZ11" s="9">
        <v>17.997</v>
      </c>
      <c r="BA11" s="9">
        <v>16.588000000000001</v>
      </c>
      <c r="BB11" s="9">
        <v>15.287000000000001</v>
      </c>
      <c r="BC11" s="9">
        <v>0.44</v>
      </c>
      <c r="BD11" s="9">
        <v>0.86099999999999999</v>
      </c>
      <c r="BE11" s="9">
        <v>0.46600000000000003</v>
      </c>
      <c r="BF11" s="9">
        <v>0</v>
      </c>
      <c r="BG11" s="9">
        <v>0.63</v>
      </c>
      <c r="BH11" s="9">
        <v>11.141999999999999</v>
      </c>
      <c r="BI11" s="9">
        <v>0.52900000000000003</v>
      </c>
      <c r="BJ11" s="9">
        <v>2.0699999999999998</v>
      </c>
      <c r="BK11" s="9">
        <v>2.847</v>
      </c>
      <c r="BL11" s="9">
        <v>2.6429999999999998</v>
      </c>
      <c r="BM11" s="9">
        <v>13.945</v>
      </c>
      <c r="BN11" s="9">
        <v>1.409</v>
      </c>
      <c r="BO11" s="9">
        <v>19.385999999999999</v>
      </c>
      <c r="BP11" s="9">
        <v>5.3140000000000001</v>
      </c>
      <c r="BQ11" s="9">
        <v>16.004000000000001</v>
      </c>
      <c r="BR11" s="9">
        <v>13.052</v>
      </c>
      <c r="BS11" s="9">
        <v>2.9510000000000001</v>
      </c>
    </row>
    <row r="12" spans="1:71">
      <c r="A12" s="10">
        <v>42401</v>
      </c>
      <c r="B12" s="9">
        <v>44.728000000000002</v>
      </c>
      <c r="C12" s="9">
        <v>10.286</v>
      </c>
      <c r="D12" s="9">
        <v>6.1689999999999996</v>
      </c>
      <c r="E12" s="9">
        <v>2.6219999999999999</v>
      </c>
      <c r="F12" s="9">
        <v>2.9580000000000002</v>
      </c>
      <c r="G12" s="9">
        <v>3.024</v>
      </c>
      <c r="H12" s="9">
        <v>2.5550000000000002</v>
      </c>
      <c r="I12" s="9">
        <v>3.4009999999999998</v>
      </c>
      <c r="J12" s="9">
        <v>0</v>
      </c>
      <c r="K12" s="9">
        <v>1.968</v>
      </c>
      <c r="L12" s="9">
        <v>0.877</v>
      </c>
      <c r="M12" s="9">
        <v>2.7829999999999999</v>
      </c>
      <c r="N12" s="9">
        <v>1.919</v>
      </c>
      <c r="O12" s="9">
        <v>4.0860000000000003</v>
      </c>
      <c r="P12" s="9">
        <v>1.4930000000000001</v>
      </c>
      <c r="Q12" s="9">
        <v>4.1180000000000003</v>
      </c>
      <c r="R12" s="9">
        <v>34.442</v>
      </c>
      <c r="S12" s="9">
        <v>31.981999999999999</v>
      </c>
      <c r="T12" s="9">
        <v>30.05</v>
      </c>
      <c r="U12" s="9">
        <v>0.96199999999999997</v>
      </c>
      <c r="V12" s="9">
        <v>0.97</v>
      </c>
      <c r="W12" s="9">
        <v>0.35699999999999998</v>
      </c>
      <c r="X12" s="9">
        <v>0.22800000000000001</v>
      </c>
      <c r="Y12" s="9">
        <v>1.179</v>
      </c>
      <c r="Z12" s="9">
        <v>24.99</v>
      </c>
      <c r="AA12" s="9">
        <v>0.38500000000000001</v>
      </c>
      <c r="AB12" s="9">
        <v>2.1509999999999998</v>
      </c>
      <c r="AC12" s="9">
        <v>4.4550000000000001</v>
      </c>
      <c r="AD12" s="9">
        <v>7.0780000000000003</v>
      </c>
      <c r="AE12" s="9">
        <v>24.902999999999999</v>
      </c>
      <c r="AF12" s="9">
        <v>2.46</v>
      </c>
      <c r="AG12" s="9">
        <v>40.866999999999997</v>
      </c>
      <c r="AH12" s="9">
        <v>3.8610000000000002</v>
      </c>
      <c r="AI12" s="9">
        <v>27.251999999999999</v>
      </c>
      <c r="AJ12" s="9">
        <v>27.251999999999999</v>
      </c>
      <c r="AK12" s="9">
        <v>10.465</v>
      </c>
      <c r="AL12" s="9">
        <v>3.3180000000000001</v>
      </c>
      <c r="AM12" s="9">
        <v>1.5029999999999999</v>
      </c>
      <c r="AN12" s="9">
        <v>1.115</v>
      </c>
      <c r="AO12" s="9">
        <v>2.2370000000000001</v>
      </c>
      <c r="AP12" s="9">
        <v>0.38100000000000001</v>
      </c>
      <c r="AQ12" s="9">
        <v>2.2370000000000001</v>
      </c>
      <c r="AR12" s="9">
        <v>0</v>
      </c>
      <c r="AS12" s="9">
        <v>0.38100000000000001</v>
      </c>
      <c r="AT12" s="9">
        <v>0.76900000000000002</v>
      </c>
      <c r="AU12" s="9">
        <v>0.84499999999999997</v>
      </c>
      <c r="AV12" s="9">
        <v>1.004</v>
      </c>
      <c r="AW12" s="9">
        <v>1.0449999999999999</v>
      </c>
      <c r="AX12" s="9">
        <v>1.573</v>
      </c>
      <c r="AY12" s="9">
        <v>7.1470000000000002</v>
      </c>
      <c r="AZ12" s="9">
        <v>16.786999999999999</v>
      </c>
      <c r="BA12" s="9">
        <v>15.002000000000001</v>
      </c>
      <c r="BB12" s="9">
        <v>14.503</v>
      </c>
      <c r="BC12" s="9">
        <v>0</v>
      </c>
      <c r="BD12" s="9">
        <v>0.499</v>
      </c>
      <c r="BE12" s="9">
        <v>0.499</v>
      </c>
      <c r="BF12" s="9">
        <v>0</v>
      </c>
      <c r="BG12" s="9">
        <v>0</v>
      </c>
      <c r="BH12" s="9">
        <v>9.0419999999999998</v>
      </c>
      <c r="BI12" s="9">
        <v>1.286</v>
      </c>
      <c r="BJ12" s="9">
        <v>1.02</v>
      </c>
      <c r="BK12" s="9">
        <v>3.653</v>
      </c>
      <c r="BL12" s="9">
        <v>2.5590000000000002</v>
      </c>
      <c r="BM12" s="9">
        <v>12.444000000000001</v>
      </c>
      <c r="BN12" s="9">
        <v>1.7849999999999999</v>
      </c>
      <c r="BO12" s="9">
        <v>20.233000000000001</v>
      </c>
      <c r="BP12" s="9">
        <v>7.0190000000000001</v>
      </c>
      <c r="BQ12" s="9">
        <v>14.964</v>
      </c>
      <c r="BR12" s="9">
        <v>9.8290000000000006</v>
      </c>
      <c r="BS12" s="9">
        <v>5.1349999999999998</v>
      </c>
    </row>
    <row r="13" spans="1:71">
      <c r="A13" s="10">
        <v>42767</v>
      </c>
      <c r="B13" s="9">
        <v>43.015999999999998</v>
      </c>
      <c r="C13" s="9">
        <v>10.175000000000001</v>
      </c>
      <c r="D13" s="9">
        <v>3.415</v>
      </c>
      <c r="E13" s="9">
        <v>1.4790000000000001</v>
      </c>
      <c r="F13" s="9">
        <v>1.4750000000000001</v>
      </c>
      <c r="G13" s="9">
        <v>2.1560000000000001</v>
      </c>
      <c r="H13" s="9">
        <v>0.79700000000000004</v>
      </c>
      <c r="I13" s="9">
        <v>1.952</v>
      </c>
      <c r="J13" s="9">
        <v>0.14499999999999999</v>
      </c>
      <c r="K13" s="9">
        <v>0.626</v>
      </c>
      <c r="L13" s="9">
        <v>0.748</v>
      </c>
      <c r="M13" s="9">
        <v>0.57299999999999995</v>
      </c>
      <c r="N13" s="9">
        <v>1.6319999999999999</v>
      </c>
      <c r="O13" s="9">
        <v>1.5029999999999999</v>
      </c>
      <c r="P13" s="9">
        <v>1.45</v>
      </c>
      <c r="Q13" s="9">
        <v>6.76</v>
      </c>
      <c r="R13" s="9">
        <v>32.841000000000001</v>
      </c>
      <c r="S13" s="9">
        <v>31.068000000000001</v>
      </c>
      <c r="T13" s="9">
        <v>28.817</v>
      </c>
      <c r="U13" s="9">
        <v>1.482</v>
      </c>
      <c r="V13" s="9">
        <v>0.76900000000000002</v>
      </c>
      <c r="W13" s="9">
        <v>1.0049999999999999</v>
      </c>
      <c r="X13" s="9">
        <v>0.23699999999999999</v>
      </c>
      <c r="Y13" s="9">
        <v>1.008</v>
      </c>
      <c r="Z13" s="9">
        <v>23.024000000000001</v>
      </c>
      <c r="AA13" s="9">
        <v>1.625</v>
      </c>
      <c r="AB13" s="9">
        <v>1.3660000000000001</v>
      </c>
      <c r="AC13" s="9">
        <v>5.0519999999999996</v>
      </c>
      <c r="AD13" s="9">
        <v>6.3879999999999999</v>
      </c>
      <c r="AE13" s="9">
        <v>24.678999999999998</v>
      </c>
      <c r="AF13" s="9">
        <v>1.7729999999999999</v>
      </c>
      <c r="AG13" s="9">
        <v>36.765000000000001</v>
      </c>
      <c r="AH13" s="9">
        <v>6.2510000000000003</v>
      </c>
      <c r="AI13" s="9">
        <v>25.59</v>
      </c>
      <c r="AJ13" s="9">
        <v>25.59</v>
      </c>
      <c r="AK13" s="9">
        <v>9.8510000000000009</v>
      </c>
      <c r="AL13" s="9">
        <v>2.4780000000000002</v>
      </c>
      <c r="AM13" s="9">
        <v>0.67100000000000004</v>
      </c>
      <c r="AN13" s="9">
        <v>1.3819999999999999</v>
      </c>
      <c r="AO13" s="9">
        <v>0.54600000000000004</v>
      </c>
      <c r="AP13" s="9">
        <v>1.506</v>
      </c>
      <c r="AQ13" s="9">
        <v>1.681</v>
      </c>
      <c r="AR13" s="9">
        <v>0</v>
      </c>
      <c r="AS13" s="9">
        <v>0.372</v>
      </c>
      <c r="AT13" s="9">
        <v>0.249</v>
      </c>
      <c r="AU13" s="9">
        <v>1.1679999999999999</v>
      </c>
      <c r="AV13" s="9">
        <v>0.63500000000000001</v>
      </c>
      <c r="AW13" s="9">
        <v>1.575</v>
      </c>
      <c r="AX13" s="9">
        <v>0.47799999999999998</v>
      </c>
      <c r="AY13" s="9">
        <v>7.3719999999999999</v>
      </c>
      <c r="AZ13" s="9">
        <v>15.739000000000001</v>
      </c>
      <c r="BA13" s="9">
        <v>13.948</v>
      </c>
      <c r="BB13" s="9">
        <v>13.38</v>
      </c>
      <c r="BC13" s="9">
        <v>0.41699999999999998</v>
      </c>
      <c r="BD13" s="9">
        <v>0.151</v>
      </c>
      <c r="BE13" s="9">
        <v>0.21299999999999999</v>
      </c>
      <c r="BF13" s="9">
        <v>0</v>
      </c>
      <c r="BG13" s="9">
        <v>0.35499999999999998</v>
      </c>
      <c r="BH13" s="9">
        <v>9.23</v>
      </c>
      <c r="BI13" s="9">
        <v>0.89700000000000002</v>
      </c>
      <c r="BJ13" s="9">
        <v>0.76100000000000001</v>
      </c>
      <c r="BK13" s="9">
        <v>3.06</v>
      </c>
      <c r="BL13" s="9">
        <v>1.5660000000000001</v>
      </c>
      <c r="BM13" s="9">
        <v>12.382</v>
      </c>
      <c r="BN13" s="9">
        <v>1.792</v>
      </c>
      <c r="BO13" s="9">
        <v>17.792000000000002</v>
      </c>
      <c r="BP13" s="9">
        <v>7.798</v>
      </c>
      <c r="BQ13" s="9">
        <v>17.902000000000001</v>
      </c>
      <c r="BR13" s="9">
        <v>13.679</v>
      </c>
      <c r="BS13" s="9">
        <v>4.2229999999999999</v>
      </c>
    </row>
    <row r="14" spans="1:71">
      <c r="A14" s="10">
        <v>43132</v>
      </c>
      <c r="B14" s="9">
        <v>46.314999999999998</v>
      </c>
      <c r="C14" s="9">
        <v>13.753</v>
      </c>
      <c r="D14" s="9">
        <v>6.7169999999999996</v>
      </c>
      <c r="E14" s="9">
        <v>3.266</v>
      </c>
      <c r="F14" s="9">
        <v>2.556</v>
      </c>
      <c r="G14" s="9">
        <v>3.34</v>
      </c>
      <c r="H14" s="9">
        <v>2.4820000000000002</v>
      </c>
      <c r="I14" s="9">
        <v>3.125</v>
      </c>
      <c r="J14" s="9">
        <v>0.70699999999999996</v>
      </c>
      <c r="K14" s="9">
        <v>1.573</v>
      </c>
      <c r="L14" s="9">
        <v>1.8839999999999999</v>
      </c>
      <c r="M14" s="9">
        <v>2.044</v>
      </c>
      <c r="N14" s="9">
        <v>1.895</v>
      </c>
      <c r="O14" s="9">
        <v>3.105</v>
      </c>
      <c r="P14" s="9">
        <v>2.7170000000000001</v>
      </c>
      <c r="Q14" s="9">
        <v>7.0359999999999996</v>
      </c>
      <c r="R14" s="9">
        <v>32.561999999999998</v>
      </c>
      <c r="S14" s="9">
        <v>30.579000000000001</v>
      </c>
      <c r="T14" s="9">
        <v>29.07</v>
      </c>
      <c r="U14" s="9">
        <v>0.61499999999999999</v>
      </c>
      <c r="V14" s="9">
        <v>0.89400000000000002</v>
      </c>
      <c r="W14" s="9">
        <v>0</v>
      </c>
      <c r="X14" s="9">
        <v>0.66100000000000003</v>
      </c>
      <c r="Y14" s="9">
        <v>0.84799999999999998</v>
      </c>
      <c r="Z14" s="9">
        <v>21.433</v>
      </c>
      <c r="AA14" s="9">
        <v>2.0699999999999998</v>
      </c>
      <c r="AB14" s="9">
        <v>1.5720000000000001</v>
      </c>
      <c r="AC14" s="9">
        <v>5.5049999999999999</v>
      </c>
      <c r="AD14" s="9">
        <v>6.4660000000000002</v>
      </c>
      <c r="AE14" s="9">
        <v>24.113</v>
      </c>
      <c r="AF14" s="9">
        <v>1.9830000000000001</v>
      </c>
      <c r="AG14" s="9">
        <v>39.118000000000002</v>
      </c>
      <c r="AH14" s="9">
        <v>7.1970000000000001</v>
      </c>
      <c r="AI14" s="9">
        <v>26.600999999999999</v>
      </c>
      <c r="AJ14" s="9">
        <v>26.600999999999999</v>
      </c>
      <c r="AK14" s="9">
        <v>8.8550000000000004</v>
      </c>
      <c r="AL14" s="9">
        <v>2.08</v>
      </c>
      <c r="AM14" s="9">
        <v>0.192</v>
      </c>
      <c r="AN14" s="9">
        <v>1.367</v>
      </c>
      <c r="AO14" s="9">
        <v>1.0069999999999999</v>
      </c>
      <c r="AP14" s="9">
        <v>0.55200000000000005</v>
      </c>
      <c r="AQ14" s="9">
        <v>1.5589999999999999</v>
      </c>
      <c r="AR14" s="9">
        <v>0</v>
      </c>
      <c r="AS14" s="9">
        <v>0</v>
      </c>
      <c r="AT14" s="9">
        <v>0.375</v>
      </c>
      <c r="AU14" s="9">
        <v>0.61299999999999999</v>
      </c>
      <c r="AV14" s="9">
        <v>0.57099999999999995</v>
      </c>
      <c r="AW14" s="9">
        <v>0.99399999999999999</v>
      </c>
      <c r="AX14" s="9">
        <v>0.56599999999999995</v>
      </c>
      <c r="AY14" s="9">
        <v>6.7750000000000004</v>
      </c>
      <c r="AZ14" s="9">
        <v>17.745999999999999</v>
      </c>
      <c r="BA14" s="9">
        <v>17.038</v>
      </c>
      <c r="BB14" s="9">
        <v>16.190999999999999</v>
      </c>
      <c r="BC14" s="9">
        <v>0.20200000000000001</v>
      </c>
      <c r="BD14" s="9">
        <v>0.64600000000000002</v>
      </c>
      <c r="BE14" s="9">
        <v>0.20200000000000001</v>
      </c>
      <c r="BF14" s="9">
        <v>0</v>
      </c>
      <c r="BG14" s="9">
        <v>0.64600000000000002</v>
      </c>
      <c r="BH14" s="9">
        <v>10.009</v>
      </c>
      <c r="BI14" s="9">
        <v>1.109</v>
      </c>
      <c r="BJ14" s="9">
        <v>2.0499999999999998</v>
      </c>
      <c r="BK14" s="9">
        <v>3.87</v>
      </c>
      <c r="BL14" s="9">
        <v>2.3490000000000002</v>
      </c>
      <c r="BM14" s="9">
        <v>14.689</v>
      </c>
      <c r="BN14" s="9">
        <v>0.70799999999999996</v>
      </c>
      <c r="BO14" s="9">
        <v>19.661999999999999</v>
      </c>
      <c r="BP14" s="9">
        <v>6.9390000000000001</v>
      </c>
      <c r="BQ14" s="9">
        <v>15.638999999999999</v>
      </c>
      <c r="BR14" s="9">
        <v>12.249000000000001</v>
      </c>
      <c r="BS14" s="9">
        <v>3.39</v>
      </c>
    </row>
    <row r="15" spans="1:71">
      <c r="A15" s="10">
        <v>43497</v>
      </c>
      <c r="B15" s="9">
        <v>47.829000000000001</v>
      </c>
      <c r="C15" s="9">
        <v>12.347</v>
      </c>
      <c r="D15" s="9">
        <v>5.7149999999999999</v>
      </c>
      <c r="E15" s="9">
        <v>3.0459999999999998</v>
      </c>
      <c r="F15" s="9">
        <v>2.1040000000000001</v>
      </c>
      <c r="G15" s="9">
        <v>3.335</v>
      </c>
      <c r="H15" s="9">
        <v>1.8140000000000001</v>
      </c>
      <c r="I15" s="9">
        <v>3.3380000000000001</v>
      </c>
      <c r="J15" s="9">
        <v>0.69599999999999995</v>
      </c>
      <c r="K15" s="9">
        <v>1.1160000000000001</v>
      </c>
      <c r="L15" s="9">
        <v>1.3640000000000001</v>
      </c>
      <c r="M15" s="9">
        <v>2.46</v>
      </c>
      <c r="N15" s="9">
        <v>1.325</v>
      </c>
      <c r="O15" s="9">
        <v>3.657</v>
      </c>
      <c r="P15" s="9">
        <v>1.492</v>
      </c>
      <c r="Q15" s="9">
        <v>6.6319999999999997</v>
      </c>
      <c r="R15" s="9">
        <v>35.481999999999999</v>
      </c>
      <c r="S15" s="9">
        <v>33.148000000000003</v>
      </c>
      <c r="T15" s="9">
        <v>30.481999999999999</v>
      </c>
      <c r="U15" s="9">
        <v>1.528</v>
      </c>
      <c r="V15" s="9">
        <v>1.1379999999999999</v>
      </c>
      <c r="W15" s="9">
        <v>1.153</v>
      </c>
      <c r="X15" s="9">
        <v>0</v>
      </c>
      <c r="Y15" s="9">
        <v>1.5129999999999999</v>
      </c>
      <c r="Z15" s="9">
        <v>24.611999999999998</v>
      </c>
      <c r="AA15" s="9">
        <v>1.9550000000000001</v>
      </c>
      <c r="AB15" s="9">
        <v>2.302</v>
      </c>
      <c r="AC15" s="9">
        <v>4.28</v>
      </c>
      <c r="AD15" s="9">
        <v>7.9669999999999996</v>
      </c>
      <c r="AE15" s="9">
        <v>25.181000000000001</v>
      </c>
      <c r="AF15" s="9">
        <v>2.3340000000000001</v>
      </c>
      <c r="AG15" s="9">
        <v>40.881999999999998</v>
      </c>
      <c r="AH15" s="9">
        <v>6.9480000000000004</v>
      </c>
      <c r="AI15" s="9">
        <v>25.013000000000002</v>
      </c>
      <c r="AJ15" s="9">
        <v>25.013000000000002</v>
      </c>
      <c r="AK15" s="9">
        <v>9.6489999999999991</v>
      </c>
      <c r="AL15" s="9">
        <v>3.633</v>
      </c>
      <c r="AM15" s="9">
        <v>0.92500000000000004</v>
      </c>
      <c r="AN15" s="9">
        <v>1.9710000000000001</v>
      </c>
      <c r="AO15" s="9">
        <v>1.742</v>
      </c>
      <c r="AP15" s="9">
        <v>1.1539999999999999</v>
      </c>
      <c r="AQ15" s="9">
        <v>1.742</v>
      </c>
      <c r="AR15" s="9">
        <v>0</v>
      </c>
      <c r="AS15" s="9">
        <v>1.1539999999999999</v>
      </c>
      <c r="AT15" s="9">
        <v>0.90700000000000003</v>
      </c>
      <c r="AU15" s="9">
        <v>1.7669999999999999</v>
      </c>
      <c r="AV15" s="9">
        <v>0.222</v>
      </c>
      <c r="AW15" s="9">
        <v>2.121</v>
      </c>
      <c r="AX15" s="9">
        <v>0.77500000000000002</v>
      </c>
      <c r="AY15" s="9">
        <v>6.016</v>
      </c>
      <c r="AZ15" s="9">
        <v>15.364000000000001</v>
      </c>
      <c r="BA15" s="9">
        <v>14.225</v>
      </c>
      <c r="BB15" s="9">
        <v>14.023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9.0630000000000006</v>
      </c>
      <c r="BI15" s="9">
        <v>0.84599999999999997</v>
      </c>
      <c r="BJ15" s="9">
        <v>0.90400000000000003</v>
      </c>
      <c r="BK15" s="9">
        <v>3.4119999999999999</v>
      </c>
      <c r="BL15" s="9">
        <v>0.84299999999999997</v>
      </c>
      <c r="BM15" s="9">
        <v>13.382</v>
      </c>
      <c r="BN15" s="9">
        <v>1.1379999999999999</v>
      </c>
      <c r="BO15" s="9">
        <v>18.625</v>
      </c>
      <c r="BP15" s="9">
        <v>6.3879999999999999</v>
      </c>
      <c r="BQ15" s="9">
        <v>16.678000000000001</v>
      </c>
      <c r="BR15" s="9">
        <v>11.638</v>
      </c>
      <c r="BS15" s="9">
        <v>5.04</v>
      </c>
    </row>
    <row r="16" spans="1:71">
      <c r="A16" s="10">
        <v>43862</v>
      </c>
      <c r="B16" s="9">
        <v>56.42</v>
      </c>
      <c r="C16" s="9">
        <v>11.503</v>
      </c>
      <c r="D16" s="9">
        <v>4.4509999999999996</v>
      </c>
      <c r="E16" s="9">
        <v>1.222</v>
      </c>
      <c r="F16" s="9">
        <v>2.4700000000000002</v>
      </c>
      <c r="G16" s="9">
        <v>2.4620000000000002</v>
      </c>
      <c r="H16" s="9">
        <v>1.23</v>
      </c>
      <c r="I16" s="9">
        <v>1.831</v>
      </c>
      <c r="J16" s="9">
        <v>0.222</v>
      </c>
      <c r="K16" s="9">
        <v>1.4379999999999999</v>
      </c>
      <c r="L16" s="9">
        <v>0.85599999999999998</v>
      </c>
      <c r="M16" s="9">
        <v>1.454</v>
      </c>
      <c r="N16" s="9">
        <v>1.3819999999999999</v>
      </c>
      <c r="O16" s="9">
        <v>2.4510000000000001</v>
      </c>
      <c r="P16" s="9">
        <v>1.2410000000000001</v>
      </c>
      <c r="Q16" s="9">
        <v>7.0519999999999996</v>
      </c>
      <c r="R16" s="9">
        <v>44.917000000000002</v>
      </c>
      <c r="S16" s="9">
        <v>40.86</v>
      </c>
      <c r="T16" s="9">
        <v>39.491999999999997</v>
      </c>
      <c r="U16" s="9">
        <v>1.1439999999999999</v>
      </c>
      <c r="V16" s="9">
        <v>0.224</v>
      </c>
      <c r="W16" s="9">
        <v>1.1439999999999999</v>
      </c>
      <c r="X16" s="9">
        <v>0</v>
      </c>
      <c r="Y16" s="9">
        <v>0.224</v>
      </c>
      <c r="Z16" s="9">
        <v>29.170999999999999</v>
      </c>
      <c r="AA16" s="9">
        <v>3.5840000000000001</v>
      </c>
      <c r="AB16" s="9">
        <v>1.635</v>
      </c>
      <c r="AC16" s="9">
        <v>6.47</v>
      </c>
      <c r="AD16" s="9">
        <v>8.673</v>
      </c>
      <c r="AE16" s="9">
        <v>32.188000000000002</v>
      </c>
      <c r="AF16" s="9">
        <v>4.0570000000000004</v>
      </c>
      <c r="AG16" s="9">
        <v>50.018000000000001</v>
      </c>
      <c r="AH16" s="9">
        <v>6.4020000000000001</v>
      </c>
      <c r="AI16" s="9">
        <v>30.335000000000001</v>
      </c>
      <c r="AJ16" s="9">
        <v>30.335000000000001</v>
      </c>
      <c r="AK16" s="9">
        <v>8.4849999999999994</v>
      </c>
      <c r="AL16" s="9">
        <v>2.444</v>
      </c>
      <c r="AM16" s="9">
        <v>0.53100000000000003</v>
      </c>
      <c r="AN16" s="9">
        <v>1.39</v>
      </c>
      <c r="AO16" s="9">
        <v>1.157</v>
      </c>
      <c r="AP16" s="9">
        <v>0.76500000000000001</v>
      </c>
      <c r="AQ16" s="9">
        <v>1.492</v>
      </c>
      <c r="AR16" s="9">
        <v>0</v>
      </c>
      <c r="AS16" s="9">
        <v>0.43</v>
      </c>
      <c r="AT16" s="9">
        <v>0.98699999999999999</v>
      </c>
      <c r="AU16" s="9">
        <v>0.22800000000000001</v>
      </c>
      <c r="AV16" s="9">
        <v>0.70599999999999996</v>
      </c>
      <c r="AW16" s="9">
        <v>1.302</v>
      </c>
      <c r="AX16" s="9">
        <v>0.61899999999999999</v>
      </c>
      <c r="AY16" s="9">
        <v>6.0410000000000004</v>
      </c>
      <c r="AZ16" s="9">
        <v>21.85</v>
      </c>
      <c r="BA16" s="9">
        <v>19.462</v>
      </c>
      <c r="BB16" s="9">
        <v>18.994</v>
      </c>
      <c r="BC16" s="9">
        <v>0.46800000000000003</v>
      </c>
      <c r="BD16" s="9">
        <v>0</v>
      </c>
      <c r="BE16" s="9">
        <v>0</v>
      </c>
      <c r="BF16" s="9">
        <v>0</v>
      </c>
      <c r="BG16" s="9">
        <v>0.46800000000000003</v>
      </c>
      <c r="BH16" s="9">
        <v>10.706</v>
      </c>
      <c r="BI16" s="9">
        <v>2.637</v>
      </c>
      <c r="BJ16" s="9">
        <v>1.3109999999999999</v>
      </c>
      <c r="BK16" s="9">
        <v>4.8079999999999998</v>
      </c>
      <c r="BL16" s="9">
        <v>3.6219999999999999</v>
      </c>
      <c r="BM16" s="9">
        <v>15.84</v>
      </c>
      <c r="BN16" s="9">
        <v>2.3879999999999999</v>
      </c>
      <c r="BO16" s="9">
        <v>23.998999999999999</v>
      </c>
      <c r="BP16" s="9">
        <v>6.3360000000000003</v>
      </c>
      <c r="BQ16" s="9">
        <v>15.456</v>
      </c>
      <c r="BR16" s="9">
        <v>10.967000000000001</v>
      </c>
      <c r="BS16" s="9">
        <v>4.4889999999999999</v>
      </c>
    </row>
    <row r="17" spans="1:71">
      <c r="A17" s="10">
        <v>44228</v>
      </c>
      <c r="B17" s="9">
        <v>49.332000000000001</v>
      </c>
      <c r="C17" s="9">
        <v>13.256</v>
      </c>
      <c r="D17" s="9">
        <v>6.758</v>
      </c>
      <c r="E17" s="9">
        <v>1.518</v>
      </c>
      <c r="F17" s="9">
        <v>4.452</v>
      </c>
      <c r="G17" s="9">
        <v>2.8559999999999999</v>
      </c>
      <c r="H17" s="9">
        <v>3.1139999999999999</v>
      </c>
      <c r="I17" s="9">
        <v>3.0939999999999999</v>
      </c>
      <c r="J17" s="9">
        <v>0.79400000000000004</v>
      </c>
      <c r="K17" s="9">
        <v>2.0819999999999999</v>
      </c>
      <c r="L17" s="9">
        <v>2.028</v>
      </c>
      <c r="M17" s="9">
        <v>2.3759999999999999</v>
      </c>
      <c r="N17" s="9">
        <v>1.5660000000000001</v>
      </c>
      <c r="O17" s="9">
        <v>4.0250000000000004</v>
      </c>
      <c r="P17" s="9">
        <v>1.944</v>
      </c>
      <c r="Q17" s="9">
        <v>6.4980000000000002</v>
      </c>
      <c r="R17" s="9">
        <v>36.076000000000001</v>
      </c>
      <c r="S17" s="9">
        <v>32.558</v>
      </c>
      <c r="T17" s="9">
        <v>30.603000000000002</v>
      </c>
      <c r="U17" s="9">
        <v>0.38400000000000001</v>
      </c>
      <c r="V17" s="9">
        <v>1.571</v>
      </c>
      <c r="W17" s="9">
        <v>0.60499999999999998</v>
      </c>
      <c r="X17" s="9">
        <v>0.39800000000000002</v>
      </c>
      <c r="Y17" s="9">
        <v>0.95199999999999996</v>
      </c>
      <c r="Z17" s="9">
        <v>24.087</v>
      </c>
      <c r="AA17" s="9">
        <v>2.79</v>
      </c>
      <c r="AB17" s="9">
        <v>1.4790000000000001</v>
      </c>
      <c r="AC17" s="9">
        <v>4.202</v>
      </c>
      <c r="AD17" s="9">
        <v>6.2939999999999996</v>
      </c>
      <c r="AE17" s="9">
        <v>26.265000000000001</v>
      </c>
      <c r="AF17" s="9">
        <v>3.5169999999999999</v>
      </c>
      <c r="AG17" s="9">
        <v>42.872999999999998</v>
      </c>
      <c r="AH17" s="9">
        <v>6.4589999999999996</v>
      </c>
      <c r="AI17" s="9">
        <v>26.06</v>
      </c>
      <c r="AJ17" s="9">
        <v>26.06</v>
      </c>
      <c r="AK17" s="9">
        <v>7.1859999999999999</v>
      </c>
      <c r="AL17" s="9">
        <v>2.286</v>
      </c>
      <c r="AM17" s="9">
        <v>0.90200000000000002</v>
      </c>
      <c r="AN17" s="9">
        <v>1.1459999999999999</v>
      </c>
      <c r="AO17" s="9">
        <v>1.87</v>
      </c>
      <c r="AP17" s="9">
        <v>0.17799999999999999</v>
      </c>
      <c r="AQ17" s="9">
        <v>1.87</v>
      </c>
      <c r="AR17" s="9">
        <v>0</v>
      </c>
      <c r="AS17" s="9">
        <v>0.17799999999999999</v>
      </c>
      <c r="AT17" s="9">
        <v>0.751</v>
      </c>
      <c r="AU17" s="9">
        <v>1.0720000000000001</v>
      </c>
      <c r="AV17" s="9">
        <v>0.224</v>
      </c>
      <c r="AW17" s="9">
        <v>1.486</v>
      </c>
      <c r="AX17" s="9">
        <v>0.56200000000000006</v>
      </c>
      <c r="AY17" s="9">
        <v>4.9000000000000004</v>
      </c>
      <c r="AZ17" s="9">
        <v>18.873999999999999</v>
      </c>
      <c r="BA17" s="9">
        <v>16.802</v>
      </c>
      <c r="BB17" s="9">
        <v>15.685</v>
      </c>
      <c r="BC17" s="9">
        <v>0.93200000000000005</v>
      </c>
      <c r="BD17" s="9">
        <v>0.185</v>
      </c>
      <c r="BE17" s="9">
        <v>0.93200000000000005</v>
      </c>
      <c r="BF17" s="9">
        <v>0</v>
      </c>
      <c r="BG17" s="9">
        <v>0.185</v>
      </c>
      <c r="BH17" s="9">
        <v>9.8149999999999995</v>
      </c>
      <c r="BI17" s="9">
        <v>1.1220000000000001</v>
      </c>
      <c r="BJ17" s="9">
        <v>1.484</v>
      </c>
      <c r="BK17" s="9">
        <v>4.38</v>
      </c>
      <c r="BL17" s="9">
        <v>2.34</v>
      </c>
      <c r="BM17" s="9">
        <v>14.462</v>
      </c>
      <c r="BN17" s="9">
        <v>2.0720000000000001</v>
      </c>
      <c r="BO17" s="9">
        <v>21.673999999999999</v>
      </c>
      <c r="BP17" s="9">
        <v>4.3860000000000001</v>
      </c>
      <c r="BQ17" s="9">
        <v>15.314</v>
      </c>
      <c r="BR17" s="9">
        <v>12.537000000000001</v>
      </c>
      <c r="BS17" s="9">
        <v>2.7770000000000001</v>
      </c>
    </row>
    <row r="18" spans="1:71">
      <c r="A18" s="10">
        <v>44593</v>
      </c>
      <c r="B18" s="9">
        <v>42.567999999999998</v>
      </c>
      <c r="C18" s="9">
        <v>12.605</v>
      </c>
      <c r="D18" s="9">
        <v>6.0659999999999998</v>
      </c>
      <c r="E18" s="9">
        <v>1.3240000000000001</v>
      </c>
      <c r="F18" s="9">
        <v>4.3689999999999998</v>
      </c>
      <c r="G18" s="9">
        <v>3.335</v>
      </c>
      <c r="H18" s="9">
        <v>2.3580000000000001</v>
      </c>
      <c r="I18" s="9">
        <v>2.9289999999999998</v>
      </c>
      <c r="J18" s="9">
        <v>1.377</v>
      </c>
      <c r="K18" s="9">
        <v>1.387</v>
      </c>
      <c r="L18" s="9">
        <v>1.9239999999999999</v>
      </c>
      <c r="M18" s="9">
        <v>0.83299999999999996</v>
      </c>
      <c r="N18" s="9">
        <v>2.9359999999999999</v>
      </c>
      <c r="O18" s="9">
        <v>4.9009999999999998</v>
      </c>
      <c r="P18" s="9">
        <v>0.79300000000000004</v>
      </c>
      <c r="Q18" s="9">
        <v>6.5389999999999997</v>
      </c>
      <c r="R18" s="9">
        <v>29.963000000000001</v>
      </c>
      <c r="S18" s="9">
        <v>27.876999999999999</v>
      </c>
      <c r="T18" s="9">
        <v>25.861000000000001</v>
      </c>
      <c r="U18" s="9">
        <v>0.83099999999999996</v>
      </c>
      <c r="V18" s="9">
        <v>1.1859999999999999</v>
      </c>
      <c r="W18" s="9">
        <v>0.46</v>
      </c>
      <c r="X18" s="9">
        <v>0.20200000000000001</v>
      </c>
      <c r="Y18" s="9">
        <v>1.355</v>
      </c>
      <c r="Z18" s="9">
        <v>19.725000000000001</v>
      </c>
      <c r="AA18" s="9">
        <v>0.64500000000000002</v>
      </c>
      <c r="AB18" s="9">
        <v>1.84</v>
      </c>
      <c r="AC18" s="9">
        <v>5.6669999999999998</v>
      </c>
      <c r="AD18" s="9">
        <v>6.157</v>
      </c>
      <c r="AE18" s="9">
        <v>21.721</v>
      </c>
      <c r="AF18" s="9">
        <v>2.0859999999999999</v>
      </c>
      <c r="AG18" s="9">
        <v>36.533000000000001</v>
      </c>
      <c r="AH18" s="9">
        <v>6.0350000000000001</v>
      </c>
      <c r="AI18" s="9">
        <v>26.710999999999999</v>
      </c>
      <c r="AJ18" s="9">
        <v>26.710999999999999</v>
      </c>
      <c r="AK18" s="9">
        <v>7.16</v>
      </c>
      <c r="AL18" s="9">
        <v>2.9550000000000001</v>
      </c>
      <c r="AM18" s="9">
        <v>0.76300000000000001</v>
      </c>
      <c r="AN18" s="9">
        <v>1.756</v>
      </c>
      <c r="AO18" s="9">
        <v>1.044</v>
      </c>
      <c r="AP18" s="9">
        <v>1.4750000000000001</v>
      </c>
      <c r="AQ18" s="9">
        <v>1.268</v>
      </c>
      <c r="AR18" s="9">
        <v>0</v>
      </c>
      <c r="AS18" s="9">
        <v>1.2509999999999999</v>
      </c>
      <c r="AT18" s="9">
        <v>0.80600000000000005</v>
      </c>
      <c r="AU18" s="9">
        <v>0.871</v>
      </c>
      <c r="AV18" s="9">
        <v>0.84099999999999997</v>
      </c>
      <c r="AW18" s="9">
        <v>1.417</v>
      </c>
      <c r="AX18" s="9">
        <v>1.1020000000000001</v>
      </c>
      <c r="AY18" s="9">
        <v>4.2050000000000001</v>
      </c>
      <c r="AZ18" s="9">
        <v>19.550999999999998</v>
      </c>
      <c r="BA18" s="9">
        <v>18.055</v>
      </c>
      <c r="BB18" s="9">
        <v>17.632000000000001</v>
      </c>
      <c r="BC18" s="9">
        <v>0</v>
      </c>
      <c r="BD18" s="9">
        <v>0.42299999999999999</v>
      </c>
      <c r="BE18" s="9">
        <v>0.42299999999999999</v>
      </c>
      <c r="BF18" s="9">
        <v>0</v>
      </c>
      <c r="BG18" s="9">
        <v>0</v>
      </c>
      <c r="BH18" s="9">
        <v>12.016999999999999</v>
      </c>
      <c r="BI18" s="9">
        <v>1.129</v>
      </c>
      <c r="BJ18" s="9">
        <v>1.6919999999999999</v>
      </c>
      <c r="BK18" s="9">
        <v>3.2160000000000002</v>
      </c>
      <c r="BL18" s="9">
        <v>2.0880000000000001</v>
      </c>
      <c r="BM18" s="9">
        <v>15.967000000000001</v>
      </c>
      <c r="BN18" s="9">
        <v>1.496</v>
      </c>
      <c r="BO18" s="9">
        <v>22.07</v>
      </c>
      <c r="BP18" s="9">
        <v>4.641</v>
      </c>
      <c r="BQ18" s="9">
        <v>11.749000000000001</v>
      </c>
      <c r="BR18" s="9">
        <v>7.8280000000000003</v>
      </c>
      <c r="BS18" s="9">
        <v>3.9220000000000002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3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8653</v>
      </c>
    </row>
    <row r="6" spans="1:13" ht="15.75" customHeight="1">
      <c r="B6" s="72" t="s">
        <v>8654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8656</v>
      </c>
    </row>
    <row r="9" spans="1:13" s="17" customFormat="1"/>
    <row r="10" spans="1:13" ht="22.5" customHeight="1">
      <c r="A10" s="18" t="s">
        <v>8657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8658</v>
      </c>
      <c r="I10" s="18" t="s">
        <v>250</v>
      </c>
      <c r="J10" s="18" t="s">
        <v>252</v>
      </c>
      <c r="K10" s="18" t="s">
        <v>8659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8661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8661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8661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8661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8661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8661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8661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8661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8661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8661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8661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8661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8661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8661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8661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8661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8661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8661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8661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8661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8661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8661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8661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8661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8661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8661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8661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8661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8661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8661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8661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8661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8661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8661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8661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8661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8661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8661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8661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8661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8661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8661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8661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8661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8661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8661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8661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8661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8661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8661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8661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8661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8661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8661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8661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8661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8661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8661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8661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8661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8661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8661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8661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8661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8661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8661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8661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8661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8661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8661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8661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8661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8661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8661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8661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8661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8661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8661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8661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8661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8661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8661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8661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8661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8661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8661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8661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8661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8661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8661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8661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8661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8661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8661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8661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8661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8661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8661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8661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8661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8661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8661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8661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8661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8661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8661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8661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8661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8661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8661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8661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8661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8661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8661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8661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8661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8661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8661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8661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8661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8661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8661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8661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8661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8661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8661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8661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8661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8661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8661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8661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8661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8661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8661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8661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8661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8661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8661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8661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8661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8661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8661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8661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8661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8661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8661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8661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8661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8661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8661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8661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8661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8661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8661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8661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8661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8661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8661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8661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8661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8661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8661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8661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8661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8661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8661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8661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8661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8661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8661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8661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8661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8661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8661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8661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8661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8661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8661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8661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8661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8661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8661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8661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8661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8661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8661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8661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8661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8661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8661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8661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8661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8661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8661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8661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8661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8661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8661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8661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8661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8661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8661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8661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8661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8661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8661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8661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8661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8661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8661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8661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8661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8661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8661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8661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8661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8661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8661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8661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8661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8661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8661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8661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8661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8661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8661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8661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8661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8661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8661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8661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8661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8661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8661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8661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8661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8661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8661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8661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8661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8661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8661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8661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8661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8661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8661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8661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8661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8661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8661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8661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8661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8661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8661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8661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8661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8661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8661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8661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8661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8661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8661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8661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8661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8661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8661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8661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8661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8661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8661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8661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8661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8661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8661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8661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8661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8661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8661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8661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8661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8661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8661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8661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8661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8661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8661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8661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8661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8661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8661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8661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8661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8661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8661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8661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8661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8661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8661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8661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8661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8661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8661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8661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8661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8661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8661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8661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8661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8661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8661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8661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8661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8661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8661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8661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8661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8661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8661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8661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8661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8661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8661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8661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8661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8661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8661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8661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8661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8661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8661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8661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8661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8661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8661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8661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8661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8661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8661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8661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8661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8661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8661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8661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8661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8661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8661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8661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8661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8661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8661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8661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8661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8661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8661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8661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8661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8661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8661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8661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8661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8661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8661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8661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8661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8661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8661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8661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8661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8661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8661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8661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8661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8661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8661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8661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8661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8661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8661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8661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8661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8661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8661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8661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8661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8661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8661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8661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8661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8661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8661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8661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8661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8661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8661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8661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8661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8661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8661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8661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8661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8661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8661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8661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8661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8661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8661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8661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8661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8661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8661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8661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8661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8661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8661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8661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8661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8661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8661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8661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8661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8661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8661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8661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8661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8661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8661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8661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8661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8661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8661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8661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8661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8661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8661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8661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8661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8661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8661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8661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8661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8661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8661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8661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8661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8661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8661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8661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8661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8661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8661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8661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8661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8661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8661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8661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8661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8661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8661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8661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8661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8661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8661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8661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8661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8661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8661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8661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8661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8661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8661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8661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8661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8661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8661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8661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8661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8661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8661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8661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8661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8661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8661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8661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8661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8661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8661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8661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8661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8661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8661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8661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8661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8661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8661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8661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8661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8661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8661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8661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8661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8661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8661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8661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8661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8661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8661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8661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8661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8661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8661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8661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8661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8661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8661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8661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8661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8661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8661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8661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8661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8661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8661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8661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8661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8661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8661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8661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8661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8661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8661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8661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8661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8661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8661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8661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8661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8661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8661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8661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8661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8661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8661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8661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8661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8661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8661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8661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8661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8661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8661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8661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8661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8661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8661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8661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8661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8661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8661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8661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8661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8661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8661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8661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8661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8661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8661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8661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8661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8661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8661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8661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8661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8661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8661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8661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8661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8661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8661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8661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8661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8661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8661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8661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8661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8661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8661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8661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8661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8661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8661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8661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8661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8661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8661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8661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8661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8661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8661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8661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8661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8661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8661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8661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8661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8661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8661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8661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8661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8661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8661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8661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8661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8661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8661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8661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8661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8661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8661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8661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8661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8661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8661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8661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8661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8661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8661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8661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8661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8661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8661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8661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8661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8661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8661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8661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8661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8661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8661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8661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8661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8661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8661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8661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8661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8661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8661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8661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8661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8661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8661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8661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8661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8661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8661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8661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8661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8661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8661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8661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8661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8661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8661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8661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8661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8661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8661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8661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8661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8661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8661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8661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8661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8661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8661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8661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8661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8661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8661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8661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8661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8661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8661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8661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8661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8661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8661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8661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8661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8661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8661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8661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8661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8661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8661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8661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8661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8661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8661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8661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8661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8661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8661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8661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8661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8661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8661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8661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8661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8661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8661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8661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8661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8661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8661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8661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8661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8661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8661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8661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8661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8661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8661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8661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8661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8661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8661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8661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8661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8661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8661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8661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8661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8661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8661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8661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8661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8661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8661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8661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8661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8661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8661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8661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8661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8661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8661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8661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8661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8661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8661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8661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8661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8661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8661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8661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8661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8661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8661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8661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8661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8661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8661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8661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8661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8661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8661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8661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8661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8661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8661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8661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8661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8661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8661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8661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8661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8661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8661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8661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8661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8661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8661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8661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8661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8661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8661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8661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8661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8661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8661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8661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8661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8661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8661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8661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8661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8661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8661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8661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8661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8661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8661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8661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8661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8661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8661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8661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8661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8661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8661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8661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8661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8661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8661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8661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8661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8661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8661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8661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8661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8661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8661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8661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8661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8661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8661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8661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8661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8661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8661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8661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8661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8661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8661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8661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8661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8661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8661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8661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8661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8661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8661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8661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8661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8661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8661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8661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8661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8661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8661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8661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8661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8661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8661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8661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8661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8661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8661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8661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8661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8661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8661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8661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8661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8661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8661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8661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8661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8661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8661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8661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8661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8661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8661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8661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8661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8661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8661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8661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8661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8661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8661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8661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8661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8661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8661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8661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8661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8661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8661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8661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8661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8661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8661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8661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8661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8661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8661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8661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8661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8661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8661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8661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8661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8661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8661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8661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8661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8661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8661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8661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8661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8661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8661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8661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8661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8661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8661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8661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8661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8661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8661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8661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8661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8661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8661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8661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8661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8661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8661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8661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8661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8661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8661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8661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8661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8661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8661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8661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8661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8661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8661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8661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8661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8661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8661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8661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8661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8661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8661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8661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8661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8661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8661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8661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8661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8661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8661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8661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8661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8661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8661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8661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8661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8661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8661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8661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8661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8661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8661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8661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8661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8661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8661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8661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8661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8661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8661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8661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8661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8661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8661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8661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8661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8661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8661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8661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8661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8661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8661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8661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8661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8661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8661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8661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8661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8661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8661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8661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8661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8661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8661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8661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8661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8661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8661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8661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8661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8661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8661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8661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8661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8661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8661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8661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8661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8661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8661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8661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8661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8661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8661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8661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8661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8661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8661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8661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8661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8661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8661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8661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8661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8661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8661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8661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8661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8661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8661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8661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8661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8661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8661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8661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8661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8661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8661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8661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8661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8661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8661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8661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8661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8661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8661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8661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8661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8661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8661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8661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8661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8661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8661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8661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8661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8661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8661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8661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8661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8661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8661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8661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8661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8661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8661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8661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8661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8661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8661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8661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8661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8661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8661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8661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8661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8661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8661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8661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8661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8661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8661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8661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8661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8661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8661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8661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8661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8661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8661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8661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8661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8661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8661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8661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8661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8661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8661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8661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8661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8661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8661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8661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8661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8661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8661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8661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8661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8661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8661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8661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8661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8661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8661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8661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8661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8661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8661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8661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8661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8661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8661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8661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8661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8661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8661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8661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8661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8661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8661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8661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8661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8661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8661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8661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8661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8661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8661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8661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8661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8661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8661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8661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8661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8661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8661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8661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8661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8661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8661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8661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8661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8661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8661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8661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8661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8661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8661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8661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8661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8661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8661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8661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8661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8661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8661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8661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8661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8661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8661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8661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8661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8661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8661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8661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8661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8661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8661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8661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8661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8661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8661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8661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8661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8661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8661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8661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8661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8661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8661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8661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8661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8661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8661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8661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8661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8661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8661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8661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8661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8661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8661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8661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8661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8661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8661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8661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8661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8661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8661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8661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8661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8661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8661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8661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8661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8661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8661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8661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8661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8661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8661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8661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8661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8661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8661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8661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8661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8661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8661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8661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8661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8661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8661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8661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8661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8661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8661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8661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8661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8661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8661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8661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8661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8661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8661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8661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8661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8661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8661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8661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8661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8661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8661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8661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8661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8661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8661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8661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8661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8661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8661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8661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8661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8661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8661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8661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8661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8661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8661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8661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8661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8661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8661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8661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8661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8661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8661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8661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8661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8661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8661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8661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8661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8661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8661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8661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8661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8661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8661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8661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8661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8661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8661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8661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8661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8661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8661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8661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8661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8661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8661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8661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8661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8661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8661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8661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8661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8661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8661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8661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8661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8661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8661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8661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8661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8661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8661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8661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8661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8661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8661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8661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8661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8661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8661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8661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8661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8661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8661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8661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8661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8661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8661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8661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8661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8661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8661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8661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8661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8661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8661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8661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8661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8661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8661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8661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8661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8661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8661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8661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8661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8661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8661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8661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8661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8661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8661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8661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8661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8661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8661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8661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8661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8661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8661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8661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8661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8661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8661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8661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8661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8661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8661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8661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8661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8661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8661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8661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8661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8661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8661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8661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8661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8661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8661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8661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8661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8661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8661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8661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8661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8661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8661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8661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8661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8661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8661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8661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8661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8661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8661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8661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8661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8661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8661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8661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8661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8661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8661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8661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8661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8661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8661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8661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8661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8661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8661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8661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8661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8661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8661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8661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8661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8661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8661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8661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8661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8661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8661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8661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8661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8661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8661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8661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8661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8661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8661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8661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8661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8661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8661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8661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8661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8661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8661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8661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8661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8661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8661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8661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8661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8661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8661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8661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8661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8661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8661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8661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8661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8661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8661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8661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8661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8661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8661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8661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8661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8661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8661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8661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8661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8661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8661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8661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8661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8661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8661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8661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8661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8661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8661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8661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8661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8661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8661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8661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8661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8661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8661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8661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8661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8661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8661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8661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8661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8661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8661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8661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8661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8661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8661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8661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8661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8661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8661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8661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8661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8661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8661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8661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8661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8661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8661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8661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8661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8661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8661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8661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8661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8661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8661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8661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8661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8661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8661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8661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8661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8661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8661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8661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8661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8661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8661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8661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8661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8661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8661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8661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8661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8661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8661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8661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8661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8661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8661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8661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8661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8661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8661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8661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8661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8661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8661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8661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8661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8661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8661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8661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8661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8661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8661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8661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8661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8661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8661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8661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8661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8661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8661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8661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8661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8661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8661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8661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8661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8661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8661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8661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8661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8661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8661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8661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8661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8661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8661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8661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8661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8661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8661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8661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8661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8661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8661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8661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8661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8661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8661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8661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8661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8661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8661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8661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8661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8661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8661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8661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8661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8661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8661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8661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8661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8661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8661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8661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8661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8661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8661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8661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8661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8661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8661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8661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8661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8661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8661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8661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8661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8661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8661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8661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8661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8661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8661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8661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8661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8661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8661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8661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8661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8661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8661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8661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8661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8661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8661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8661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8661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8661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8661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8661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8661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8661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8661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8661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8661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8661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8661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8661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8661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8661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8661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8661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8661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8661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8661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8661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8661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8661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8661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8661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8661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8661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8661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8661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8661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8661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8661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8661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8661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8661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8661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8661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8661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8661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8661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8661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8661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8661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8661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8661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8661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8661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8661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8661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8661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8661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8661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8661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8661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8661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8661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8661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8661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8661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8661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8661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8661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8661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8661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8661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8661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8661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8661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8661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8661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8661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8661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8661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8661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8661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8661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8661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8661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8661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8661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8661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8661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8661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8661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8661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8661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8661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8661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8661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8661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8661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8661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8661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8661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8661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8661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8661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8661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8661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8661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8661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8661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8661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8661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8661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8661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8661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8661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8661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8661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8661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8661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8661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8661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8661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8661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8661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8661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8661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8661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8661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8661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8661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8661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8661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8661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8661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8661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8661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8661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8661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8661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8661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8661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8661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8661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8661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8661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8661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8661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8661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8661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8661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8661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8661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8661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8661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8661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8661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8661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8661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8661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8661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8661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8661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8661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8661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8661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8661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8661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8661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8661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8661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8661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8661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8661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8661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8661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8661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8661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8661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8661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8661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8661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8661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8661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8661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8661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8661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8661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8661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8661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8661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8661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8661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8661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8661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8661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8661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8661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8661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8661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8661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8661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8661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8661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8661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8661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8661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8661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8661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8661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8661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8661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8661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8661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8661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8661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8661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8661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8661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8661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8661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8661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8661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8661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8661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8661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8661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8661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8661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8661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8661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8661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8661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8661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8661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8661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8661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8661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8661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8661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8661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8661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8661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8661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8661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8661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8661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8661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8661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8661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8661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8661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8661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8661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8661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8661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8661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8661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8661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8661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8661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8661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8661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8661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8661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8661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8661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8661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8661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8661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8661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8661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8661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8661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8661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8661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8661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8661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8661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8661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8661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8661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8661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8661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8661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8661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8661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8661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8661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8661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8661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8661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8661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8661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8661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8661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8661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8661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8661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8661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8661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8661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8661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8661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8661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8661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8661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8661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8661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8661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8661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8661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8661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8661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8661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8661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8661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8661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8661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8661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8661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8661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8661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8661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8661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8661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8661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8661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8661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8661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8661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8661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8661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8661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8661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8661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8661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8661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8661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8661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8661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8661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8661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8661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8661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8661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8661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8661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8661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8661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8661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8661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8661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8661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8661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8661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8661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8661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8661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8661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8661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8661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8661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8661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8661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8661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8661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8661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8661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8661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8661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8661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8661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8661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8661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8661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8661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8661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8661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8661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8661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8661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8661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8661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8661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8661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8661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8661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8661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8661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8661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8661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8661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8661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8661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8661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8661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8661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8661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8661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8661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8661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8661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8661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8661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8661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8661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8661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8661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8661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8661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8661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8661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8661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8661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8661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8661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8661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8661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8661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8661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8661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8661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8661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8661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8661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8661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8661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8661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8661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8661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8661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8661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8661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8661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8661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8661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8661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8661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8661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8661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8661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8661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8661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8661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8661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8661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8661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8661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8661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8661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8661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8661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8661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8661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8661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8661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8661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8661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8661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8661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8661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8661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8661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8661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8661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8661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8661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8661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8661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8661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8661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8661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8661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8661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8661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8661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8661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8661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8661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8661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8661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8661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8661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8661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8661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8661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8661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8661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8661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8661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8661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8661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8661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8661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8661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8661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8661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8661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8661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8661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8661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8661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8661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8661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8661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8661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8661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8661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8661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8661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8661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8661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8661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8661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8661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8661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8661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8661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8661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8661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8661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8661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8661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8661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8661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8661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8661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8661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8661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8661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8661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8661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8661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8661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8661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8661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8661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8661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8661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8661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8661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8661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8661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8661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8661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8661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8661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8661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8661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8661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8661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8661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8661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8661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8661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8661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8661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8661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8661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8661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8661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8661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8661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8661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8661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8661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8661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8661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8661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8661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8661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8661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8661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8661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8661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8661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8661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8661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8661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8661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8661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8661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8661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8661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8661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8661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8661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8661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8661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8661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8661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8661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8661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8661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8661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8661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8661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8661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8661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8661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8661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8661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8661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8661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8661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8661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8661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8661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8661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8661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8661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8661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8661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8661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8661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8661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8661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8661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8661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8661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8661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8661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8661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8661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8661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8661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8661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8661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8661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8661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8661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8661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8661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8661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8661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8661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8661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8661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8661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8661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8661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8661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8661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8661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8661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8661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8661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8661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8661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8661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8661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8661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8661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8661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8661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8661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8661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8661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8661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8661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8661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8661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8661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8661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8661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8661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8661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8661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8661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8661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8661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8661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8661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8661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8661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8661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8661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8661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8661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8661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8661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8661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8661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8661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8661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8661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8661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8661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8661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8661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8661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8661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8661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8661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8661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8661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8661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8661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8661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8661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8661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8661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8661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8661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8661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8661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8661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8661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8661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8661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8661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8661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8661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8661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8661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8661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8661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8661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8661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8661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8661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8661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8661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8661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8661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8661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8661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8661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8661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8661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8661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8661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8661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8661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8661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8661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8661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8661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8661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8661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8661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8661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8661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8661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8661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8661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8661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8661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8661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8661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8661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8661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8661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8661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8661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8661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8661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8661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8661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8661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8661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8661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8661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8661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8661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8661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8661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8661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8661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8661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8661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8661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8661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8661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8661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8661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8661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8661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8661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8661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8661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8661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8661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8661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8661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8661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8661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8661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8661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8661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8661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8661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8661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8661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8661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8661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8661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8661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8661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8661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8661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8661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8661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8661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8661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8661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8661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8661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8661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8661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8661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8661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8661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8661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8661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8661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8661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8661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8661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8661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8661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8661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8661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8661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8661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8661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8661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8661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8661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8661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8661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8661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8661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8661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8661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8661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8661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8661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8661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8661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8661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8661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8661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8661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8661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8661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8661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8661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8661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8661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8661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8661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8661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8661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8661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8661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8661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8661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8661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8661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8661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8661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8661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8661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8661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8661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8661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8661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8661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8661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8661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8661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8661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8661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8661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8661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8661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8661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8661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8661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8661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8661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8661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8661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8661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8661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8661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8661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8661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8661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8661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8661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8661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8661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8661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8661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8661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8661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8661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8661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8661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8661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8661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8661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8661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8661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8661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8661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8661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8661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8661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8661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8661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8661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8661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8661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8661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8661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8661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8661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8661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8661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8661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8661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8661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8661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8661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8661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8661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8661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8661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8661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8661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8661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8661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8661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8661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8661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8661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8661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8661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8661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8661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8661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8661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8661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8661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8661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8661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8661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8661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8661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8661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8661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8661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8661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8661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8661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8661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8661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8661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8661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8661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8661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8661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8661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8661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8661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8661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8661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8661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8661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8661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8661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8661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8661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8661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8661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8661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8661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8661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8661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8661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8661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8661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8661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8661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8661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8661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8661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8661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8661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8661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8661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8661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8661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8661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8661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8661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8661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8661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8661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8661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8661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8661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8661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8661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8661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8661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8661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8661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8661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8661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8661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8661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8661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8661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8661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8661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8661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8661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8661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8661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8661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8661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8661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8661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8661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8661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8661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8661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8661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8661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8661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8661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8661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8661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8661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8661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8661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8661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8661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8661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8661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8661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8661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8661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8661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8661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8661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8661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8661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8661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8661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8661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8661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8661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8661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8661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8661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8661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8661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8661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8661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8661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8661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8661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8661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8661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8661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8661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8661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8661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8661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8661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8661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8661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8661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8661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8661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8661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8661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8661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8661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8661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8661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8661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8661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8661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8661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8661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8661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8661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8661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8661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8661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8661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8661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8661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8661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8661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8661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8661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8661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8661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8661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8661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8661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8661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8661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8661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8661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8661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8661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8661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8661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8661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8661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8661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8661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8661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8661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8661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8661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8661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8661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8661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8661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8661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8661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8661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8661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8661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8661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8661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8661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8661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8661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8661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8661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8661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8661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8661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8661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8661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8661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8661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8661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8661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8661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8661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8661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8661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8661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8661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8661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8661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8661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8661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8661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8661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8661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8661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8661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8661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8661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8661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8661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8661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8661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8661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8661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8661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8661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8661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8661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8661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8661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8661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8661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8661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8661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8661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8661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8661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8661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8661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8661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8661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8661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8661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8661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8661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8661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8661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8661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8661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8661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8661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8661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8661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8661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8661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8661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8661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8661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8661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8661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8661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8661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8661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8661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8661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8661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8661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8661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8661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8661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8661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8661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8661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8661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8661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8661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8661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8661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8661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8661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8661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8661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8661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8661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8661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8661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8661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8661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8661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8661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8661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8661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8661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8661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8661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8661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8661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8661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8661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8661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8661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8661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8661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8661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8661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8661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8661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8661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8661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8661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8661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8661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8661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8661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8661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8661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8661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8661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8661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8661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8661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8661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8661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8661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8661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8661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8661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8661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8661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8661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8661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8661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8661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8661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8661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8661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8661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8661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8661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8661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8661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8661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8661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8661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8661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8661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8661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8661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8661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8661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8661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8661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8661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8661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8661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8661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8661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8661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8661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8661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8661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8661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8661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8661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8661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8661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8661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8661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8661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8661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8661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8661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8661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8661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8661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8661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8661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8661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8661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8661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8661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8661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8661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8661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8661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8661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8661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8661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8661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8661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8661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8661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8661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8661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8661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8661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8661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8661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8661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8661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8661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8661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8661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8661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8661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8661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8661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8661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8661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8661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8661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8661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8661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8661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8661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8661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8661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8661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8661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8661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8661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8661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8661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8661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8661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8661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8661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8661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8661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8661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8661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8661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8661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8661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8661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8661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8661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8661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8661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8661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8661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8661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8661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8661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8661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8661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8661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8661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8661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8661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8661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8661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8661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8661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8661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8661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8661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8661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8661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8661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8661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8661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8661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8661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8661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8661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8661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8661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8661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8661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8661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8661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8661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8661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8661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8661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8661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8661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8661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8661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8661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8661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8661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8661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8661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8661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8661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8661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8661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8661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8661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8661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8661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8661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8661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8661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8661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8661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8661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8661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8661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8661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8661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8661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8661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8661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8661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8661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8661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8661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8661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8661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8661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8661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8661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8661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8661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8661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8661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8661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8661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8661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8661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8661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8661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8661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8661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8661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8661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8661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8661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8661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8661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8661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8661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8661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8661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8661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8661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8661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8661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8661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8661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8661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8661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8661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8661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8661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8661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8661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8661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8661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8661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8661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8661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8661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8661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8661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8661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8661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8661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8661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8661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8661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8661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8661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8661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8661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8661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8661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8661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8661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8661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8661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8661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8661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8661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8661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8661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8661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8661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8661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8661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8661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8661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8661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8661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8661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8661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8661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8661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8661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8661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8661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8661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8661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8661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8661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8661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8661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8661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8661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8661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8661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8661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8661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8661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8661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8661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8661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8661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8661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8661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8661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8661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8661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8661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8661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8661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8661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8661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8661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8661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8661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8661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8661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8661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8661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8661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8661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8661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8661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8661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8661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8661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8661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8661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8661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8661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8661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8661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8661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8661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8661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8661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8661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8661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8661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8661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8661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8661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8661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8661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8661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8661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8661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8661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8661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8661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8661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8661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8661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8661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8661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8661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8661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8661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8661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8661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8661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8661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8661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8661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8661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8661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8661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8661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8661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8661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8661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8661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8661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8661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8661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8661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8661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8661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8661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8661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8661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8661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8661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8661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8661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8661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8661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8661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8661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8661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8661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8661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8661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8661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8661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8661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8661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8661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8661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8661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8661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8661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8661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8661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8661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8661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8661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8661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8661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8661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8661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8661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8661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8661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8661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8661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8661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8661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8661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8661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8661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8661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8661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8661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8661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8661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8661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8661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8661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8661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8661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8661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8661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8661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8661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8661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8661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8661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8661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8661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8661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8661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8661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8661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8661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8661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8661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8661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8661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8661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8661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8661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8661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8661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8661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8661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8661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8661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8661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8661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8661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8661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8661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8661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8661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8661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8661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8661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8661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8661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8661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8661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8661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8661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8661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8661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8661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8661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8661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8661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8661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8661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8661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8661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8661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8661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8661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8661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8661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8661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8661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8661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8661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8661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8661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8661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8661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8661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8661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8661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8661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8661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8661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8661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8661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8661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8661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8661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8661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8661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8661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8661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8661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8661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8661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8661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8661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8661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8661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8661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8661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8661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8661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8661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8661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8661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8661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8661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8661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8661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8661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8661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8661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8661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8661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8661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8661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8661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8661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8661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8661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8661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8661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8661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8661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8661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8661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8661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8661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8661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8661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8661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8661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8661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8661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8661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8661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8661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8661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8661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8661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8661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8661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8661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8661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8661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8661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8661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8661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8661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8661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8661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8661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8661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8661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8661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8661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8661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8661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8661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8661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8661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8661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8661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8661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8661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8661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8661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8661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8661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8661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8661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8661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8661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8661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8661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8661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8661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8661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8661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8661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8661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8661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8661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8661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8661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8661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8661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8661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8661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8661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8661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8661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8661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8661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8661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8661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8661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8661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8661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8661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8661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8661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8661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8661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8661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8661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8661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8661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8661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8661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8661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8661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8661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8661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8661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8661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8661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8661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8661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8661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8661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8661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8661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8661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8661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8661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8661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8661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8661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8661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8661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8661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8661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8661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8661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8661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8661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8661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8661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8661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8661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8661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8661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8661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8661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8661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8661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8661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8661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8661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8661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8661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8661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8661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8661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8661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8661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8661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8661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8661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8661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8661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8661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8661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8661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8661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8661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8661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8661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8661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8661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8661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8661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8661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8661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8661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8661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8661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8661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8661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8661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8661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8661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8661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8661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8661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8661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8661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8661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8661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8661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8661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8661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8661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8661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8661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8661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8661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8661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8661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8661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8661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8661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8661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8661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8661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8661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8661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8661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8661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8661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8661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8661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8661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8661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8661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8661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8661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8661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8661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8661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8661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8661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8661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8661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8661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8661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8661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8661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8661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8661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8661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8661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8661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8661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8661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8661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8661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8661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8661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8661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8661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8661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8661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8661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8661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8661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8661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8661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8661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8661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8661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8661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8661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8661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8661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8661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8661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8661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8661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8661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8661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8661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8661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8661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8661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8661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8661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8661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8661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8661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8661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8661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8661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8661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8661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8661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8661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8661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8661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8661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8661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8661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8661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8661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8661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8661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8661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8661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8661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8661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8661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8661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8661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8661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8661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8661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8661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8661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8661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8661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8661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8661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8661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8661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8661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8661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8661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8661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8661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8661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8661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8661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8661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8661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8661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8661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8661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8661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8661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8661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8661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8661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8661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8661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8661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8661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8661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8661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8661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8661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8661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8661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8661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8661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8661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8661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8661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8661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8661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8661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8661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8661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8661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8661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8661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8661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8661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8661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8661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8661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8661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8661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8661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8661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8661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8661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8661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8661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8661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8661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8661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8661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8661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8661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8661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8661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8661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8661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8661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8661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8661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8661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8661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8661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8661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8661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8661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8661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8661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8661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8661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8661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8661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8661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8661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8661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8661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8661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8661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8661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8661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8661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8661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8661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8661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8661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8661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8661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8661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8661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8661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8661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8661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8661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8661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8661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8661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8661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8661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8661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8661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8661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8661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8661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8661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8661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8661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8661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8661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8661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8661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8661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8661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8661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8661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8661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8661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8661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8661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8661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8661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8661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8661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8661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8661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8661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8661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8661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8661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8661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8661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8661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8661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8661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8661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8661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8661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8661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8661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8661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8661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8661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8661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8661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8661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8661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8661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8661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8661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8661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8661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8661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8661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8661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8661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8661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8661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8661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8661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8661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8661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8661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8661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8661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8661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8661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8661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8661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8661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8661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8661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8661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8661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8661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8661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8661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8661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8661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8661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8661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8661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8661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8661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8661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8661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8661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8661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8661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8661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8661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8661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8661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8661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8661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8661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8661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8661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8661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8661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8661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8661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8661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8661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8661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8661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8661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8661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8661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8661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8661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8661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8661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8661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8661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8661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8661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8661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8661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8661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8661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8661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8661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8661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8661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8661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8661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8661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8661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8661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8661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8661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8661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8661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8661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8661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8661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8661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8661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8661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8661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8661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8661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8661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8661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8661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8661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8661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8661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8661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8661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8661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8661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8661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8661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8661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8661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8661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8661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8661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8661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8661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8661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8661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8661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8661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8661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8661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8661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8661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8661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8661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8661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8661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8661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8661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8661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8661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8661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8661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8661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8661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8661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8661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8661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8661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8661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8661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8661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8661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8661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8661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8661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8661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8661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8661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8661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8661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8661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8661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8661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8661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8661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8661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8661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8661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8661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8661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8661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8661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8661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8661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8661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8661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8661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8661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8661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8661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8661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8661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8661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8661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8661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8661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8661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8661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8661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8661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8661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8661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8661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8661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8661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8661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8661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8661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8661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8661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8661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8661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8661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8661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8661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8661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8661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8661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8661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8661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8661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8661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8661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8661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8661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8661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8661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8661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8661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8661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8661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8661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8661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8661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8661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8661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8661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8661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8661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8661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8661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8661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8661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8661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8661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8661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8661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8661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8661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8661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8661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8661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8661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8661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8661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8661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8661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8661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8661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8661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8661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8661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8661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8661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8661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8661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8661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8661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8661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8661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8661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8661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8661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8661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8661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8661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8661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8661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8661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8661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8661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8661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8661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8661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8661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8661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8661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8661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8661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8661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8661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8661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8661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8661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8661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8661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8661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8661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8661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8661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8661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8661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8661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8661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8661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8661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8661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8661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8661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8661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8661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8661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8661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8661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8661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8661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8661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8661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8661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8661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8661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8661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8661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8661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8661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8661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8661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8661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8661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8661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8661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8661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8661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8661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8661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8661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8661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8661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8661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8661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8661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8661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8661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8661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8661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8661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8661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8661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8661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8661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8661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8661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8661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8661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8661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8661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8661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8661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8661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8661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8661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8661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8661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8661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8661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8661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8661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8661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8661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8661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8661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8661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8661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8661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8661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8661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8661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8661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8661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8661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8661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8661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8661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8661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8661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8661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8661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8582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8661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8583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8661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8584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8661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8585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8661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8586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8661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8587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8661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8588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8661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8589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8661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8590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8661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8591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8661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8592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8661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8593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8661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8594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8661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8595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8661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8596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8661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8597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8661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8598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8661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8599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8661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8600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8661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8601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8661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8602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8661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8603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8661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8604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8661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8605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8661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8606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8661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8607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8661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8608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8661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8609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8661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8610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8661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8611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8661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8612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8661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8613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8661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8614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8661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8615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8661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8616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8661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8617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8661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8618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8661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8619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8661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8620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8661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8621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8661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8622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8661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8623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8661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8624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8661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8625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8661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8626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8661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8627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8661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8628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8661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8629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8661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8630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8661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8631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8661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8632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8661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8633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8661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8634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8661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8635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8661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8636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8661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8637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8661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8638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8661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8639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8661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8640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8661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8641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8661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8642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8661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8643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8661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8644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8661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8645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8661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8646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8661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8647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8661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8648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8661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8649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8661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8650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8661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8651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8661</v>
      </c>
      <c r="L4331" s="11">
        <v>2</v>
      </c>
    </row>
    <row r="4333" spans="1:12">
      <c r="A4333" s="11" t="s">
        <v>8660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904162A" display="A127904162A" xr:uid="{00000000-0004-0000-0000-000024000000}"/>
    <hyperlink ref="E48" location="A127917790F" display="A127917790F" xr:uid="{00000000-0004-0000-0000-000025000000}"/>
    <hyperlink ref="E49" location="A127862950X" display="A127862950X" xr:uid="{00000000-0004-0000-0000-000026000000}"/>
    <hyperlink ref="E50" location="A127862958T" display="A127862958T" xr:uid="{00000000-0004-0000-0000-000027000000}"/>
    <hyperlink ref="E51" location="A127904166K" display="A127904166K" xr:uid="{00000000-0004-0000-0000-000028000000}"/>
    <hyperlink ref="E52" location="A127931578K" display="A127931578K" xr:uid="{00000000-0004-0000-0000-000029000000}"/>
    <hyperlink ref="E53" location="A127890246T" display="A127890246T" xr:uid="{00000000-0004-0000-0000-00002A000000}"/>
    <hyperlink ref="E54" location="A127917806L" display="A127917806L" xr:uid="{00000000-0004-0000-0000-00002B000000}"/>
    <hyperlink ref="E55" location="A127904170A" display="A127904170A" xr:uid="{00000000-0004-0000-0000-00002C000000}"/>
    <hyperlink ref="E56" location="A127917810C" display="A127917810C" xr:uid="{00000000-0004-0000-0000-00002D000000}"/>
    <hyperlink ref="E57" location="A127849342X" display="A127849342X" xr:uid="{00000000-0004-0000-0000-00002E000000}"/>
    <hyperlink ref="E58" location="A127917794R" display="A127917794R" xr:uid="{00000000-0004-0000-0000-00002F000000}"/>
    <hyperlink ref="E59" location="A127904146A" display="A127904146A" xr:uid="{00000000-0004-0000-0000-000030000000}"/>
    <hyperlink ref="E60" location="A127849346J" display="A127849346J" xr:uid="{00000000-0004-0000-0000-000031000000}"/>
    <hyperlink ref="E61" location="A127904150T" display="A127904150T" xr:uid="{00000000-0004-0000-0000-000032000000}"/>
    <hyperlink ref="E62" location="A127904154A" display="A127904154A" xr:uid="{00000000-0004-0000-0000-000033000000}"/>
    <hyperlink ref="E63" location="A127835598V" display="A127835598V" xr:uid="{00000000-0004-0000-0000-000034000000}"/>
    <hyperlink ref="E64" location="A127835602X" display="A127835602X" xr:uid="{00000000-0004-0000-0000-000035000000}"/>
    <hyperlink ref="E65" location="A127849350X" display="A127849350X" xr:uid="{00000000-0004-0000-0000-000036000000}"/>
    <hyperlink ref="E66" location="A127835606J" display="A127835606J" xr:uid="{00000000-0004-0000-0000-000037000000}"/>
    <hyperlink ref="E67" location="A127931570T" display="A127931570T" xr:uid="{00000000-0004-0000-0000-000038000000}"/>
    <hyperlink ref="E68" location="A127876726R" display="A127876726R" xr:uid="{00000000-0004-0000-0000-000039000000}"/>
    <hyperlink ref="E69" location="A127890234J" display="A127890234J" xr:uid="{00000000-0004-0000-0000-00003A000000}"/>
    <hyperlink ref="E70" location="A127849354J" display="A127849354J" xr:uid="{00000000-0004-0000-0000-00003B000000}"/>
    <hyperlink ref="E71" location="A127890238T" display="A127890238T" xr:uid="{00000000-0004-0000-0000-00003C000000}"/>
    <hyperlink ref="E72" location="A127904158K" display="A127904158K" xr:uid="{00000000-0004-0000-0000-00003D000000}"/>
    <hyperlink ref="E73" location="A127849358T" display="A127849358T" xr:uid="{00000000-0004-0000-0000-00003E000000}"/>
    <hyperlink ref="E74" location="A127917798X" display="A127917798X" xr:uid="{00000000-0004-0000-0000-00003F000000}"/>
    <hyperlink ref="E75" location="A127862954J" display="A127862954J" xr:uid="{00000000-0004-0000-0000-000040000000}"/>
    <hyperlink ref="E76" location="A127917802C" display="A127917802C" xr:uid="{00000000-0004-0000-0000-000041000000}"/>
    <hyperlink ref="E77" location="A127931574A" display="A127931574A" xr:uid="{00000000-0004-0000-0000-000042000000}"/>
    <hyperlink ref="E78" location="A127862962J" display="A127862962J" xr:uid="{00000000-0004-0000-0000-000043000000}"/>
    <hyperlink ref="E79" location="A127890242J" display="A127890242J" xr:uid="{00000000-0004-0000-0000-000044000000}"/>
    <hyperlink ref="E80" location="A127849366T" display="A127849366T" xr:uid="{00000000-0004-0000-0000-000045000000}"/>
    <hyperlink ref="E81" location="A127890366K" display="A127890366K" xr:uid="{00000000-0004-0000-0000-000046000000}"/>
    <hyperlink ref="E82" location="A127890354A" display="A127890354A" xr:uid="{00000000-0004-0000-0000-000047000000}"/>
    <hyperlink ref="E83" location="A127904298L" display="A127904298L" xr:uid="{00000000-0004-0000-0000-000048000000}"/>
    <hyperlink ref="E84" location="A127849470T" display="A127849470T" xr:uid="{00000000-0004-0000-0000-000049000000}"/>
    <hyperlink ref="E85" location="A127890370A" display="A127890370A" xr:uid="{00000000-0004-0000-0000-00004A000000}"/>
    <hyperlink ref="E86" location="A127931662A" display="A127931662A" xr:uid="{00000000-0004-0000-0000-00004B000000}"/>
    <hyperlink ref="E87" location="A127835698C" display="A127835698C" xr:uid="{00000000-0004-0000-0000-00004C000000}"/>
    <hyperlink ref="E88" location="A127904306A" display="A127904306A" xr:uid="{00000000-0004-0000-0000-00004D000000}"/>
    <hyperlink ref="E89" location="A127931666K" display="A127931666K" xr:uid="{00000000-0004-0000-0000-00004E000000}"/>
    <hyperlink ref="E90" location="A127863042K" display="A127863042K" xr:uid="{00000000-0004-0000-0000-00004F000000}"/>
    <hyperlink ref="E91" location="A127890358K" display="A127890358K" xr:uid="{00000000-0004-0000-0000-000050000000}"/>
    <hyperlink ref="E92" location="A127849462T" display="A127849462T" xr:uid="{00000000-0004-0000-0000-000051000000}"/>
    <hyperlink ref="E93" location="A127835670A" display="A127835670A" xr:uid="{00000000-0004-0000-0000-000052000000}"/>
    <hyperlink ref="E94" location="A127904290V" display="A127904290V" xr:uid="{00000000-0004-0000-0000-000053000000}"/>
    <hyperlink ref="E95" location="A127876806R" display="A127876806R" xr:uid="{00000000-0004-0000-0000-000054000000}"/>
    <hyperlink ref="E96" location="A127876810F" display="A127876810F" xr:uid="{00000000-0004-0000-0000-000055000000}"/>
    <hyperlink ref="E97" location="A127876814R" display="A127876814R" xr:uid="{00000000-0004-0000-0000-000056000000}"/>
    <hyperlink ref="E98" location="A127904294C" display="A127904294C" xr:uid="{00000000-0004-0000-0000-000057000000}"/>
    <hyperlink ref="E99" location="A127890362A" display="A127890362A" xr:uid="{00000000-0004-0000-0000-000058000000}"/>
    <hyperlink ref="E100" location="A127863030A" display="A127863030A" xr:uid="{00000000-0004-0000-0000-000059000000}"/>
    <hyperlink ref="E101" location="A127931654A" display="A127931654A" xr:uid="{00000000-0004-0000-0000-00005A000000}"/>
    <hyperlink ref="E102" location="A127849466A" display="A127849466A" xr:uid="{00000000-0004-0000-0000-00005B000000}"/>
    <hyperlink ref="E103" location="A127917930W" display="A127917930W" xr:uid="{00000000-0004-0000-0000-00005C000000}"/>
    <hyperlink ref="E104" location="A127904302T" display="A127904302T" xr:uid="{00000000-0004-0000-0000-00005D000000}"/>
    <hyperlink ref="E105" location="A127917934F" display="A127917934F" xr:uid="{00000000-0004-0000-0000-00005E000000}"/>
    <hyperlink ref="E106" location="A127835674K" display="A127835674K" xr:uid="{00000000-0004-0000-0000-00005F000000}"/>
    <hyperlink ref="E107" location="A127835678V" display="A127835678V" xr:uid="{00000000-0004-0000-0000-000060000000}"/>
    <hyperlink ref="E108" location="A127835682K" display="A127835682K" xr:uid="{00000000-0004-0000-0000-000061000000}"/>
    <hyperlink ref="E109" location="A127917938R" display="A127917938R" xr:uid="{00000000-0004-0000-0000-000062000000}"/>
    <hyperlink ref="E110" location="A127835686V" display="A127835686V" xr:uid="{00000000-0004-0000-0000-000063000000}"/>
    <hyperlink ref="E111" location="A127835690K" display="A127835690K" xr:uid="{00000000-0004-0000-0000-000064000000}"/>
    <hyperlink ref="E112" location="A127863034K" display="A127863034K" xr:uid="{00000000-0004-0000-0000-000065000000}"/>
    <hyperlink ref="E113" location="A127863038V" display="A127863038V" xr:uid="{00000000-0004-0000-0000-000066000000}"/>
    <hyperlink ref="E114" location="A127931658K" display="A127931658K" xr:uid="{00000000-0004-0000-0000-000067000000}"/>
    <hyperlink ref="E115" location="A127890386V" display="A127890386V" xr:uid="{00000000-0004-0000-0000-000068000000}"/>
    <hyperlink ref="E116" location="A127931670A" display="A127931670A" xr:uid="{00000000-0004-0000-0000-000069000000}"/>
    <hyperlink ref="E117" location="A127931682K" display="A127931682K" xr:uid="{00000000-0004-0000-0000-00006A000000}"/>
    <hyperlink ref="E118" location="A127931694V" display="A127931694V" xr:uid="{00000000-0004-0000-0000-00006B000000}"/>
    <hyperlink ref="E119" location="A127835718A" display="A127835718A" xr:uid="{00000000-0004-0000-0000-00006C000000}"/>
    <hyperlink ref="E120" location="A127931702J" display="A127931702J" xr:uid="{00000000-0004-0000-0000-00006D000000}"/>
    <hyperlink ref="E121" location="A127876830R" display="A127876830R" xr:uid="{00000000-0004-0000-0000-00006E000000}"/>
    <hyperlink ref="E122" location="A127849478K" display="A127849478K" xr:uid="{00000000-0004-0000-0000-00006F000000}"/>
    <hyperlink ref="E123" location="A127863062V" display="A127863062V" xr:uid="{00000000-0004-0000-0000-000070000000}"/>
    <hyperlink ref="E124" location="A127876834X" display="A127876834X" xr:uid="{00000000-0004-0000-0000-000071000000}"/>
    <hyperlink ref="E125" location="A127876818X" display="A127876818X" xr:uid="{00000000-0004-0000-0000-000072000000}"/>
    <hyperlink ref="E126" location="A127876822R" display="A127876822R" xr:uid="{00000000-0004-0000-0000-000073000000}"/>
    <hyperlink ref="E127" location="A127835702J" display="A127835702J" xr:uid="{00000000-0004-0000-0000-000074000000}"/>
    <hyperlink ref="E128" location="A127890374K" display="A127890374K" xr:uid="{00000000-0004-0000-0000-000075000000}"/>
    <hyperlink ref="E129" location="A127835706T" display="A127835706T" xr:uid="{00000000-0004-0000-0000-000076000000}"/>
    <hyperlink ref="E130" location="A127863046V" display="A127863046V" xr:uid="{00000000-0004-0000-0000-000077000000}"/>
    <hyperlink ref="E131" location="A127931674K" display="A127931674K" xr:uid="{00000000-0004-0000-0000-000078000000}"/>
    <hyperlink ref="E132" location="A127917942F" display="A127917942F" xr:uid="{00000000-0004-0000-0000-000079000000}"/>
    <hyperlink ref="E133" location="A127931678V" display="A127931678V" xr:uid="{00000000-0004-0000-0000-00007A000000}"/>
    <hyperlink ref="E134" location="A127863050K" display="A127863050K" xr:uid="{00000000-0004-0000-0000-00007B000000}"/>
    <hyperlink ref="E135" location="A127849474A" display="A127849474A" xr:uid="{00000000-0004-0000-0000-00007C000000}"/>
    <hyperlink ref="E136" location="A127931686V" display="A127931686V" xr:uid="{00000000-0004-0000-0000-00007D000000}"/>
    <hyperlink ref="E137" location="A127917946R" display="A127917946R" xr:uid="{00000000-0004-0000-0000-00007E000000}"/>
    <hyperlink ref="E138" location="A127835710J" display="A127835710J" xr:uid="{00000000-0004-0000-0000-00007F000000}"/>
    <hyperlink ref="E139" location="A127863054V" display="A127863054V" xr:uid="{00000000-0004-0000-0000-000080000000}"/>
    <hyperlink ref="E140" location="A127863058C" display="A127863058C" xr:uid="{00000000-0004-0000-0000-000081000000}"/>
    <hyperlink ref="E141" location="A127876826X" display="A127876826X" xr:uid="{00000000-0004-0000-0000-000082000000}"/>
    <hyperlink ref="E142" location="A127890378V" display="A127890378V" xr:uid="{00000000-0004-0000-0000-000083000000}"/>
    <hyperlink ref="E143" location="A127931690K" display="A127931690K" xr:uid="{00000000-0004-0000-0000-000084000000}"/>
    <hyperlink ref="E144" location="A127904310T" display="A127904310T" xr:uid="{00000000-0004-0000-0000-000085000000}"/>
    <hyperlink ref="E145" location="A127835714T" display="A127835714T" xr:uid="{00000000-0004-0000-0000-000086000000}"/>
    <hyperlink ref="E146" location="A127931698C" display="A127931698C" xr:uid="{00000000-0004-0000-0000-000087000000}"/>
    <hyperlink ref="E147" location="A127917950F" display="A127917950F" xr:uid="{00000000-0004-0000-0000-000088000000}"/>
    <hyperlink ref="E148" location="A127917954R" display="A127917954R" xr:uid="{00000000-0004-0000-0000-000089000000}"/>
    <hyperlink ref="E149" location="A127931726A" display="A127931726A" xr:uid="{00000000-0004-0000-0000-00008A000000}"/>
    <hyperlink ref="E150" location="A127876838J" display="A127876838J" xr:uid="{00000000-0004-0000-0000-00008B000000}"/>
    <hyperlink ref="E151" location="A127876842X" display="A127876842X" xr:uid="{00000000-0004-0000-0000-00008C000000}"/>
    <hyperlink ref="E152" location="A127890394V" display="A127890394V" xr:uid="{00000000-0004-0000-0000-00008D000000}"/>
    <hyperlink ref="E153" location="A127863070V" display="A127863070V" xr:uid="{00000000-0004-0000-0000-00008E000000}"/>
    <hyperlink ref="E154" location="A127849502X" display="A127849502X" xr:uid="{00000000-0004-0000-0000-00008F000000}"/>
    <hyperlink ref="E155" location="A127890402J" display="A127890402J" xr:uid="{00000000-0004-0000-0000-000090000000}"/>
    <hyperlink ref="E156" location="A127863074C" display="A127863074C" xr:uid="{00000000-0004-0000-0000-000091000000}"/>
    <hyperlink ref="E157" location="A127931730T" display="A127931730T" xr:uid="{00000000-0004-0000-0000-000092000000}"/>
    <hyperlink ref="E158" location="A127904330A" display="A127904330A" xr:uid="{00000000-0004-0000-0000-000093000000}"/>
    <hyperlink ref="E159" location="A127849482A" display="A127849482A" xr:uid="{00000000-0004-0000-0000-000094000000}"/>
    <hyperlink ref="E160" location="A127890390K" display="A127890390K" xr:uid="{00000000-0004-0000-0000-000095000000}"/>
    <hyperlink ref="E161" location="A127931706T" display="A127931706T" xr:uid="{00000000-0004-0000-0000-000096000000}"/>
    <hyperlink ref="E162" location="A127904314A" display="A127904314A" xr:uid="{00000000-0004-0000-0000-000097000000}"/>
    <hyperlink ref="E163" location="A127931710J" display="A127931710J" xr:uid="{00000000-0004-0000-0000-000098000000}"/>
    <hyperlink ref="E164" location="A127849486K" display="A127849486K" xr:uid="{00000000-0004-0000-0000-000099000000}"/>
    <hyperlink ref="E165" location="A127863066C" display="A127863066C" xr:uid="{00000000-0004-0000-0000-00009A000000}"/>
    <hyperlink ref="E166" location="A127835722T" display="A127835722T" xr:uid="{00000000-0004-0000-0000-00009B000000}"/>
    <hyperlink ref="E167" location="A127931714T" display="A127931714T" xr:uid="{00000000-0004-0000-0000-00009C000000}"/>
    <hyperlink ref="E168" location="A127835726A" display="A127835726A" xr:uid="{00000000-0004-0000-0000-00009D000000}"/>
    <hyperlink ref="E169" location="A127931718A" display="A127931718A" xr:uid="{00000000-0004-0000-0000-00009E000000}"/>
    <hyperlink ref="E170" location="A127849490A" display="A127849490A" xr:uid="{00000000-0004-0000-0000-00009F000000}"/>
    <hyperlink ref="E171" location="A127835730T" display="A127835730T" xr:uid="{00000000-0004-0000-0000-0000A0000000}"/>
    <hyperlink ref="E172" location="A127931722T" display="A127931722T" xr:uid="{00000000-0004-0000-0000-0000A1000000}"/>
    <hyperlink ref="E173" location="A127904318K" display="A127904318K" xr:uid="{00000000-0004-0000-0000-0000A2000000}"/>
    <hyperlink ref="E174" location="A127835734A" display="A127835734A" xr:uid="{00000000-0004-0000-0000-0000A3000000}"/>
    <hyperlink ref="E175" location="A127917958X" display="A127917958X" xr:uid="{00000000-0004-0000-0000-0000A4000000}"/>
    <hyperlink ref="E176" location="A127835738K" display="A127835738K" xr:uid="{00000000-0004-0000-0000-0000A5000000}"/>
    <hyperlink ref="E177" location="A127876846J" display="A127876846J" xr:uid="{00000000-0004-0000-0000-0000A6000000}"/>
    <hyperlink ref="E178" location="A127904322A" display="A127904322A" xr:uid="{00000000-0004-0000-0000-0000A7000000}"/>
    <hyperlink ref="E179" location="A127904326K" display="A127904326K" xr:uid="{00000000-0004-0000-0000-0000A8000000}"/>
    <hyperlink ref="E180" location="A127849494K" display="A127849494K" xr:uid="{00000000-0004-0000-0000-0000A9000000}"/>
    <hyperlink ref="E181" location="A127849498V" display="A127849498V" xr:uid="{00000000-0004-0000-0000-0000AA000000}"/>
    <hyperlink ref="E182" location="A127835742A" display="A127835742A" xr:uid="{00000000-0004-0000-0000-0000AB000000}"/>
    <hyperlink ref="E183" location="A127849534T" display="A127849534T" xr:uid="{00000000-0004-0000-0000-0000AC000000}"/>
    <hyperlink ref="E184" location="A127904334K" display="A127904334K" xr:uid="{00000000-0004-0000-0000-0000AD000000}"/>
    <hyperlink ref="E185" location="A127931738K" display="A127931738K" xr:uid="{00000000-0004-0000-0000-0000AE000000}"/>
    <hyperlink ref="E186" location="A127876854J" display="A127876854J" xr:uid="{00000000-0004-0000-0000-0000AF000000}"/>
    <hyperlink ref="E187" location="A127904350K" display="A127904350K" xr:uid="{00000000-0004-0000-0000-0000B0000000}"/>
    <hyperlink ref="E188" location="A127890418A" display="A127890418A" xr:uid="{00000000-0004-0000-0000-0000B1000000}"/>
    <hyperlink ref="E189" location="A127849538A" display="A127849538A" xr:uid="{00000000-0004-0000-0000-0000B2000000}"/>
    <hyperlink ref="E190" location="A127835754K" display="A127835754K" xr:uid="{00000000-0004-0000-0000-0000B3000000}"/>
    <hyperlink ref="E191" location="A127917962R" display="A127917962R" xr:uid="{00000000-0004-0000-0000-0000B4000000}"/>
    <hyperlink ref="E192" location="A127917966X" display="A127917966X" xr:uid="{00000000-0004-0000-0000-0000B5000000}"/>
    <hyperlink ref="E193" location="A127876850X" display="A127876850X" xr:uid="{00000000-0004-0000-0000-0000B6000000}"/>
    <hyperlink ref="E194" location="A127904338V" display="A127904338V" xr:uid="{00000000-0004-0000-0000-0000B7000000}"/>
    <hyperlink ref="E195" location="A127849506J" display="A127849506J" xr:uid="{00000000-0004-0000-0000-0000B8000000}"/>
    <hyperlink ref="E196" location="A127890406T" display="A127890406T" xr:uid="{00000000-0004-0000-0000-0000B9000000}"/>
    <hyperlink ref="E197" location="A127890410J" display="A127890410J" xr:uid="{00000000-0004-0000-0000-0000BA000000}"/>
    <hyperlink ref="E198" location="A127931734A" display="A127931734A" xr:uid="{00000000-0004-0000-0000-0000BB000000}"/>
    <hyperlink ref="E199" location="A127863078L" display="A127863078L" xr:uid="{00000000-0004-0000-0000-0000BC000000}"/>
    <hyperlink ref="E200" location="A127849510X" display="A127849510X" xr:uid="{00000000-0004-0000-0000-0000BD000000}"/>
    <hyperlink ref="E201" location="A127904342K" display="A127904342K" xr:uid="{00000000-0004-0000-0000-0000BE000000}"/>
    <hyperlink ref="E202" location="A127835746K" display="A127835746K" xr:uid="{00000000-0004-0000-0000-0000BF000000}"/>
    <hyperlink ref="E203" location="A127835750A" display="A127835750A" xr:uid="{00000000-0004-0000-0000-0000C0000000}"/>
    <hyperlink ref="E204" location="A127931742A" display="A127931742A" xr:uid="{00000000-0004-0000-0000-0000C1000000}"/>
    <hyperlink ref="E205" location="A127849514J" display="A127849514J" xr:uid="{00000000-0004-0000-0000-0000C2000000}"/>
    <hyperlink ref="E206" location="A127904346V" display="A127904346V" xr:uid="{00000000-0004-0000-0000-0000C3000000}"/>
    <hyperlink ref="E207" location="A127849518T" display="A127849518T" xr:uid="{00000000-0004-0000-0000-0000C4000000}"/>
    <hyperlink ref="E208" location="A127849522J" display="A127849522J" xr:uid="{00000000-0004-0000-0000-0000C5000000}"/>
    <hyperlink ref="E209" location="A127890414T" display="A127890414T" xr:uid="{00000000-0004-0000-0000-0000C6000000}"/>
    <hyperlink ref="E210" location="A127931746K" display="A127931746K" xr:uid="{00000000-0004-0000-0000-0000C7000000}"/>
    <hyperlink ref="E211" location="A127863082C" display="A127863082C" xr:uid="{00000000-0004-0000-0000-0000C8000000}"/>
    <hyperlink ref="E212" location="A127931750A" display="A127931750A" xr:uid="{00000000-0004-0000-0000-0000C9000000}"/>
    <hyperlink ref="E213" location="A127849526T" display="A127849526T" xr:uid="{00000000-0004-0000-0000-0000CA000000}"/>
    <hyperlink ref="E214" location="A127849530J" display="A127849530J" xr:uid="{00000000-0004-0000-0000-0000CB000000}"/>
    <hyperlink ref="E215" location="A127863086L" display="A127863086L" xr:uid="{00000000-0004-0000-0000-0000CC000000}"/>
    <hyperlink ref="E216" location="A127863090C" display="A127863090C" xr:uid="{00000000-0004-0000-0000-0000CD000000}"/>
    <hyperlink ref="E217" location="A127917982X" display="A127917982X" xr:uid="{00000000-0004-0000-0000-0000CE000000}"/>
    <hyperlink ref="E218" location="A127904354V" display="A127904354V" xr:uid="{00000000-0004-0000-0000-0000CF000000}"/>
    <hyperlink ref="E219" location="A127904362V" display="A127904362V" xr:uid="{00000000-0004-0000-0000-0000D0000000}"/>
    <hyperlink ref="E220" location="A127876870J" display="A127876870J" xr:uid="{00000000-0004-0000-0000-0000D1000000}"/>
    <hyperlink ref="E221" location="A127917986J" display="A127917986J" xr:uid="{00000000-0004-0000-0000-0000D2000000}"/>
    <hyperlink ref="E222" location="A127904366C" display="A127904366C" xr:uid="{00000000-0004-0000-0000-0000D3000000}"/>
    <hyperlink ref="E223" location="A127876878A" display="A127876878A" xr:uid="{00000000-0004-0000-0000-0000D4000000}"/>
    <hyperlink ref="E224" location="A127863106K" display="A127863106K" xr:uid="{00000000-0004-0000-0000-0000D5000000}"/>
    <hyperlink ref="E225" location="A127849550T" display="A127849550T" xr:uid="{00000000-0004-0000-0000-0000D6000000}"/>
    <hyperlink ref="E226" location="A127849554A" display="A127849554A" xr:uid="{00000000-0004-0000-0000-0000D7000000}"/>
    <hyperlink ref="E227" location="A127890422T" display="A127890422T" xr:uid="{00000000-0004-0000-0000-0000D8000000}"/>
    <hyperlink ref="E228" location="A127917970R" display="A127917970R" xr:uid="{00000000-0004-0000-0000-0000D9000000}"/>
    <hyperlink ref="E229" location="A127931758V" display="A127931758V" xr:uid="{00000000-0004-0000-0000-0000DA000000}"/>
    <hyperlink ref="E230" location="A127890426A" display="A127890426A" xr:uid="{00000000-0004-0000-0000-0000DB000000}"/>
    <hyperlink ref="E231" location="A127863094L" display="A127863094L" xr:uid="{00000000-0004-0000-0000-0000DC000000}"/>
    <hyperlink ref="E232" location="A127904358C" display="A127904358C" xr:uid="{00000000-0004-0000-0000-0000DD000000}"/>
    <hyperlink ref="E233" location="A127917974X" display="A127917974X" xr:uid="{00000000-0004-0000-0000-0000DE000000}"/>
    <hyperlink ref="E234" location="A127863098W" display="A127863098W" xr:uid="{00000000-0004-0000-0000-0000DF000000}"/>
    <hyperlink ref="E235" location="A127931762K" display="A127931762K" xr:uid="{00000000-0004-0000-0000-0000E0000000}"/>
    <hyperlink ref="E236" location="A127876858T" display="A127876858T" xr:uid="{00000000-0004-0000-0000-0000E1000000}"/>
    <hyperlink ref="E237" location="A127835758V" display="A127835758V" xr:uid="{00000000-0004-0000-0000-0000E2000000}"/>
    <hyperlink ref="E238" location="A127890430T" display="A127890430T" xr:uid="{00000000-0004-0000-0000-0000E3000000}"/>
    <hyperlink ref="E239" location="A127863102A" display="A127863102A" xr:uid="{00000000-0004-0000-0000-0000E4000000}"/>
    <hyperlink ref="E240" location="A127876862J" display="A127876862J" xr:uid="{00000000-0004-0000-0000-0000E5000000}"/>
    <hyperlink ref="E241" location="A127876866T" display="A127876866T" xr:uid="{00000000-0004-0000-0000-0000E6000000}"/>
    <hyperlink ref="E242" location="A127890434A" display="A127890434A" xr:uid="{00000000-0004-0000-0000-0000E7000000}"/>
    <hyperlink ref="E243" location="A127835762K" display="A127835762K" xr:uid="{00000000-0004-0000-0000-0000E8000000}"/>
    <hyperlink ref="E244" location="A127890438K" display="A127890438K" xr:uid="{00000000-0004-0000-0000-0000E9000000}"/>
    <hyperlink ref="E245" location="A127849542T" display="A127849542T" xr:uid="{00000000-0004-0000-0000-0000EA000000}"/>
    <hyperlink ref="E246" location="A127835766V" display="A127835766V" xr:uid="{00000000-0004-0000-0000-0000EB000000}"/>
    <hyperlink ref="E247" location="A127876874T" display="A127876874T" xr:uid="{00000000-0004-0000-0000-0000EC000000}"/>
    <hyperlink ref="E248" location="A127931766V" display="A127931766V" xr:uid="{00000000-0004-0000-0000-0000ED000000}"/>
    <hyperlink ref="E249" location="A127849546A" display="A127849546A" xr:uid="{00000000-0004-0000-0000-0000EE000000}"/>
    <hyperlink ref="E250" location="A127931770K" display="A127931770K" xr:uid="{00000000-0004-0000-0000-0000EF000000}"/>
    <hyperlink ref="E251" location="A127835782V" display="A127835782V" xr:uid="{00000000-0004-0000-0000-0000F0000000}"/>
    <hyperlink ref="E252" location="A127917990X" display="A127917990X" xr:uid="{00000000-0004-0000-0000-0000F1000000}"/>
    <hyperlink ref="E253" location="A127863122K" display="A127863122K" xr:uid="{00000000-0004-0000-0000-0000F2000000}"/>
    <hyperlink ref="E254" location="A127890442A" display="A127890442A" xr:uid="{00000000-0004-0000-0000-0000F3000000}"/>
    <hyperlink ref="E255" location="A127835786C" display="A127835786C" xr:uid="{00000000-0004-0000-0000-0000F4000000}"/>
    <hyperlink ref="E256" location="A127931794C" display="A127931794C" xr:uid="{00000000-0004-0000-0000-0000F5000000}"/>
    <hyperlink ref="E257" location="A127931798L" display="A127931798L" xr:uid="{00000000-0004-0000-0000-0000F6000000}"/>
    <hyperlink ref="E258" location="A127876898K" display="A127876898K" xr:uid="{00000000-0004-0000-0000-0000F7000000}"/>
    <hyperlink ref="E259" location="A127849570A" display="A127849570A" xr:uid="{00000000-0004-0000-0000-0000F8000000}"/>
    <hyperlink ref="E260" location="A127918014J" display="A127918014J" xr:uid="{00000000-0004-0000-0000-0000F9000000}"/>
    <hyperlink ref="E261" location="A127876882T" display="A127876882T" xr:uid="{00000000-0004-0000-0000-0000FA000000}"/>
    <hyperlink ref="E262" location="A127904370V" display="A127904370V" xr:uid="{00000000-0004-0000-0000-0000FB000000}"/>
    <hyperlink ref="E263" location="A127863110A" display="A127863110A" xr:uid="{00000000-0004-0000-0000-0000FC000000}"/>
    <hyperlink ref="E264" location="A127917994J" display="A127917994J" xr:uid="{00000000-0004-0000-0000-0000FD000000}"/>
    <hyperlink ref="E265" location="A127835770K" display="A127835770K" xr:uid="{00000000-0004-0000-0000-0000FE000000}"/>
    <hyperlink ref="E266" location="A127876886A" display="A127876886A" xr:uid="{00000000-0004-0000-0000-0000FF000000}"/>
    <hyperlink ref="E267" location="A127863114K" display="A127863114K" xr:uid="{00000000-0004-0000-0000-000000010000}"/>
    <hyperlink ref="E268" location="A127876890T" display="A127876890T" xr:uid="{00000000-0004-0000-0000-000001010000}"/>
    <hyperlink ref="E269" location="A127863118V" display="A127863118V" xr:uid="{00000000-0004-0000-0000-000002010000}"/>
    <hyperlink ref="E270" location="A127835774V" display="A127835774V" xr:uid="{00000000-0004-0000-0000-000003010000}"/>
    <hyperlink ref="E271" location="A127931774V" display="A127931774V" xr:uid="{00000000-0004-0000-0000-000004010000}"/>
    <hyperlink ref="E272" location="A127876894A" display="A127876894A" xr:uid="{00000000-0004-0000-0000-000005010000}"/>
    <hyperlink ref="E273" location="A127917998T" display="A127917998T" xr:uid="{00000000-0004-0000-0000-000006010000}"/>
    <hyperlink ref="E274" location="A127931778C" display="A127931778C" xr:uid="{00000000-0004-0000-0000-000007010000}"/>
    <hyperlink ref="E275" location="A127849558K" display="A127849558K" xr:uid="{00000000-0004-0000-0000-000008010000}"/>
    <hyperlink ref="E276" location="A127835778C" display="A127835778C" xr:uid="{00000000-0004-0000-0000-000009010000}"/>
    <hyperlink ref="E277" location="A127918002X" display="A127918002X" xr:uid="{00000000-0004-0000-0000-00000A010000}"/>
    <hyperlink ref="E278" location="A127849562A" display="A127849562A" xr:uid="{00000000-0004-0000-0000-00000B010000}"/>
    <hyperlink ref="E279" location="A127849566K" display="A127849566K" xr:uid="{00000000-0004-0000-0000-00000C010000}"/>
    <hyperlink ref="E280" location="A127931782V" display="A127931782V" xr:uid="{00000000-0004-0000-0000-00000D010000}"/>
    <hyperlink ref="E281" location="A127931786C" display="A127931786C" xr:uid="{00000000-0004-0000-0000-00000E010000}"/>
    <hyperlink ref="E282" location="A127904374C" display="A127904374C" xr:uid="{00000000-0004-0000-0000-00000F010000}"/>
    <hyperlink ref="E283" location="A127931790V" display="A127931790V" xr:uid="{00000000-0004-0000-0000-000010010000}"/>
    <hyperlink ref="E284" location="A127918010X" display="A127918010X" xr:uid="{00000000-0004-0000-0000-000011010000}"/>
    <hyperlink ref="E285" location="A127918022J" display="A127918022J" xr:uid="{00000000-0004-0000-0000-000012010000}"/>
    <hyperlink ref="E286" location="A127863126V" display="A127863126V" xr:uid="{00000000-0004-0000-0000-000013010000}"/>
    <hyperlink ref="E287" location="A127876906X" display="A127876906X" xr:uid="{00000000-0004-0000-0000-000014010000}"/>
    <hyperlink ref="E288" location="A127849578V" display="A127849578V" xr:uid="{00000000-0004-0000-0000-000015010000}"/>
    <hyperlink ref="E289" location="A127931818K" display="A127931818K" xr:uid="{00000000-0004-0000-0000-000016010000}"/>
    <hyperlink ref="E290" location="A127918026T" display="A127918026T" xr:uid="{00000000-0004-0000-0000-000017010000}"/>
    <hyperlink ref="E291" location="A127918030J" display="A127918030J" xr:uid="{00000000-0004-0000-0000-000018010000}"/>
    <hyperlink ref="E292" location="A127849582K" display="A127849582K" xr:uid="{00000000-0004-0000-0000-000019010000}"/>
    <hyperlink ref="E293" location="A127876918J" display="A127876918J" xr:uid="{00000000-0004-0000-0000-00001A010000}"/>
    <hyperlink ref="E294" location="A127835798L" display="A127835798L" xr:uid="{00000000-0004-0000-0000-00001B010000}"/>
    <hyperlink ref="E295" location="A127931802T" display="A127931802T" xr:uid="{00000000-0004-0000-0000-00001C010000}"/>
    <hyperlink ref="E296" location="A127863130K" display="A127863130K" xr:uid="{00000000-0004-0000-0000-00001D010000}"/>
    <hyperlink ref="E297" location="A127863134V" display="A127863134V" xr:uid="{00000000-0004-0000-0000-00001E010000}"/>
    <hyperlink ref="E298" location="A127904378L" display="A127904378L" xr:uid="{00000000-0004-0000-0000-00001F010000}"/>
    <hyperlink ref="E299" location="A127931806A" display="A127931806A" xr:uid="{00000000-0004-0000-0000-000020010000}"/>
    <hyperlink ref="E300" location="A127918018T" display="A127918018T" xr:uid="{00000000-0004-0000-0000-000021010000}"/>
    <hyperlink ref="E301" location="A127835790V" display="A127835790V" xr:uid="{00000000-0004-0000-0000-000022010000}"/>
    <hyperlink ref="E302" location="A127876902R" display="A127876902R" xr:uid="{00000000-0004-0000-0000-000023010000}"/>
    <hyperlink ref="E303" location="A127931810T" display="A127931810T" xr:uid="{00000000-0004-0000-0000-000024010000}"/>
    <hyperlink ref="E304" location="A127849574K" display="A127849574K" xr:uid="{00000000-0004-0000-0000-000025010000}"/>
    <hyperlink ref="E305" location="A127876910R" display="A127876910R" xr:uid="{00000000-0004-0000-0000-000026010000}"/>
    <hyperlink ref="E306" location="A127904382C" display="A127904382C" xr:uid="{00000000-0004-0000-0000-000027010000}"/>
    <hyperlink ref="E307" location="A127904386L" display="A127904386L" xr:uid="{00000000-0004-0000-0000-000028010000}"/>
    <hyperlink ref="E308" location="A127904390C" display="A127904390C" xr:uid="{00000000-0004-0000-0000-000029010000}"/>
    <hyperlink ref="E309" location="A127876914X" display="A127876914X" xr:uid="{00000000-0004-0000-0000-00002A010000}"/>
    <hyperlink ref="E310" location="A127904394L" display="A127904394L" xr:uid="{00000000-0004-0000-0000-00002B010000}"/>
    <hyperlink ref="E311" location="A127890446K" display="A127890446K" xr:uid="{00000000-0004-0000-0000-00002C010000}"/>
    <hyperlink ref="E312" location="A127904398W" display="A127904398W" xr:uid="{00000000-0004-0000-0000-00002D010000}"/>
    <hyperlink ref="E313" location="A127931814A" display="A127931814A" xr:uid="{00000000-0004-0000-0000-00002E010000}"/>
    <hyperlink ref="E314" location="A127904402A" display="A127904402A" xr:uid="{00000000-0004-0000-0000-00002F010000}"/>
    <hyperlink ref="E315" location="A127835794C" display="A127835794C" xr:uid="{00000000-0004-0000-0000-000030010000}"/>
    <hyperlink ref="E316" location="A127890450A" display="A127890450A" xr:uid="{00000000-0004-0000-0000-000031010000}"/>
    <hyperlink ref="E317" location="A127890458V" display="A127890458V" xr:uid="{00000000-0004-0000-0000-000032010000}"/>
    <hyperlink ref="E318" location="A127863138C" display="A127863138C" xr:uid="{00000000-0004-0000-0000-000033010000}"/>
    <hyperlink ref="E319" location="A127890274A" display="A127890274A" xr:uid="{00000000-0004-0000-0000-000034010000}"/>
    <hyperlink ref="E320" location="A127917814L" display="A127917814L" xr:uid="{00000000-0004-0000-0000-000035010000}"/>
    <hyperlink ref="E321" location="A127835610X" display="A127835610X" xr:uid="{00000000-0004-0000-0000-000036010000}"/>
    <hyperlink ref="E322" location="A127904178V" display="A127904178V" xr:uid="{00000000-0004-0000-0000-000037010000}"/>
    <hyperlink ref="E323" location="A127835618T" display="A127835618T" xr:uid="{00000000-0004-0000-0000-000038010000}"/>
    <hyperlink ref="E324" location="A127862970J" display="A127862970J" xr:uid="{00000000-0004-0000-0000-000039010000}"/>
    <hyperlink ref="E325" location="A127849386A" display="A127849386A" xr:uid="{00000000-0004-0000-0000-00003A010000}"/>
    <hyperlink ref="E326" location="A127904190K" display="A127904190K" xr:uid="{00000000-0004-0000-0000-00003B010000}"/>
    <hyperlink ref="E327" location="A127849390T" display="A127849390T" xr:uid="{00000000-0004-0000-0000-00003C010000}"/>
    <hyperlink ref="E328" location="A127890278K" display="A127890278K" xr:uid="{00000000-0004-0000-0000-00003D010000}"/>
    <hyperlink ref="E329" location="A127849370J" display="A127849370J" xr:uid="{00000000-0004-0000-0000-00003E010000}"/>
    <hyperlink ref="E330" location="A127890250J" display="A127890250J" xr:uid="{00000000-0004-0000-0000-00003F010000}"/>
    <hyperlink ref="E331" location="A127931582A" display="A127931582A" xr:uid="{00000000-0004-0000-0000-000040010000}"/>
    <hyperlink ref="E332" location="A127876730F" display="A127876730F" xr:uid="{00000000-0004-0000-0000-000041010000}"/>
    <hyperlink ref="E333" location="A127890254T" display="A127890254T" xr:uid="{00000000-0004-0000-0000-000042010000}"/>
    <hyperlink ref="E334" location="A127890258A" display="A127890258A" xr:uid="{00000000-0004-0000-0000-000043010000}"/>
    <hyperlink ref="E335" location="A127890262T" display="A127890262T" xr:uid="{00000000-0004-0000-0000-000044010000}"/>
    <hyperlink ref="E336" location="A127931586K" display="A127931586K" xr:uid="{00000000-0004-0000-0000-000045010000}"/>
    <hyperlink ref="E337" location="A127917818W" display="A127917818W" xr:uid="{00000000-0004-0000-0000-000046010000}"/>
    <hyperlink ref="E338" location="A127931590A" display="A127931590A" xr:uid="{00000000-0004-0000-0000-000047010000}"/>
    <hyperlink ref="E339" location="A127849374T" display="A127849374T" xr:uid="{00000000-0004-0000-0000-000048010000}"/>
    <hyperlink ref="E340" location="A127849378A" display="A127849378A" xr:uid="{00000000-0004-0000-0000-000049010000}"/>
    <hyperlink ref="E341" location="A127862966T" display="A127862966T" xr:uid="{00000000-0004-0000-0000-00004A010000}"/>
    <hyperlink ref="E342" location="A127931594K" display="A127931594K" xr:uid="{00000000-0004-0000-0000-00004B010000}"/>
    <hyperlink ref="E343" location="A127835614J" display="A127835614J" xr:uid="{00000000-0004-0000-0000-00004C010000}"/>
    <hyperlink ref="E344" location="A127890266A" display="A127890266A" xr:uid="{00000000-0004-0000-0000-00004D010000}"/>
    <hyperlink ref="E345" location="A127849382T" display="A127849382T" xr:uid="{00000000-0004-0000-0000-00004E010000}"/>
    <hyperlink ref="E346" location="A127890270T" display="A127890270T" xr:uid="{00000000-0004-0000-0000-00004F010000}"/>
    <hyperlink ref="E347" location="A127904174K" display="A127904174K" xr:uid="{00000000-0004-0000-0000-000050010000}"/>
    <hyperlink ref="E348" location="A127917822L" display="A127917822L" xr:uid="{00000000-0004-0000-0000-000051010000}"/>
    <hyperlink ref="E349" location="A127904182K" display="A127904182K" xr:uid="{00000000-0004-0000-0000-000052010000}"/>
    <hyperlink ref="E350" location="A127917826W" display="A127917826W" xr:uid="{00000000-0004-0000-0000-000053010000}"/>
    <hyperlink ref="E351" location="A127917830L" display="A127917830L" xr:uid="{00000000-0004-0000-0000-000054010000}"/>
    <hyperlink ref="E352" location="A127917834W" display="A127917834W" xr:uid="{00000000-0004-0000-0000-000055010000}"/>
    <hyperlink ref="E353" location="A127931606J" display="A127931606J" xr:uid="{00000000-0004-0000-0000-000056010000}"/>
    <hyperlink ref="E354" location="A127835622J" display="A127835622J" xr:uid="{00000000-0004-0000-0000-000057010000}"/>
    <hyperlink ref="E355" location="A127876738X" display="A127876738X" xr:uid="{00000000-0004-0000-0000-000058010000}"/>
    <hyperlink ref="E356" location="A127904202J" display="A127904202J" xr:uid="{00000000-0004-0000-0000-000059010000}"/>
    <hyperlink ref="E357" location="A127890306J" display="A127890306J" xr:uid="{00000000-0004-0000-0000-00005A010000}"/>
    <hyperlink ref="E358" location="A127890314J" display="A127890314J" xr:uid="{00000000-0004-0000-0000-00005B010000}"/>
    <hyperlink ref="E359" location="A127931610X" display="A127931610X" xr:uid="{00000000-0004-0000-0000-00005C010000}"/>
    <hyperlink ref="E360" location="A127862982T" display="A127862982T" xr:uid="{00000000-0004-0000-0000-00005D010000}"/>
    <hyperlink ref="E361" location="A127931614J" display="A127931614J" xr:uid="{00000000-0004-0000-0000-00005E010000}"/>
    <hyperlink ref="E362" location="A127835634T" display="A127835634T" xr:uid="{00000000-0004-0000-0000-00005F010000}"/>
    <hyperlink ref="E363" location="A127862974T" display="A127862974T" xr:uid="{00000000-0004-0000-0000-000060010000}"/>
    <hyperlink ref="E364" location="A127904194V" display="A127904194V" xr:uid="{00000000-0004-0000-0000-000061010000}"/>
    <hyperlink ref="E365" location="A127890282A" display="A127890282A" xr:uid="{00000000-0004-0000-0000-000062010000}"/>
    <hyperlink ref="E366" location="A127890286K" display="A127890286K" xr:uid="{00000000-0004-0000-0000-000063010000}"/>
    <hyperlink ref="E367" location="A127931598V" display="A127931598V" xr:uid="{00000000-0004-0000-0000-000064010000}"/>
    <hyperlink ref="E368" location="A127835626T" display="A127835626T" xr:uid="{00000000-0004-0000-0000-000065010000}"/>
    <hyperlink ref="E369" location="A127917838F" display="A127917838F" xr:uid="{00000000-0004-0000-0000-000066010000}"/>
    <hyperlink ref="E370" location="A127835630J" display="A127835630J" xr:uid="{00000000-0004-0000-0000-000067010000}"/>
    <hyperlink ref="E371" location="A127876734R" display="A127876734R" xr:uid="{00000000-0004-0000-0000-000068010000}"/>
    <hyperlink ref="E372" location="A127890290A" display="A127890290A" xr:uid="{00000000-0004-0000-0000-000069010000}"/>
    <hyperlink ref="E373" location="A127890294K" display="A127890294K" xr:uid="{00000000-0004-0000-0000-00006A010000}"/>
    <hyperlink ref="E374" location="A127849394A" display="A127849394A" xr:uid="{00000000-0004-0000-0000-00006B010000}"/>
    <hyperlink ref="E375" location="A127917842W" display="A127917842W" xr:uid="{00000000-0004-0000-0000-00006C010000}"/>
    <hyperlink ref="E376" location="A127849398K" display="A127849398K" xr:uid="{00000000-0004-0000-0000-00006D010000}"/>
    <hyperlink ref="E377" location="A127890298V" display="A127890298V" xr:uid="{00000000-0004-0000-0000-00006E010000}"/>
    <hyperlink ref="E378" location="A127931602X" display="A127931602X" xr:uid="{00000000-0004-0000-0000-00006F010000}"/>
    <hyperlink ref="E379" location="A127862978A" display="A127862978A" xr:uid="{00000000-0004-0000-0000-000070010000}"/>
    <hyperlink ref="E380" location="A127876742R" display="A127876742R" xr:uid="{00000000-0004-0000-0000-000071010000}"/>
    <hyperlink ref="E381" location="A127890302X" display="A127890302X" xr:uid="{00000000-0004-0000-0000-000072010000}"/>
    <hyperlink ref="E382" location="A127904198C" display="A127904198C" xr:uid="{00000000-0004-0000-0000-000073010000}"/>
    <hyperlink ref="E383" location="A127904206T" display="A127904206T" xr:uid="{00000000-0004-0000-0000-000074010000}"/>
    <hyperlink ref="E384" location="A127917846F" display="A127917846F" xr:uid="{00000000-0004-0000-0000-000075010000}"/>
    <hyperlink ref="E385" location="A127849406X" display="A127849406X" xr:uid="{00000000-0004-0000-0000-000076010000}"/>
    <hyperlink ref="E386" location="A127890310X" display="A127890310X" xr:uid="{00000000-0004-0000-0000-000077010000}"/>
    <hyperlink ref="E387" location="A127931626T" display="A127931626T" xr:uid="{00000000-0004-0000-0000-000078010000}"/>
    <hyperlink ref="E388" location="A127835638A" display="A127835638A" xr:uid="{00000000-0004-0000-0000-000079010000}"/>
    <hyperlink ref="E389" location="A127862990T" display="A127862990T" xr:uid="{00000000-0004-0000-0000-00007A010000}"/>
    <hyperlink ref="E390" location="A127849414X" display="A127849414X" xr:uid="{00000000-0004-0000-0000-00007B010000}"/>
    <hyperlink ref="E391" location="A127931630J" display="A127931630J" xr:uid="{00000000-0004-0000-0000-00007C010000}"/>
    <hyperlink ref="E392" location="A127890322J" display="A127890322J" xr:uid="{00000000-0004-0000-0000-00007D010000}"/>
    <hyperlink ref="E393" location="A127931634T" display="A127931634T" xr:uid="{00000000-0004-0000-0000-00007E010000}"/>
    <hyperlink ref="E394" location="A127876754X" display="A127876754X" xr:uid="{00000000-0004-0000-0000-00007F010000}"/>
    <hyperlink ref="E395" location="A127876758J" display="A127876758J" xr:uid="{00000000-0004-0000-0000-000080010000}"/>
    <hyperlink ref="E396" location="A127876762X" display="A127876762X" xr:uid="{00000000-0004-0000-0000-000081010000}"/>
    <hyperlink ref="E397" location="A127931618T" display="A127931618T" xr:uid="{00000000-0004-0000-0000-000082010000}"/>
    <hyperlink ref="E398" location="A127835642T" display="A127835642T" xr:uid="{00000000-0004-0000-0000-000083010000}"/>
    <hyperlink ref="E399" location="A127849410R" display="A127849410R" xr:uid="{00000000-0004-0000-0000-000084010000}"/>
    <hyperlink ref="E400" location="A127890318T" display="A127890318T" xr:uid="{00000000-0004-0000-0000-000085010000}"/>
    <hyperlink ref="E401" location="A127876746X" display="A127876746X" xr:uid="{00000000-0004-0000-0000-000086010000}"/>
    <hyperlink ref="E402" location="A127876750R" display="A127876750R" xr:uid="{00000000-0004-0000-0000-000087010000}"/>
    <hyperlink ref="E403" location="A127904210J" display="A127904210J" xr:uid="{00000000-0004-0000-0000-000088010000}"/>
    <hyperlink ref="E404" location="A127904214T" display="A127904214T" xr:uid="{00000000-0004-0000-0000-000089010000}"/>
    <hyperlink ref="E405" location="A127917850W" display="A127917850W" xr:uid="{00000000-0004-0000-0000-00008A010000}"/>
    <hyperlink ref="E406" location="A127862986A" display="A127862986A" xr:uid="{00000000-0004-0000-0000-00008B010000}"/>
    <hyperlink ref="E407" location="A127862994A" display="A127862994A" xr:uid="{00000000-0004-0000-0000-00008C010000}"/>
    <hyperlink ref="E408" location="A127917854F" display="A127917854F" xr:uid="{00000000-0004-0000-0000-00008D010000}"/>
    <hyperlink ref="E409" location="A127917858R" display="A127917858R" xr:uid="{00000000-0004-0000-0000-00008E010000}"/>
    <hyperlink ref="E410" location="A127917862F" display="A127917862F" xr:uid="{00000000-0004-0000-0000-00008F010000}"/>
    <hyperlink ref="E411" location="A127904218A" display="A127904218A" xr:uid="{00000000-0004-0000-0000-000090010000}"/>
    <hyperlink ref="E412" location="A127862998K" display="A127862998K" xr:uid="{00000000-0004-0000-0000-000091010000}"/>
    <hyperlink ref="E413" location="A127917866R" display="A127917866R" xr:uid="{00000000-0004-0000-0000-000092010000}"/>
    <hyperlink ref="E414" location="A127904222T" display="A127904222T" xr:uid="{00000000-0004-0000-0000-000093010000}"/>
    <hyperlink ref="E415" location="A127931622J" display="A127931622J" xr:uid="{00000000-0004-0000-0000-000094010000}"/>
    <hyperlink ref="E416" location="A127917870F" display="A127917870F" xr:uid="{00000000-0004-0000-0000-000095010000}"/>
    <hyperlink ref="E417" location="A127849418J" display="A127849418J" xr:uid="{00000000-0004-0000-0000-000096010000}"/>
    <hyperlink ref="E418" location="A127835646A" display="A127835646A" xr:uid="{00000000-0004-0000-0000-000097010000}"/>
    <hyperlink ref="E419" location="A127917878X" display="A127917878X" xr:uid="{00000000-0004-0000-0000-000098010000}"/>
    <hyperlink ref="E420" location="A127904226A" display="A127904226A" xr:uid="{00000000-0004-0000-0000-000099010000}"/>
    <hyperlink ref="E421" location="A127904246K" display="A127904246K" xr:uid="{00000000-0004-0000-0000-00009A010000}"/>
    <hyperlink ref="E422" location="A127917882R" display="A127917882R" xr:uid="{00000000-0004-0000-0000-00009B010000}"/>
    <hyperlink ref="E423" location="A127890326T" display="A127890326T" xr:uid="{00000000-0004-0000-0000-00009C010000}"/>
    <hyperlink ref="E424" location="A127849430X" display="A127849430X" xr:uid="{00000000-0004-0000-0000-00009D010000}"/>
    <hyperlink ref="E425" location="A127863018K" display="A127863018K" xr:uid="{00000000-0004-0000-0000-00009E010000}"/>
    <hyperlink ref="E426" location="A127849438T" display="A127849438T" xr:uid="{00000000-0004-0000-0000-00009F010000}"/>
    <hyperlink ref="E427" location="A127890334T" display="A127890334T" xr:uid="{00000000-0004-0000-0000-0000A0010000}"/>
    <hyperlink ref="E428" location="A127904250A" display="A127904250A" xr:uid="{00000000-0004-0000-0000-0000A1010000}"/>
    <hyperlink ref="E429" location="A127876782J" display="A127876782J" xr:uid="{00000000-0004-0000-0000-0000A2010000}"/>
    <hyperlink ref="E430" location="A127904254K" display="A127904254K" xr:uid="{00000000-0004-0000-0000-0000A3010000}"/>
    <hyperlink ref="E431" location="A127917886X" display="A127917886X" xr:uid="{00000000-0004-0000-0000-0000A4010000}"/>
    <hyperlink ref="E432" location="A127904230T" display="A127904230T" xr:uid="{00000000-0004-0000-0000-0000A5010000}"/>
    <hyperlink ref="E433" location="A127863002T" display="A127863002T" xr:uid="{00000000-0004-0000-0000-0000A6010000}"/>
    <hyperlink ref="E434" location="A127917890R" display="A127917890R" xr:uid="{00000000-0004-0000-0000-0000A7010000}"/>
    <hyperlink ref="E435" location="A127835650T" display="A127835650T" xr:uid="{00000000-0004-0000-0000-0000A8010000}"/>
    <hyperlink ref="E436" location="A127917894X" display="A127917894X" xr:uid="{00000000-0004-0000-0000-0000A9010000}"/>
    <hyperlink ref="E437" location="A127904234A" display="A127904234A" xr:uid="{00000000-0004-0000-0000-0000AA010000}"/>
    <hyperlink ref="E438" location="A127835654A" display="A127835654A" xr:uid="{00000000-0004-0000-0000-0000AB010000}"/>
    <hyperlink ref="E439" location="A127863006A" display="A127863006A" xr:uid="{00000000-0004-0000-0000-0000AC010000}"/>
    <hyperlink ref="E440" location="A127863010T" display="A127863010T" xr:uid="{00000000-0004-0000-0000-0000AD010000}"/>
    <hyperlink ref="E441" location="A127931638A" display="A127931638A" xr:uid="{00000000-0004-0000-0000-0000AE010000}"/>
    <hyperlink ref="E442" location="A127890330J" display="A127890330J" xr:uid="{00000000-0004-0000-0000-0000AF010000}"/>
    <hyperlink ref="E443" location="A127876766J" display="A127876766J" xr:uid="{00000000-0004-0000-0000-0000B0010000}"/>
    <hyperlink ref="E444" location="A127917898J" display="A127917898J" xr:uid="{00000000-0004-0000-0000-0000B1010000}"/>
    <hyperlink ref="E445" location="A127904238K" display="A127904238K" xr:uid="{00000000-0004-0000-0000-0000B2010000}"/>
    <hyperlink ref="E446" location="A127876770X" display="A127876770X" xr:uid="{00000000-0004-0000-0000-0000B3010000}"/>
    <hyperlink ref="E447" location="A127849422X" display="A127849422X" xr:uid="{00000000-0004-0000-0000-0000B4010000}"/>
    <hyperlink ref="E448" location="A127835658K" display="A127835658K" xr:uid="{00000000-0004-0000-0000-0000B5010000}"/>
    <hyperlink ref="E449" location="A127849426J" display="A127849426J" xr:uid="{00000000-0004-0000-0000-0000B6010000}"/>
    <hyperlink ref="E450" location="A127904242A" display="A127904242A" xr:uid="{00000000-0004-0000-0000-0000B7010000}"/>
    <hyperlink ref="E451" location="A127849434J" display="A127849434J" xr:uid="{00000000-0004-0000-0000-0000B8010000}"/>
    <hyperlink ref="E452" location="A127876774J" display="A127876774J" xr:uid="{00000000-0004-0000-0000-0000B9010000}"/>
    <hyperlink ref="E453" location="A127876778T" display="A127876778T" xr:uid="{00000000-0004-0000-0000-0000BA010000}"/>
    <hyperlink ref="E454" location="A127835662A" display="A127835662A" xr:uid="{00000000-0004-0000-0000-0000BB010000}"/>
    <hyperlink ref="E455" location="A127849458A" display="A127849458A" xr:uid="{00000000-0004-0000-0000-0000BC010000}"/>
    <hyperlink ref="E456" location="A127890338A" display="A127890338A" xr:uid="{00000000-0004-0000-0000-0000BD010000}"/>
    <hyperlink ref="E457" location="A127849446T" display="A127849446T" xr:uid="{00000000-0004-0000-0000-0000BE010000}"/>
    <hyperlink ref="E458" location="A127876794T" display="A127876794T" xr:uid="{00000000-0004-0000-0000-0000BF010000}"/>
    <hyperlink ref="E459" location="A127917922W" display="A127917922W" xr:uid="{00000000-0004-0000-0000-0000C0010000}"/>
    <hyperlink ref="E460" location="A127890350T" display="A127890350T" xr:uid="{00000000-0004-0000-0000-0000C1010000}"/>
    <hyperlink ref="E461" location="A127917926F" display="A127917926F" xr:uid="{00000000-0004-0000-0000-0000C2010000}"/>
    <hyperlink ref="E462" location="A127876802F" display="A127876802F" xr:uid="{00000000-0004-0000-0000-0000C3010000}"/>
    <hyperlink ref="E463" location="A127863026K" display="A127863026K" xr:uid="{00000000-0004-0000-0000-0000C4010000}"/>
    <hyperlink ref="E464" location="A127931650T" display="A127931650T" xr:uid="{00000000-0004-0000-0000-0000C5010000}"/>
    <hyperlink ref="E465" location="A127904258V" display="A127904258V" xr:uid="{00000000-0004-0000-0000-0000C6010000}"/>
    <hyperlink ref="E466" location="A127904262K" display="A127904262K" xr:uid="{00000000-0004-0000-0000-0000C7010000}"/>
    <hyperlink ref="E467" location="A127904266V" display="A127904266V" xr:uid="{00000000-0004-0000-0000-0000C8010000}"/>
    <hyperlink ref="E468" location="A127863022A" display="A127863022A" xr:uid="{00000000-0004-0000-0000-0000C9010000}"/>
    <hyperlink ref="E469" location="A127917902L" display="A127917902L" xr:uid="{00000000-0004-0000-0000-0000CA010000}"/>
    <hyperlink ref="E470" location="A127917906W" display="A127917906W" xr:uid="{00000000-0004-0000-0000-0000CB010000}"/>
    <hyperlink ref="E471" location="A127835666K" display="A127835666K" xr:uid="{00000000-0004-0000-0000-0000CC010000}"/>
    <hyperlink ref="E472" location="A127849442J" display="A127849442J" xr:uid="{00000000-0004-0000-0000-0000CD010000}"/>
    <hyperlink ref="E473" location="A127904270K" display="A127904270K" xr:uid="{00000000-0004-0000-0000-0000CE010000}"/>
    <hyperlink ref="E474" location="A127917910L" display="A127917910L" xr:uid="{00000000-0004-0000-0000-0000CF010000}"/>
    <hyperlink ref="E475" location="A127931642T" display="A127931642T" xr:uid="{00000000-0004-0000-0000-0000D0010000}"/>
    <hyperlink ref="E476" location="A127917914W" display="A127917914W" xr:uid="{00000000-0004-0000-0000-0000D1010000}"/>
    <hyperlink ref="E477" location="A127904274V" display="A127904274V" xr:uid="{00000000-0004-0000-0000-0000D2010000}"/>
    <hyperlink ref="E478" location="A127931646A" display="A127931646A" xr:uid="{00000000-0004-0000-0000-0000D3010000}"/>
    <hyperlink ref="E479" location="A127876786T" display="A127876786T" xr:uid="{00000000-0004-0000-0000-0000D4010000}"/>
    <hyperlink ref="E480" location="A127917918F" display="A127917918F" xr:uid="{00000000-0004-0000-0000-0000D5010000}"/>
    <hyperlink ref="E481" location="A127904278C" display="A127904278C" xr:uid="{00000000-0004-0000-0000-0000D6010000}"/>
    <hyperlink ref="E482" location="A127890342T" display="A127890342T" xr:uid="{00000000-0004-0000-0000-0000D7010000}"/>
    <hyperlink ref="E483" location="A127876790J" display="A127876790J" xr:uid="{00000000-0004-0000-0000-0000D8010000}"/>
    <hyperlink ref="E484" location="A127890346A" display="A127890346A" xr:uid="{00000000-0004-0000-0000-0000D9010000}"/>
    <hyperlink ref="E485" location="A127849450J" display="A127849450J" xr:uid="{00000000-0004-0000-0000-0000DA010000}"/>
    <hyperlink ref="E486" location="A127849454T" display="A127849454T" xr:uid="{00000000-0004-0000-0000-0000DB010000}"/>
    <hyperlink ref="E487" location="A127904282V" display="A127904282V" xr:uid="{00000000-0004-0000-0000-0000DC010000}"/>
    <hyperlink ref="E488" location="A127904286C" display="A127904286C" xr:uid="{00000000-0004-0000-0000-0000DD010000}"/>
    <hyperlink ref="E489" location="A127835810T" display="A127835810T" xr:uid="{00000000-0004-0000-0000-0000DE010000}"/>
    <hyperlink ref="E490" location="A127835814A" display="A127835814A" xr:uid="{00000000-0004-0000-0000-0000DF010000}"/>
    <hyperlink ref="E491" location="A127835818K" display="A127835818K" xr:uid="{00000000-0004-0000-0000-0000E0010000}"/>
    <hyperlink ref="E492" location="A127837066T" display="A127837066T" xr:uid="{00000000-0004-0000-0000-0000E1010000}"/>
    <hyperlink ref="E493" location="A127864462X" display="A127864462X" xr:uid="{00000000-0004-0000-0000-0000E2010000}"/>
    <hyperlink ref="E494" location="A127837058T" display="A127837058T" xr:uid="{00000000-0004-0000-0000-0000E3010000}"/>
    <hyperlink ref="E495" location="A127837062J" display="A127837062J" xr:uid="{00000000-0004-0000-0000-0000E4010000}"/>
    <hyperlink ref="E496" location="A127864482J" display="A127864482J" xr:uid="{00000000-0004-0000-0000-0000E5010000}"/>
    <hyperlink ref="E497" location="A127933094A" display="A127933094A" xr:uid="{00000000-0004-0000-0000-0000E6010000}"/>
    <hyperlink ref="E498" location="A127919334L" display="A127919334L" xr:uid="{00000000-0004-0000-0000-0000E7010000}"/>
    <hyperlink ref="E499" location="A127837070J" display="A127837070J" xr:uid="{00000000-0004-0000-0000-0000E8010000}"/>
    <hyperlink ref="E500" location="A127864486T" display="A127864486T" xr:uid="{00000000-0004-0000-0000-0000E9010000}"/>
    <hyperlink ref="E501" location="A127919338W" display="A127919338W" xr:uid="{00000000-0004-0000-0000-0000EA010000}"/>
    <hyperlink ref="E502" location="A127864466J" display="A127864466J" xr:uid="{00000000-0004-0000-0000-0000EB010000}"/>
    <hyperlink ref="E503" location="A127850858K" display="A127850858K" xr:uid="{00000000-0004-0000-0000-0000EC010000}"/>
    <hyperlink ref="E504" location="A127933070J" display="A127933070J" xr:uid="{00000000-0004-0000-0000-0000ED010000}"/>
    <hyperlink ref="E505" location="A127837054J" display="A127837054J" xr:uid="{00000000-0004-0000-0000-0000EE010000}"/>
    <hyperlink ref="E506" location="A127864470X" display="A127864470X" xr:uid="{00000000-0004-0000-0000-0000EF010000}"/>
    <hyperlink ref="E507" location="A127891790R" display="A127891790R" xr:uid="{00000000-0004-0000-0000-0000F0010000}"/>
    <hyperlink ref="E508" location="A127878234F" display="A127878234F" xr:uid="{00000000-0004-0000-0000-0000F1010000}"/>
    <hyperlink ref="E509" location="A127905598J" display="A127905598J" xr:uid="{00000000-0004-0000-0000-0000F2010000}"/>
    <hyperlink ref="E510" location="A127878238R" display="A127878238R" xr:uid="{00000000-0004-0000-0000-0000F3010000}"/>
    <hyperlink ref="E511" location="A127905602L" display="A127905602L" xr:uid="{00000000-0004-0000-0000-0000F4010000}"/>
    <hyperlink ref="E512" location="A127891794X" display="A127891794X" xr:uid="{00000000-0004-0000-0000-0000F5010000}"/>
    <hyperlink ref="E513" location="A127905606W" display="A127905606W" xr:uid="{00000000-0004-0000-0000-0000F6010000}"/>
    <hyperlink ref="E514" location="A127891798J" display="A127891798J" xr:uid="{00000000-0004-0000-0000-0000F7010000}"/>
    <hyperlink ref="E515" location="A127919330C" display="A127919330C" xr:uid="{00000000-0004-0000-0000-0000F8010000}"/>
    <hyperlink ref="E516" location="A127933074T" display="A127933074T" xr:uid="{00000000-0004-0000-0000-0000F9010000}"/>
    <hyperlink ref="E517" location="A127933078A" display="A127933078A" xr:uid="{00000000-0004-0000-0000-0000FA010000}"/>
    <hyperlink ref="E518" location="A127864474J" display="A127864474J" xr:uid="{00000000-0004-0000-0000-0000FB010000}"/>
    <hyperlink ref="E519" location="A127933082T" display="A127933082T" xr:uid="{00000000-0004-0000-0000-0000FC010000}"/>
    <hyperlink ref="E520" location="A127850862A" display="A127850862A" xr:uid="{00000000-0004-0000-0000-0000FD010000}"/>
    <hyperlink ref="E521" location="A127878242F" display="A127878242F" xr:uid="{00000000-0004-0000-0000-0000FE010000}"/>
    <hyperlink ref="E522" location="A127864478T" display="A127864478T" xr:uid="{00000000-0004-0000-0000-0000FF010000}"/>
    <hyperlink ref="E523" location="A127850866K" display="A127850866K" xr:uid="{00000000-0004-0000-0000-000000020000}"/>
    <hyperlink ref="E524" location="A127933086A" display="A127933086A" xr:uid="{00000000-0004-0000-0000-000001020000}"/>
    <hyperlink ref="E525" location="A127933090T" display="A127933090T" xr:uid="{00000000-0004-0000-0000-000002020000}"/>
    <hyperlink ref="E526" location="A127850870A" display="A127850870A" xr:uid="{00000000-0004-0000-0000-000003020000}"/>
    <hyperlink ref="E527" location="A127850878V" display="A127850878V" xr:uid="{00000000-0004-0000-0000-000004020000}"/>
    <hyperlink ref="E528" location="A127905610L" display="A127905610L" xr:uid="{00000000-0004-0000-0000-000005020000}"/>
    <hyperlink ref="E529" location="A127878258X" display="A127878258X" xr:uid="{00000000-0004-0000-0000-000006020000}"/>
    <hyperlink ref="E530" location="A127837086A" display="A127837086A" xr:uid="{00000000-0004-0000-0000-000007020000}"/>
    <hyperlink ref="E531" location="A127905634F" display="A127905634F" xr:uid="{00000000-0004-0000-0000-000008020000}"/>
    <hyperlink ref="E532" location="A127919342L" display="A127919342L" xr:uid="{00000000-0004-0000-0000-000009020000}"/>
    <hyperlink ref="E533" location="A127837090T" display="A127837090T" xr:uid="{00000000-0004-0000-0000-00000A020000}"/>
    <hyperlink ref="E534" location="A127878262R" display="A127878262R" xr:uid="{00000000-0004-0000-0000-00000B020000}"/>
    <hyperlink ref="E535" location="A127905642F" display="A127905642F" xr:uid="{00000000-0004-0000-0000-00000C020000}"/>
    <hyperlink ref="E536" location="A127905646R" display="A127905646R" xr:uid="{00000000-0004-0000-0000-00000D020000}"/>
    <hyperlink ref="E537" location="A127878246R" display="A127878246R" xr:uid="{00000000-0004-0000-0000-00000E020000}"/>
    <hyperlink ref="E538" location="A127891802L" display="A127891802L" xr:uid="{00000000-0004-0000-0000-00000F020000}"/>
    <hyperlink ref="E539" location="A127933098K" display="A127933098K" xr:uid="{00000000-0004-0000-0000-000010020000}"/>
    <hyperlink ref="E540" location="A127878250F" display="A127878250F" xr:uid="{00000000-0004-0000-0000-000011020000}"/>
    <hyperlink ref="E541" location="A127850874K" display="A127850874K" xr:uid="{00000000-0004-0000-0000-000012020000}"/>
    <hyperlink ref="E542" location="A127837074T" display="A127837074T" xr:uid="{00000000-0004-0000-0000-000013020000}"/>
    <hyperlink ref="E543" location="A127878254R" display="A127878254R" xr:uid="{00000000-0004-0000-0000-000014020000}"/>
    <hyperlink ref="E544" location="A127905614W" display="A127905614W" xr:uid="{00000000-0004-0000-0000-000015020000}"/>
    <hyperlink ref="E545" location="A127933102R" display="A127933102R" xr:uid="{00000000-0004-0000-0000-000016020000}"/>
    <hyperlink ref="E546" location="A127933106X" display="A127933106X" xr:uid="{00000000-0004-0000-0000-000017020000}"/>
    <hyperlink ref="E547" location="A127864490J" display="A127864490J" xr:uid="{00000000-0004-0000-0000-000018020000}"/>
    <hyperlink ref="E548" location="A127891806W" display="A127891806W" xr:uid="{00000000-0004-0000-0000-000019020000}"/>
    <hyperlink ref="E549" location="A127864494T" display="A127864494T" xr:uid="{00000000-0004-0000-0000-00001A020000}"/>
    <hyperlink ref="E550" location="A127905618F" display="A127905618F" xr:uid="{00000000-0004-0000-0000-00001B020000}"/>
    <hyperlink ref="E551" location="A127891810L" display="A127891810L" xr:uid="{00000000-0004-0000-0000-00001C020000}"/>
    <hyperlink ref="E552" location="A127891814W" display="A127891814W" xr:uid="{00000000-0004-0000-0000-00001D020000}"/>
    <hyperlink ref="E553" location="A127905622W" display="A127905622W" xr:uid="{00000000-0004-0000-0000-00001E020000}"/>
    <hyperlink ref="E554" location="A127837078A" display="A127837078A" xr:uid="{00000000-0004-0000-0000-00001F020000}"/>
    <hyperlink ref="E555" location="A127891818F" display="A127891818F" xr:uid="{00000000-0004-0000-0000-000020020000}"/>
    <hyperlink ref="E556" location="A127837082T" display="A127837082T" xr:uid="{00000000-0004-0000-0000-000021020000}"/>
    <hyperlink ref="E557" location="A127933110R" display="A127933110R" xr:uid="{00000000-0004-0000-0000-000022020000}"/>
    <hyperlink ref="E558" location="A127905626F" display="A127905626F" xr:uid="{00000000-0004-0000-0000-000023020000}"/>
    <hyperlink ref="E559" location="A127864498A" display="A127864498A" xr:uid="{00000000-0004-0000-0000-000024020000}"/>
    <hyperlink ref="E560" location="A127905638R" display="A127905638R" xr:uid="{00000000-0004-0000-0000-000025020000}"/>
    <hyperlink ref="E561" location="A127905754X" display="A127905754X" xr:uid="{00000000-0004-0000-0000-000026020000}"/>
    <hyperlink ref="E562" location="A127837210X" display="A127837210X" xr:uid="{00000000-0004-0000-0000-000027020000}"/>
    <hyperlink ref="E563" location="A127864582T" display="A127864582T" xr:uid="{00000000-0004-0000-0000-000028020000}"/>
    <hyperlink ref="E564" location="A127837222J" display="A127837222J" xr:uid="{00000000-0004-0000-0000-000029020000}"/>
    <hyperlink ref="E565" location="A127878358J" display="A127878358J" xr:uid="{00000000-0004-0000-0000-00002A020000}"/>
    <hyperlink ref="E566" location="A127933210X" display="A127933210X" xr:uid="{00000000-0004-0000-0000-00002B020000}"/>
    <hyperlink ref="E567" location="A127905758J" display="A127905758J" xr:uid="{00000000-0004-0000-0000-00002C020000}"/>
    <hyperlink ref="E568" location="A127837230J" display="A127837230J" xr:uid="{00000000-0004-0000-0000-00002D020000}"/>
    <hyperlink ref="E569" location="A127851010V" display="A127851010V" xr:uid="{00000000-0004-0000-0000-00002E020000}"/>
    <hyperlink ref="E570" location="A127891898T" display="A127891898T" xr:uid="{00000000-0004-0000-0000-00002F020000}"/>
    <hyperlink ref="E571" location="A127919422L" display="A127919422L" xr:uid="{00000000-0004-0000-0000-000030020000}"/>
    <hyperlink ref="E572" location="A127933198V" display="A127933198V" xr:uid="{00000000-0004-0000-0000-000031020000}"/>
    <hyperlink ref="E573" location="A127933202X" display="A127933202X" xr:uid="{00000000-0004-0000-0000-000032020000}"/>
    <hyperlink ref="E574" location="A127850990V" display="A127850990V" xr:uid="{00000000-0004-0000-0000-000033020000}"/>
    <hyperlink ref="E575" location="A127919426W" display="A127919426W" xr:uid="{00000000-0004-0000-0000-000034020000}"/>
    <hyperlink ref="E576" location="A127891882X" display="A127891882X" xr:uid="{00000000-0004-0000-0000-000035020000}"/>
    <hyperlink ref="E577" location="A127878346X" display="A127878346X" xr:uid="{00000000-0004-0000-0000-000036020000}"/>
    <hyperlink ref="E578" location="A127837214J" display="A127837214J" xr:uid="{00000000-0004-0000-0000-000037020000}"/>
    <hyperlink ref="E579" location="A127878350R" display="A127878350R" xr:uid="{00000000-0004-0000-0000-000038020000}"/>
    <hyperlink ref="E580" location="A127919430L" display="A127919430L" xr:uid="{00000000-0004-0000-0000-000039020000}"/>
    <hyperlink ref="E581" location="A127933206J" display="A127933206J" xr:uid="{00000000-0004-0000-0000-00003A020000}"/>
    <hyperlink ref="E582" location="A127850994C" display="A127850994C" xr:uid="{00000000-0004-0000-0000-00003B020000}"/>
    <hyperlink ref="E583" location="A127891886J" display="A127891886J" xr:uid="{00000000-0004-0000-0000-00003C020000}"/>
    <hyperlink ref="E584" location="A127919434W" display="A127919434W" xr:uid="{00000000-0004-0000-0000-00003D020000}"/>
    <hyperlink ref="E585" location="A127837218T" display="A127837218T" xr:uid="{00000000-0004-0000-0000-00003E020000}"/>
    <hyperlink ref="E586" location="A127850998L" display="A127850998L" xr:uid="{00000000-0004-0000-0000-00003F020000}"/>
    <hyperlink ref="E587" location="A127878354X" display="A127878354X" xr:uid="{00000000-0004-0000-0000-000040020000}"/>
    <hyperlink ref="E588" location="A127851002V" display="A127851002V" xr:uid="{00000000-0004-0000-0000-000041020000}"/>
    <hyperlink ref="E589" location="A127905746X" display="A127905746X" xr:uid="{00000000-0004-0000-0000-000042020000}"/>
    <hyperlink ref="E590" location="A127864586A" display="A127864586A" xr:uid="{00000000-0004-0000-0000-000043020000}"/>
    <hyperlink ref="E591" location="A127891890X" display="A127891890X" xr:uid="{00000000-0004-0000-0000-000044020000}"/>
    <hyperlink ref="E592" location="A127905750R" display="A127905750R" xr:uid="{00000000-0004-0000-0000-000045020000}"/>
    <hyperlink ref="E593" location="A127891894J" display="A127891894J" xr:uid="{00000000-0004-0000-0000-000046020000}"/>
    <hyperlink ref="E594" location="A127851006C" display="A127851006C" xr:uid="{00000000-0004-0000-0000-000047020000}"/>
    <hyperlink ref="E595" location="A127891906F" display="A127891906F" xr:uid="{00000000-0004-0000-0000-000048020000}"/>
    <hyperlink ref="E596" location="A127851014C" display="A127851014C" xr:uid="{00000000-0004-0000-0000-000049020000}"/>
    <hyperlink ref="E597" location="A127864594A" display="A127864594A" xr:uid="{00000000-0004-0000-0000-00004A020000}"/>
    <hyperlink ref="E598" location="A127878374J" display="A127878374J" xr:uid="{00000000-0004-0000-0000-00004B020000}"/>
    <hyperlink ref="E599" location="A127891910W" display="A127891910W" xr:uid="{00000000-0004-0000-0000-00004C020000}"/>
    <hyperlink ref="E600" location="A127933238A" display="A127933238A" xr:uid="{00000000-0004-0000-0000-00004D020000}"/>
    <hyperlink ref="E601" location="A127851022C" display="A127851022C" xr:uid="{00000000-0004-0000-0000-00004E020000}"/>
    <hyperlink ref="E602" location="A127851026L" display="A127851026L" xr:uid="{00000000-0004-0000-0000-00004F020000}"/>
    <hyperlink ref="E603" location="A127919454F" display="A127919454F" xr:uid="{00000000-0004-0000-0000-000050020000}"/>
    <hyperlink ref="E604" location="A127933242T" display="A127933242T" xr:uid="{00000000-0004-0000-0000-000051020000}"/>
    <hyperlink ref="E605" location="A127905762X" display="A127905762X" xr:uid="{00000000-0004-0000-0000-000052020000}"/>
    <hyperlink ref="E606" location="A127864590T" display="A127864590T" xr:uid="{00000000-0004-0000-0000-000053020000}"/>
    <hyperlink ref="E607" location="A127878362X" display="A127878362X" xr:uid="{00000000-0004-0000-0000-000054020000}"/>
    <hyperlink ref="E608" location="A127878366J" display="A127878366J" xr:uid="{00000000-0004-0000-0000-000055020000}"/>
    <hyperlink ref="E609" location="A127919438F" display="A127919438F" xr:uid="{00000000-0004-0000-0000-000056020000}"/>
    <hyperlink ref="E610" location="A127933214J" display="A127933214J" xr:uid="{00000000-0004-0000-0000-000057020000}"/>
    <hyperlink ref="E611" location="A127891902W" display="A127891902W" xr:uid="{00000000-0004-0000-0000-000058020000}"/>
    <hyperlink ref="E612" location="A127933218T" display="A127933218T" xr:uid="{00000000-0004-0000-0000-000059020000}"/>
    <hyperlink ref="E613" location="A127933222J" display="A127933222J" xr:uid="{00000000-0004-0000-0000-00005A020000}"/>
    <hyperlink ref="E614" location="A127837234T" display="A127837234T" xr:uid="{00000000-0004-0000-0000-00005B020000}"/>
    <hyperlink ref="E615" location="A127837238A" display="A127837238A" xr:uid="{00000000-0004-0000-0000-00005C020000}"/>
    <hyperlink ref="E616" location="A127837242T" display="A127837242T" xr:uid="{00000000-0004-0000-0000-00005D020000}"/>
    <hyperlink ref="E617" location="A127837246A" display="A127837246A" xr:uid="{00000000-0004-0000-0000-00005E020000}"/>
    <hyperlink ref="E618" location="A127837250T" display="A127837250T" xr:uid="{00000000-0004-0000-0000-00005F020000}"/>
    <hyperlink ref="E619" location="A127905766J" display="A127905766J" xr:uid="{00000000-0004-0000-0000-000060020000}"/>
    <hyperlink ref="E620" location="A127851018L" display="A127851018L" xr:uid="{00000000-0004-0000-0000-000061020000}"/>
    <hyperlink ref="E621" location="A127919442W" display="A127919442W" xr:uid="{00000000-0004-0000-0000-000062020000}"/>
    <hyperlink ref="E622" location="A127933226T" display="A127933226T" xr:uid="{00000000-0004-0000-0000-000063020000}"/>
    <hyperlink ref="E623" location="A127837254A" display="A127837254A" xr:uid="{00000000-0004-0000-0000-000064020000}"/>
    <hyperlink ref="E624" location="A127878370X" display="A127878370X" xr:uid="{00000000-0004-0000-0000-000065020000}"/>
    <hyperlink ref="E625" location="A127919446F" display="A127919446F" xr:uid="{00000000-0004-0000-0000-000066020000}"/>
    <hyperlink ref="E626" location="A127933230J" display="A127933230J" xr:uid="{00000000-0004-0000-0000-000067020000}"/>
    <hyperlink ref="E627" location="A127933234T" display="A127933234T" xr:uid="{00000000-0004-0000-0000-000068020000}"/>
    <hyperlink ref="E628" location="A127919450W" display="A127919450W" xr:uid="{00000000-0004-0000-0000-000069020000}"/>
    <hyperlink ref="E629" location="A127837270A" display="A127837270A" xr:uid="{00000000-0004-0000-0000-00006A020000}"/>
    <hyperlink ref="E630" location="A127933246A" display="A127933246A" xr:uid="{00000000-0004-0000-0000-00006B020000}"/>
    <hyperlink ref="E631" location="A127919462F" display="A127919462F" xr:uid="{00000000-0004-0000-0000-00006C020000}"/>
    <hyperlink ref="E632" location="A127864606X" display="A127864606X" xr:uid="{00000000-0004-0000-0000-00006D020000}"/>
    <hyperlink ref="E633" location="A127878386T" display="A127878386T" xr:uid="{00000000-0004-0000-0000-00006E020000}"/>
    <hyperlink ref="E634" location="A127878390J" display="A127878390J" xr:uid="{00000000-0004-0000-0000-00006F020000}"/>
    <hyperlink ref="E635" location="A127864618J" display="A127864618J" xr:uid="{00000000-0004-0000-0000-000070020000}"/>
    <hyperlink ref="E636" location="A127878394T" display="A127878394T" xr:uid="{00000000-0004-0000-0000-000071020000}"/>
    <hyperlink ref="E637" location="A127851042L" display="A127851042L" xr:uid="{00000000-0004-0000-0000-000072020000}"/>
    <hyperlink ref="E638" location="A127905790J" display="A127905790J" xr:uid="{00000000-0004-0000-0000-000073020000}"/>
    <hyperlink ref="E639" location="A127933250T" display="A127933250T" xr:uid="{00000000-0004-0000-0000-000074020000}"/>
    <hyperlink ref="E640" location="A127891914F" display="A127891914F" xr:uid="{00000000-0004-0000-0000-000075020000}"/>
    <hyperlink ref="E641" location="A127878378T" display="A127878378T" xr:uid="{00000000-0004-0000-0000-000076020000}"/>
    <hyperlink ref="E642" location="A127905770X" display="A127905770X" xr:uid="{00000000-0004-0000-0000-000077020000}"/>
    <hyperlink ref="E643" location="A127864598K" display="A127864598K" xr:uid="{00000000-0004-0000-0000-000078020000}"/>
    <hyperlink ref="E644" location="A127905774J" display="A127905774J" xr:uid="{00000000-0004-0000-0000-000079020000}"/>
    <hyperlink ref="E645" location="A127919458R" display="A127919458R" xr:uid="{00000000-0004-0000-0000-00007A020000}"/>
    <hyperlink ref="E646" location="A127933254A" display="A127933254A" xr:uid="{00000000-0004-0000-0000-00007B020000}"/>
    <hyperlink ref="E647" location="A127837262A" display="A127837262A" xr:uid="{00000000-0004-0000-0000-00007C020000}"/>
    <hyperlink ref="E648" location="A127905778T" display="A127905778T" xr:uid="{00000000-0004-0000-0000-00007D020000}"/>
    <hyperlink ref="E649" location="A127851030C" display="A127851030C" xr:uid="{00000000-0004-0000-0000-00007E020000}"/>
    <hyperlink ref="E650" location="A127905782J" display="A127905782J" xr:uid="{00000000-0004-0000-0000-00007F020000}"/>
    <hyperlink ref="E651" location="A127864602R" display="A127864602R" xr:uid="{00000000-0004-0000-0000-000080020000}"/>
    <hyperlink ref="E652" location="A127851034L" display="A127851034L" xr:uid="{00000000-0004-0000-0000-000081020000}"/>
    <hyperlink ref="E653" location="A127933258K" display="A127933258K" xr:uid="{00000000-0004-0000-0000-000082020000}"/>
    <hyperlink ref="E654" location="A127891918R" display="A127891918R" xr:uid="{00000000-0004-0000-0000-000083020000}"/>
    <hyperlink ref="E655" location="A127905786T" display="A127905786T" xr:uid="{00000000-0004-0000-0000-000084020000}"/>
    <hyperlink ref="E656" location="A127891922F" display="A127891922F" xr:uid="{00000000-0004-0000-0000-000085020000}"/>
    <hyperlink ref="E657" location="A127878382J" display="A127878382J" xr:uid="{00000000-0004-0000-0000-000086020000}"/>
    <hyperlink ref="E658" location="A127933262A" display="A127933262A" xr:uid="{00000000-0004-0000-0000-000087020000}"/>
    <hyperlink ref="E659" location="A127837266K" display="A127837266K" xr:uid="{00000000-0004-0000-0000-000088020000}"/>
    <hyperlink ref="E660" location="A127864610R" display="A127864610R" xr:uid="{00000000-0004-0000-0000-000089020000}"/>
    <hyperlink ref="E661" location="A127933266K" display="A127933266K" xr:uid="{00000000-0004-0000-0000-00008A020000}"/>
    <hyperlink ref="E662" location="A127864614X" display="A127864614X" xr:uid="{00000000-0004-0000-0000-00008B020000}"/>
    <hyperlink ref="E663" location="A127891946X" display="A127891946X" xr:uid="{00000000-0004-0000-0000-00008C020000}"/>
    <hyperlink ref="E664" location="A127864622X" display="A127864622X" xr:uid="{00000000-0004-0000-0000-00008D020000}"/>
    <hyperlink ref="E665" location="A127891930F" display="A127891930F" xr:uid="{00000000-0004-0000-0000-00008E020000}"/>
    <hyperlink ref="E666" location="A127878414R" display="A127878414R" xr:uid="{00000000-0004-0000-0000-00008F020000}"/>
    <hyperlink ref="E667" location="A127891950R" display="A127891950R" xr:uid="{00000000-0004-0000-0000-000090020000}"/>
    <hyperlink ref="E668" location="A127891954X" display="A127891954X" xr:uid="{00000000-0004-0000-0000-000091020000}"/>
    <hyperlink ref="E669" location="A127905798A" display="A127905798A" xr:uid="{00000000-0004-0000-0000-000092020000}"/>
    <hyperlink ref="E670" location="A127891958J" display="A127891958J" xr:uid="{00000000-0004-0000-0000-000093020000}"/>
    <hyperlink ref="E671" location="A127837290K" display="A127837290K" xr:uid="{00000000-0004-0000-0000-000094020000}"/>
    <hyperlink ref="E672" location="A127891962X" display="A127891962X" xr:uid="{00000000-0004-0000-0000-000095020000}"/>
    <hyperlink ref="E673" location="A127919466R" display="A127919466R" xr:uid="{00000000-0004-0000-0000-000096020000}"/>
    <hyperlink ref="E674" location="A127933270A" display="A127933270A" xr:uid="{00000000-0004-0000-0000-000097020000}"/>
    <hyperlink ref="E675" location="A127851046W" display="A127851046W" xr:uid="{00000000-0004-0000-0000-000098020000}"/>
    <hyperlink ref="E676" location="A127878398A" display="A127878398A" xr:uid="{00000000-0004-0000-0000-000099020000}"/>
    <hyperlink ref="E677" location="A127933274K" display="A127933274K" xr:uid="{00000000-0004-0000-0000-00009A020000}"/>
    <hyperlink ref="E678" location="A127933278V" display="A127933278V" xr:uid="{00000000-0004-0000-0000-00009B020000}"/>
    <hyperlink ref="E679" location="A127851050L" display="A127851050L" xr:uid="{00000000-0004-0000-0000-00009C020000}"/>
    <hyperlink ref="E680" location="A127891926R" display="A127891926R" xr:uid="{00000000-0004-0000-0000-00009D020000}"/>
    <hyperlink ref="E681" location="A127878402F" display="A127878402F" xr:uid="{00000000-0004-0000-0000-00009E020000}"/>
    <hyperlink ref="E682" location="A127837274K" display="A127837274K" xr:uid="{00000000-0004-0000-0000-00009F020000}"/>
    <hyperlink ref="E683" location="A127891934R" display="A127891934R" xr:uid="{00000000-0004-0000-0000-0000A0020000}"/>
    <hyperlink ref="E684" location="A127905794T" display="A127905794T" xr:uid="{00000000-0004-0000-0000-0000A1020000}"/>
    <hyperlink ref="E685" location="A127878406R" display="A127878406R" xr:uid="{00000000-0004-0000-0000-0000A2020000}"/>
    <hyperlink ref="E686" location="A127891938X" display="A127891938X" xr:uid="{00000000-0004-0000-0000-0000A3020000}"/>
    <hyperlink ref="E687" location="A127851054W" display="A127851054W" xr:uid="{00000000-0004-0000-0000-0000A4020000}"/>
    <hyperlink ref="E688" location="A127851058F" display="A127851058F" xr:uid="{00000000-0004-0000-0000-0000A5020000}"/>
    <hyperlink ref="E689" location="A127851062W" display="A127851062W" xr:uid="{00000000-0004-0000-0000-0000A6020000}"/>
    <hyperlink ref="E690" location="A127837278V" display="A127837278V" xr:uid="{00000000-0004-0000-0000-0000A7020000}"/>
    <hyperlink ref="E691" location="A127851066F" display="A127851066F" xr:uid="{00000000-0004-0000-0000-0000A8020000}"/>
    <hyperlink ref="E692" location="A127878410F" display="A127878410F" xr:uid="{00000000-0004-0000-0000-0000A9020000}"/>
    <hyperlink ref="E693" location="A127837282K" display="A127837282K" xr:uid="{00000000-0004-0000-0000-0000AA020000}"/>
    <hyperlink ref="E694" location="A127891942R" display="A127891942R" xr:uid="{00000000-0004-0000-0000-0000AB020000}"/>
    <hyperlink ref="E695" location="A127837286V" display="A127837286V" xr:uid="{00000000-0004-0000-0000-0000AC020000}"/>
    <hyperlink ref="E696" location="A127878418X" display="A127878418X" xr:uid="{00000000-0004-0000-0000-0000AD020000}"/>
    <hyperlink ref="E697" location="A127891970X" display="A127891970X" xr:uid="{00000000-0004-0000-0000-0000AE020000}"/>
    <hyperlink ref="E698" location="A127851070W" display="A127851070W" xr:uid="{00000000-0004-0000-0000-0000AF020000}"/>
    <hyperlink ref="E699" location="A127933294V" display="A127933294V" xr:uid="{00000000-0004-0000-0000-0000B0020000}"/>
    <hyperlink ref="E700" location="A127891966J" display="A127891966J" xr:uid="{00000000-0004-0000-0000-0000B1020000}"/>
    <hyperlink ref="E701" location="A127837314T" display="A127837314T" xr:uid="{00000000-0004-0000-0000-0000B2020000}"/>
    <hyperlink ref="E702" location="A127851074F" display="A127851074F" xr:uid="{00000000-0004-0000-0000-0000B3020000}"/>
    <hyperlink ref="E703" location="A127878426X" display="A127878426X" xr:uid="{00000000-0004-0000-0000-0000B4020000}"/>
    <hyperlink ref="E704" location="A127837322T" display="A127837322T" xr:uid="{00000000-0004-0000-0000-0000B5020000}"/>
    <hyperlink ref="E705" location="A127891978T" display="A127891978T" xr:uid="{00000000-0004-0000-0000-0000B6020000}"/>
    <hyperlink ref="E706" location="A127878430R" display="A127878430R" xr:uid="{00000000-0004-0000-0000-0000B7020000}"/>
    <hyperlink ref="E707" location="A127933282K" display="A127933282K" xr:uid="{00000000-0004-0000-0000-0000B8020000}"/>
    <hyperlink ref="E708" location="A127864626J" display="A127864626J" xr:uid="{00000000-0004-0000-0000-0000B9020000}"/>
    <hyperlink ref="E709" location="A127905802F" display="A127905802F" xr:uid="{00000000-0004-0000-0000-0000BA020000}"/>
    <hyperlink ref="E710" location="A127864630X" display="A127864630X" xr:uid="{00000000-0004-0000-0000-0000BB020000}"/>
    <hyperlink ref="E711" location="A127864634J" display="A127864634J" xr:uid="{00000000-0004-0000-0000-0000BC020000}"/>
    <hyperlink ref="E712" location="A127933286V" display="A127933286V" xr:uid="{00000000-0004-0000-0000-0000BD020000}"/>
    <hyperlink ref="E713" location="A127837294V" display="A127837294V" xr:uid="{00000000-0004-0000-0000-0000BE020000}"/>
    <hyperlink ref="E714" location="A127933290K" display="A127933290K" xr:uid="{00000000-0004-0000-0000-0000BF020000}"/>
    <hyperlink ref="E715" location="A127837298C" display="A127837298C" xr:uid="{00000000-0004-0000-0000-0000C0020000}"/>
    <hyperlink ref="E716" location="A127837302J" display="A127837302J" xr:uid="{00000000-0004-0000-0000-0000C1020000}"/>
    <hyperlink ref="E717" location="A127878422R" display="A127878422R" xr:uid="{00000000-0004-0000-0000-0000C2020000}"/>
    <hyperlink ref="E718" location="A127905806R" display="A127905806R" xr:uid="{00000000-0004-0000-0000-0000C3020000}"/>
    <hyperlink ref="E719" location="A127933298C" display="A127933298C" xr:uid="{00000000-0004-0000-0000-0000C4020000}"/>
    <hyperlink ref="E720" location="A127864638T" display="A127864638T" xr:uid="{00000000-0004-0000-0000-0000C5020000}"/>
    <hyperlink ref="E721" location="A127933302J" display="A127933302J" xr:uid="{00000000-0004-0000-0000-0000C6020000}"/>
    <hyperlink ref="E722" location="A127864642J" display="A127864642J" xr:uid="{00000000-0004-0000-0000-0000C7020000}"/>
    <hyperlink ref="E723" location="A127905810F" display="A127905810F" xr:uid="{00000000-0004-0000-0000-0000C8020000}"/>
    <hyperlink ref="E724" location="A127905814R" display="A127905814R" xr:uid="{00000000-0004-0000-0000-0000C9020000}"/>
    <hyperlink ref="E725" location="A127933306T" display="A127933306T" xr:uid="{00000000-0004-0000-0000-0000CA020000}"/>
    <hyperlink ref="E726" location="A127905818X" display="A127905818X" xr:uid="{00000000-0004-0000-0000-0000CB020000}"/>
    <hyperlink ref="E727" location="A127919474R" display="A127919474R" xr:uid="{00000000-0004-0000-0000-0000CC020000}"/>
    <hyperlink ref="E728" location="A127837306T" display="A127837306T" xr:uid="{00000000-0004-0000-0000-0000CD020000}"/>
    <hyperlink ref="E729" location="A127837318A" display="A127837318A" xr:uid="{00000000-0004-0000-0000-0000CE020000}"/>
    <hyperlink ref="E730" location="A127891974J" display="A127891974J" xr:uid="{00000000-0004-0000-0000-0000CF020000}"/>
    <hyperlink ref="E731" location="A127864646T" display="A127864646T" xr:uid="{00000000-0004-0000-0000-0000D0020000}"/>
    <hyperlink ref="E732" location="A127837326A" display="A127837326A" xr:uid="{00000000-0004-0000-0000-0000D1020000}"/>
    <hyperlink ref="E733" location="A127905826X" display="A127905826X" xr:uid="{00000000-0004-0000-0000-0000D2020000}"/>
    <hyperlink ref="E734" location="A127851078R" display="A127851078R" xr:uid="{00000000-0004-0000-0000-0000D3020000}"/>
    <hyperlink ref="E735" location="A127864650J" display="A127864650J" xr:uid="{00000000-0004-0000-0000-0000D4020000}"/>
    <hyperlink ref="E736" location="A127851082F" display="A127851082F" xr:uid="{00000000-0004-0000-0000-0000D5020000}"/>
    <hyperlink ref="E737" location="A127837338K" display="A127837338K" xr:uid="{00000000-0004-0000-0000-0000D6020000}"/>
    <hyperlink ref="E738" location="A127905834X" display="A127905834X" xr:uid="{00000000-0004-0000-0000-0000D7020000}"/>
    <hyperlink ref="E739" location="A127919510L" display="A127919510L" xr:uid="{00000000-0004-0000-0000-0000D8020000}"/>
    <hyperlink ref="E740" location="A127864654T" display="A127864654T" xr:uid="{00000000-0004-0000-0000-0000D9020000}"/>
    <hyperlink ref="E741" location="A127891982J" display="A127891982J" xr:uid="{00000000-0004-0000-0000-0000DA020000}"/>
    <hyperlink ref="E742" location="A127891986T" display="A127891986T" xr:uid="{00000000-0004-0000-0000-0000DB020000}"/>
    <hyperlink ref="E743" location="A127837330T" display="A127837330T" xr:uid="{00000000-0004-0000-0000-0000DC020000}"/>
    <hyperlink ref="E744" location="A127933310J" display="A127933310J" xr:uid="{00000000-0004-0000-0000-0000DD020000}"/>
    <hyperlink ref="E745" location="A127905822R" display="A127905822R" xr:uid="{00000000-0004-0000-0000-0000DE020000}"/>
    <hyperlink ref="E746" location="A127878434X" display="A127878434X" xr:uid="{00000000-0004-0000-0000-0000DF020000}"/>
    <hyperlink ref="E747" location="A127919478X" display="A127919478X" xr:uid="{00000000-0004-0000-0000-0000E0020000}"/>
    <hyperlink ref="E748" location="A127919482R" display="A127919482R" xr:uid="{00000000-0004-0000-0000-0000E1020000}"/>
    <hyperlink ref="E749" location="A127919486X" display="A127919486X" xr:uid="{00000000-0004-0000-0000-0000E2020000}"/>
    <hyperlink ref="E750" location="A127878438J" display="A127878438J" xr:uid="{00000000-0004-0000-0000-0000E3020000}"/>
    <hyperlink ref="E751" location="A127919490R" display="A127919490R" xr:uid="{00000000-0004-0000-0000-0000E4020000}"/>
    <hyperlink ref="E752" location="A127905830R" display="A127905830R" xr:uid="{00000000-0004-0000-0000-0000E5020000}"/>
    <hyperlink ref="E753" location="A127919494X" display="A127919494X" xr:uid="{00000000-0004-0000-0000-0000E6020000}"/>
    <hyperlink ref="E754" location="A127891990J" display="A127891990J" xr:uid="{00000000-0004-0000-0000-0000E7020000}"/>
    <hyperlink ref="E755" location="A127878442X" display="A127878442X" xr:uid="{00000000-0004-0000-0000-0000E8020000}"/>
    <hyperlink ref="E756" location="A127933314T" display="A127933314T" xr:uid="{00000000-0004-0000-0000-0000E9020000}"/>
    <hyperlink ref="E757" location="A127919498J" display="A127919498J" xr:uid="{00000000-0004-0000-0000-0000EA020000}"/>
    <hyperlink ref="E758" location="A127919502L" display="A127919502L" xr:uid="{00000000-0004-0000-0000-0000EB020000}"/>
    <hyperlink ref="E759" location="A127933318A" display="A127933318A" xr:uid="{00000000-0004-0000-0000-0000EC020000}"/>
    <hyperlink ref="E760" location="A127878446J" display="A127878446J" xr:uid="{00000000-0004-0000-0000-0000ED020000}"/>
    <hyperlink ref="E761" location="A127933322T" display="A127933322T" xr:uid="{00000000-0004-0000-0000-0000EE020000}"/>
    <hyperlink ref="E762" location="A127891994T" display="A127891994T" xr:uid="{00000000-0004-0000-0000-0000EF020000}"/>
    <hyperlink ref="E763" location="A127933326A" display="A127933326A" xr:uid="{00000000-0004-0000-0000-0000F0020000}"/>
    <hyperlink ref="E764" location="A127837334A" display="A127837334A" xr:uid="{00000000-0004-0000-0000-0000F1020000}"/>
    <hyperlink ref="E765" location="A127933342A" display="A127933342A" xr:uid="{00000000-0004-0000-0000-0000F2020000}"/>
    <hyperlink ref="E766" location="A127933330T" display="A127933330T" xr:uid="{00000000-0004-0000-0000-0000F3020000}"/>
    <hyperlink ref="E767" location="A127864658A" display="A127864658A" xr:uid="{00000000-0004-0000-0000-0000F4020000}"/>
    <hyperlink ref="E768" location="A127905846J" display="A127905846J" xr:uid="{00000000-0004-0000-0000-0000F5020000}"/>
    <hyperlink ref="E769" location="A127919514W" display="A127919514W" xr:uid="{00000000-0004-0000-0000-0000F6020000}"/>
    <hyperlink ref="E770" location="A127892010J" display="A127892010J" xr:uid="{00000000-0004-0000-0000-0000F7020000}"/>
    <hyperlink ref="E771" location="A127851094R" display="A127851094R" xr:uid="{00000000-0004-0000-0000-0000F8020000}"/>
    <hyperlink ref="E772" location="A127919518F" display="A127919518F" xr:uid="{00000000-0004-0000-0000-0000F9020000}"/>
    <hyperlink ref="E773" location="A127933346K" display="A127933346K" xr:uid="{00000000-0004-0000-0000-0000FA020000}"/>
    <hyperlink ref="E774" location="A127864674A" display="A127864674A" xr:uid="{00000000-0004-0000-0000-0000FB020000}"/>
    <hyperlink ref="E775" location="A127933334A" display="A127933334A" xr:uid="{00000000-0004-0000-0000-0000FC020000}"/>
    <hyperlink ref="E776" location="A127878450X" display="A127878450X" xr:uid="{00000000-0004-0000-0000-0000FD020000}"/>
    <hyperlink ref="E777" location="A127837342A" display="A127837342A" xr:uid="{00000000-0004-0000-0000-0000FE020000}"/>
    <hyperlink ref="E778" location="A127878454J" display="A127878454J" xr:uid="{00000000-0004-0000-0000-0000FF020000}"/>
    <hyperlink ref="E779" location="A127905838J" display="A127905838J" xr:uid="{00000000-0004-0000-0000-000000030000}"/>
    <hyperlink ref="E780" location="A127933338K" display="A127933338K" xr:uid="{00000000-0004-0000-0000-000001030000}"/>
    <hyperlink ref="E781" location="A127837346K" display="A127837346K" xr:uid="{00000000-0004-0000-0000-000002030000}"/>
    <hyperlink ref="E782" location="A127891998A" display="A127891998A" xr:uid="{00000000-0004-0000-0000-000003030000}"/>
    <hyperlink ref="E783" location="A127851086R" display="A127851086R" xr:uid="{00000000-0004-0000-0000-000004030000}"/>
    <hyperlink ref="E784" location="A127878458T" display="A127878458T" xr:uid="{00000000-0004-0000-0000-000005030000}"/>
    <hyperlink ref="E785" location="A127878462J" display="A127878462J" xr:uid="{00000000-0004-0000-0000-000006030000}"/>
    <hyperlink ref="E786" location="A127905842X" display="A127905842X" xr:uid="{00000000-0004-0000-0000-000007030000}"/>
    <hyperlink ref="E787" location="A127864662T" display="A127864662T" xr:uid="{00000000-0004-0000-0000-000008030000}"/>
    <hyperlink ref="E788" location="A127878466T" display="A127878466T" xr:uid="{00000000-0004-0000-0000-000009030000}"/>
    <hyperlink ref="E789" location="A127837350A" display="A127837350A" xr:uid="{00000000-0004-0000-0000-00000A030000}"/>
    <hyperlink ref="E790" location="A127892002J" display="A127892002J" xr:uid="{00000000-0004-0000-0000-00000B030000}"/>
    <hyperlink ref="E791" location="A127878470J" display="A127878470J" xr:uid="{00000000-0004-0000-0000-00000C030000}"/>
    <hyperlink ref="E792" location="A127878474T" display="A127878474T" xr:uid="{00000000-0004-0000-0000-00000D030000}"/>
    <hyperlink ref="E793" location="A127851090F" display="A127851090F" xr:uid="{00000000-0004-0000-0000-00000E030000}"/>
    <hyperlink ref="E794" location="A127864666A" display="A127864666A" xr:uid="{00000000-0004-0000-0000-00000F030000}"/>
    <hyperlink ref="E795" location="A127892006T" display="A127892006T" xr:uid="{00000000-0004-0000-0000-000010030000}"/>
    <hyperlink ref="E796" location="A127837354K" display="A127837354K" xr:uid="{00000000-0004-0000-0000-000011030000}"/>
    <hyperlink ref="E797" location="A127864670T" display="A127864670T" xr:uid="{00000000-0004-0000-0000-000012030000}"/>
    <hyperlink ref="E798" location="A127905854J" display="A127905854J" xr:uid="{00000000-0004-0000-0000-000013030000}"/>
    <hyperlink ref="E799" location="A127878278J" display="A127878278J" xr:uid="{00000000-0004-0000-0000-000014030000}"/>
    <hyperlink ref="E800" location="A127878266X" display="A127878266X" xr:uid="{00000000-0004-0000-0000-000015030000}"/>
    <hyperlink ref="E801" location="A127837102R" display="A127837102R" xr:uid="{00000000-0004-0000-0000-000016030000}"/>
    <hyperlink ref="E802" location="A127905654R" display="A127905654R" xr:uid="{00000000-0004-0000-0000-000017030000}"/>
    <hyperlink ref="E803" location="A127878282X" display="A127878282X" xr:uid="{00000000-0004-0000-0000-000018030000}"/>
    <hyperlink ref="E804" location="A127919362W" display="A127919362W" xr:uid="{00000000-0004-0000-0000-000019030000}"/>
    <hyperlink ref="E805" location="A127850898C" display="A127850898C" xr:uid="{00000000-0004-0000-0000-00001A030000}"/>
    <hyperlink ref="E806" location="A127837118J" display="A127837118J" xr:uid="{00000000-0004-0000-0000-00001B030000}"/>
    <hyperlink ref="E807" location="A127891830W" display="A127891830W" xr:uid="{00000000-0004-0000-0000-00001C030000}"/>
    <hyperlink ref="E808" location="A127933126J" display="A127933126J" xr:uid="{00000000-0004-0000-0000-00001D030000}"/>
    <hyperlink ref="E809" location="A127878270R" display="A127878270R" xr:uid="{00000000-0004-0000-0000-00001E030000}"/>
    <hyperlink ref="E810" location="A127850882K" display="A127850882K" xr:uid="{00000000-0004-0000-0000-00001F030000}"/>
    <hyperlink ref="E811" location="A127850886V" display="A127850886V" xr:uid="{00000000-0004-0000-0000-000020030000}"/>
    <hyperlink ref="E812" location="A127837094A" display="A127837094A" xr:uid="{00000000-0004-0000-0000-000021030000}"/>
    <hyperlink ref="E813" location="A127837098K" display="A127837098K" xr:uid="{00000000-0004-0000-0000-000022030000}"/>
    <hyperlink ref="E814" location="A127891822W" display="A127891822W" xr:uid="{00000000-0004-0000-0000-000023030000}"/>
    <hyperlink ref="E815" location="A127919346W" display="A127919346W" xr:uid="{00000000-0004-0000-0000-000024030000}"/>
    <hyperlink ref="E816" location="A127919350L" display="A127919350L" xr:uid="{00000000-0004-0000-0000-000025030000}"/>
    <hyperlink ref="E817" location="A127850890K" display="A127850890K" xr:uid="{00000000-0004-0000-0000-000026030000}"/>
    <hyperlink ref="E818" location="A127864502F" display="A127864502F" xr:uid="{00000000-0004-0000-0000-000027030000}"/>
    <hyperlink ref="E819" location="A127919354W" display="A127919354W" xr:uid="{00000000-0004-0000-0000-000028030000}"/>
    <hyperlink ref="E820" location="A127878274X" display="A127878274X" xr:uid="{00000000-0004-0000-0000-000029030000}"/>
    <hyperlink ref="E821" location="A127864506R" display="A127864506R" xr:uid="{00000000-0004-0000-0000-00002A030000}"/>
    <hyperlink ref="E822" location="A127837106X" display="A127837106X" xr:uid="{00000000-0004-0000-0000-00002B030000}"/>
    <hyperlink ref="E823" location="A127933114X" display="A127933114X" xr:uid="{00000000-0004-0000-0000-00002C030000}"/>
    <hyperlink ref="E824" location="A127933118J" display="A127933118J" xr:uid="{00000000-0004-0000-0000-00002D030000}"/>
    <hyperlink ref="E825" location="A127891826F" display="A127891826F" xr:uid="{00000000-0004-0000-0000-00002E030000}"/>
    <hyperlink ref="E826" location="A127837110R" display="A127837110R" xr:uid="{00000000-0004-0000-0000-00002F030000}"/>
    <hyperlink ref="E827" location="A127864510F" display="A127864510F" xr:uid="{00000000-0004-0000-0000-000030030000}"/>
    <hyperlink ref="E828" location="A127905650F" display="A127905650F" xr:uid="{00000000-0004-0000-0000-000031030000}"/>
    <hyperlink ref="E829" location="A127837114X" display="A127837114X" xr:uid="{00000000-0004-0000-0000-000032030000}"/>
    <hyperlink ref="E830" location="A127919358F" display="A127919358F" xr:uid="{00000000-0004-0000-0000-000033030000}"/>
    <hyperlink ref="E831" location="A127850894V" display="A127850894V" xr:uid="{00000000-0004-0000-0000-000034030000}"/>
    <hyperlink ref="E832" location="A127933122X" display="A127933122X" xr:uid="{00000000-0004-0000-0000-000035030000}"/>
    <hyperlink ref="E833" location="A127850922T" display="A127850922T" xr:uid="{00000000-0004-0000-0000-000036030000}"/>
    <hyperlink ref="E834" location="A127919366F" display="A127919366F" xr:uid="{00000000-0004-0000-0000-000037030000}"/>
    <hyperlink ref="E835" location="A127850906T" display="A127850906T" xr:uid="{00000000-0004-0000-0000-000038030000}"/>
    <hyperlink ref="E836" location="A127878290X" display="A127878290X" xr:uid="{00000000-0004-0000-0000-000039030000}"/>
    <hyperlink ref="E837" location="A127850926A" display="A127850926A" xr:uid="{00000000-0004-0000-0000-00003A030000}"/>
    <hyperlink ref="E838" location="A127919378R" display="A127919378R" xr:uid="{00000000-0004-0000-0000-00003B030000}"/>
    <hyperlink ref="E839" location="A127837138T" display="A127837138T" xr:uid="{00000000-0004-0000-0000-00003C030000}"/>
    <hyperlink ref="E840" location="A127837142J" display="A127837142J" xr:uid="{00000000-0004-0000-0000-00003D030000}"/>
    <hyperlink ref="E841" location="A127919382F" display="A127919382F" xr:uid="{00000000-0004-0000-0000-00003E030000}"/>
    <hyperlink ref="E842" location="A127878294J" display="A127878294J" xr:uid="{00000000-0004-0000-0000-00003F030000}"/>
    <hyperlink ref="E843" location="A127850902J" display="A127850902J" xr:uid="{00000000-0004-0000-0000-000040030000}"/>
    <hyperlink ref="E844" location="A127933130X" display="A127933130X" xr:uid="{00000000-0004-0000-0000-000041030000}"/>
    <hyperlink ref="E845" location="A127864514R" display="A127864514R" xr:uid="{00000000-0004-0000-0000-000042030000}"/>
    <hyperlink ref="E846" location="A127905662R" display="A127905662R" xr:uid="{00000000-0004-0000-0000-000043030000}"/>
    <hyperlink ref="E847" location="A127919370W" display="A127919370W" xr:uid="{00000000-0004-0000-0000-000044030000}"/>
    <hyperlink ref="E848" location="A127919374F" display="A127919374F" xr:uid="{00000000-0004-0000-0000-000045030000}"/>
    <hyperlink ref="E849" location="A127891834F" display="A127891834F" xr:uid="{00000000-0004-0000-0000-000046030000}"/>
    <hyperlink ref="E850" location="A127864518X" display="A127864518X" xr:uid="{00000000-0004-0000-0000-000047030000}"/>
    <hyperlink ref="E851" location="A127837122X" display="A127837122X" xr:uid="{00000000-0004-0000-0000-000048030000}"/>
    <hyperlink ref="E852" location="A127837126J" display="A127837126J" xr:uid="{00000000-0004-0000-0000-000049030000}"/>
    <hyperlink ref="E853" location="A127878286J" display="A127878286J" xr:uid="{00000000-0004-0000-0000-00004A030000}"/>
    <hyperlink ref="E854" location="A127837130X" display="A127837130X" xr:uid="{00000000-0004-0000-0000-00004B030000}"/>
    <hyperlink ref="E855" location="A127891838R" display="A127891838R" xr:uid="{00000000-0004-0000-0000-00004C030000}"/>
    <hyperlink ref="E856" location="A127850910J" display="A127850910J" xr:uid="{00000000-0004-0000-0000-00004D030000}"/>
    <hyperlink ref="E857" location="A127864522R" display="A127864522R" xr:uid="{00000000-0004-0000-0000-00004E030000}"/>
    <hyperlink ref="E858" location="A127850914T" display="A127850914T" xr:uid="{00000000-0004-0000-0000-00004F030000}"/>
    <hyperlink ref="E859" location="A127905666X" display="A127905666X" xr:uid="{00000000-0004-0000-0000-000050030000}"/>
    <hyperlink ref="E860" location="A127864526X" display="A127864526X" xr:uid="{00000000-0004-0000-0000-000051030000}"/>
    <hyperlink ref="E861" location="A127850918A" display="A127850918A" xr:uid="{00000000-0004-0000-0000-000052030000}"/>
    <hyperlink ref="E862" location="A127905670R" display="A127905670R" xr:uid="{00000000-0004-0000-0000-000053030000}"/>
    <hyperlink ref="E863" location="A127933134J" display="A127933134J" xr:uid="{00000000-0004-0000-0000-000054030000}"/>
    <hyperlink ref="E864" location="A127891842F" display="A127891842F" xr:uid="{00000000-0004-0000-0000-000055030000}"/>
    <hyperlink ref="E865" location="A127864530R" display="A127864530R" xr:uid="{00000000-0004-0000-0000-000056030000}"/>
    <hyperlink ref="E866" location="A127905674X" display="A127905674X" xr:uid="{00000000-0004-0000-0000-000057030000}"/>
    <hyperlink ref="E867" location="A127864538J" display="A127864538J" xr:uid="{00000000-0004-0000-0000-000058030000}"/>
    <hyperlink ref="E868" location="A127905678J" display="A127905678J" xr:uid="{00000000-0004-0000-0000-000059030000}"/>
    <hyperlink ref="E869" location="A127878298T" display="A127878298T" xr:uid="{00000000-0004-0000-0000-00005A030000}"/>
    <hyperlink ref="E870" location="A127864534X" display="A127864534X" xr:uid="{00000000-0004-0000-0000-00005B030000}"/>
    <hyperlink ref="E871" location="A127850946K" display="A127850946K" xr:uid="{00000000-0004-0000-0000-00005C030000}"/>
    <hyperlink ref="E872" location="A127919394R" display="A127919394R" xr:uid="{00000000-0004-0000-0000-00005D030000}"/>
    <hyperlink ref="E873" location="A127919398X" display="A127919398X" xr:uid="{00000000-0004-0000-0000-00005E030000}"/>
    <hyperlink ref="E874" location="A127933170T" display="A127933170T" xr:uid="{00000000-0004-0000-0000-00005F030000}"/>
    <hyperlink ref="E875" location="A127850950A" display="A127850950A" xr:uid="{00000000-0004-0000-0000-000060030000}"/>
    <hyperlink ref="E876" location="A127933174A" display="A127933174A" xr:uid="{00000000-0004-0000-0000-000061030000}"/>
    <hyperlink ref="E877" location="A127837146T" display="A127837146T" xr:uid="{00000000-0004-0000-0000-000062030000}"/>
    <hyperlink ref="E878" location="A127933138T" display="A127933138T" xr:uid="{00000000-0004-0000-0000-000063030000}"/>
    <hyperlink ref="E879" location="A127891846R" display="A127891846R" xr:uid="{00000000-0004-0000-0000-000064030000}"/>
    <hyperlink ref="E880" location="A127933142J" display="A127933142J" xr:uid="{00000000-0004-0000-0000-000065030000}"/>
    <hyperlink ref="E881" location="A127905682X" display="A127905682X" xr:uid="{00000000-0004-0000-0000-000066030000}"/>
    <hyperlink ref="E882" location="A127850930T" display="A127850930T" xr:uid="{00000000-0004-0000-0000-000067030000}"/>
    <hyperlink ref="E883" location="A127933146T" display="A127933146T" xr:uid="{00000000-0004-0000-0000-000068030000}"/>
    <hyperlink ref="E884" location="A127919386R" display="A127919386R" xr:uid="{00000000-0004-0000-0000-000069030000}"/>
    <hyperlink ref="E885" location="A127850934A" display="A127850934A" xr:uid="{00000000-0004-0000-0000-00006A030000}"/>
    <hyperlink ref="E886" location="A127933150J" display="A127933150J" xr:uid="{00000000-0004-0000-0000-00006B030000}"/>
    <hyperlink ref="E887" location="A127837150J" display="A127837150J" xr:uid="{00000000-0004-0000-0000-00006C030000}"/>
    <hyperlink ref="E888" location="A127850938K" display="A127850938K" xr:uid="{00000000-0004-0000-0000-00006D030000}"/>
    <hyperlink ref="E889" location="A127837154T" display="A127837154T" xr:uid="{00000000-0004-0000-0000-00006E030000}"/>
    <hyperlink ref="E890" location="A127933154T" display="A127933154T" xr:uid="{00000000-0004-0000-0000-00006F030000}"/>
    <hyperlink ref="E891" location="A127919390F" display="A127919390F" xr:uid="{00000000-0004-0000-0000-000070030000}"/>
    <hyperlink ref="E892" location="A127905686J" display="A127905686J" xr:uid="{00000000-0004-0000-0000-000071030000}"/>
    <hyperlink ref="E893" location="A127837158A" display="A127837158A" xr:uid="{00000000-0004-0000-0000-000072030000}"/>
    <hyperlink ref="E894" location="A127850942A" display="A127850942A" xr:uid="{00000000-0004-0000-0000-000073030000}"/>
    <hyperlink ref="E895" location="A127933158A" display="A127933158A" xr:uid="{00000000-0004-0000-0000-000074030000}"/>
    <hyperlink ref="E896" location="A127891850F" display="A127891850F" xr:uid="{00000000-0004-0000-0000-000075030000}"/>
    <hyperlink ref="E897" location="A127933162T" display="A127933162T" xr:uid="{00000000-0004-0000-0000-000076030000}"/>
    <hyperlink ref="E898" location="A127878302W" display="A127878302W" xr:uid="{00000000-0004-0000-0000-000077030000}"/>
    <hyperlink ref="E899" location="A127933166A" display="A127933166A" xr:uid="{00000000-0004-0000-0000-000078030000}"/>
    <hyperlink ref="E900" location="A127837162T" display="A127837162T" xr:uid="{00000000-0004-0000-0000-000079030000}"/>
    <hyperlink ref="E901" location="A127919402C" display="A127919402C" xr:uid="{00000000-0004-0000-0000-00007A030000}"/>
    <hyperlink ref="E902" location="A127864542X" display="A127864542X" xr:uid="{00000000-0004-0000-0000-00007B030000}"/>
    <hyperlink ref="E903" location="A127864546J" display="A127864546J" xr:uid="{00000000-0004-0000-0000-00007C030000}"/>
    <hyperlink ref="E904" location="A127864554J" display="A127864554J" xr:uid="{00000000-0004-0000-0000-00007D030000}"/>
    <hyperlink ref="E905" location="A127905718R" display="A127905718R" xr:uid="{00000000-0004-0000-0000-00007E030000}"/>
    <hyperlink ref="E906" location="A127878322F" display="A127878322F" xr:uid="{00000000-0004-0000-0000-00007F030000}"/>
    <hyperlink ref="E907" location="A127919406L" display="A127919406L" xr:uid="{00000000-0004-0000-0000-000080030000}"/>
    <hyperlink ref="E908" location="A127837186K" display="A127837186K" xr:uid="{00000000-0004-0000-0000-000081030000}"/>
    <hyperlink ref="E909" location="A127850974V" display="A127850974V" xr:uid="{00000000-0004-0000-0000-000082030000}"/>
    <hyperlink ref="E910" location="A127905722F" display="A127905722F" xr:uid="{00000000-0004-0000-0000-000083030000}"/>
    <hyperlink ref="E911" location="A127891854R" display="A127891854R" xr:uid="{00000000-0004-0000-0000-000084030000}"/>
    <hyperlink ref="E912" location="A127850954K" display="A127850954K" xr:uid="{00000000-0004-0000-0000-000085030000}"/>
    <hyperlink ref="E913" location="A127850958V" display="A127850958V" xr:uid="{00000000-0004-0000-0000-000086030000}"/>
    <hyperlink ref="E914" location="A127933178K" display="A127933178K" xr:uid="{00000000-0004-0000-0000-000087030000}"/>
    <hyperlink ref="E915" location="A127905694J" display="A127905694J" xr:uid="{00000000-0004-0000-0000-000088030000}"/>
    <hyperlink ref="E916" location="A127850962K" display="A127850962K" xr:uid="{00000000-0004-0000-0000-000089030000}"/>
    <hyperlink ref="E917" location="A127878306F" display="A127878306F" xr:uid="{00000000-0004-0000-0000-00008A030000}"/>
    <hyperlink ref="E918" location="A127850966V" display="A127850966V" xr:uid="{00000000-0004-0000-0000-00008B030000}"/>
    <hyperlink ref="E919" location="A127905698T" display="A127905698T" xr:uid="{00000000-0004-0000-0000-00008C030000}"/>
    <hyperlink ref="E920" location="A127837166A" display="A127837166A" xr:uid="{00000000-0004-0000-0000-00008D030000}"/>
    <hyperlink ref="E921" location="A127864550X" display="A127864550X" xr:uid="{00000000-0004-0000-0000-00008E030000}"/>
    <hyperlink ref="E922" location="A127905702W" display="A127905702W" xr:uid="{00000000-0004-0000-0000-00008F030000}"/>
    <hyperlink ref="E923" location="A127905706F" display="A127905706F" xr:uid="{00000000-0004-0000-0000-000090030000}"/>
    <hyperlink ref="E924" location="A127878310W" display="A127878310W" xr:uid="{00000000-0004-0000-0000-000091030000}"/>
    <hyperlink ref="E925" location="A127878314F" display="A127878314F" xr:uid="{00000000-0004-0000-0000-000092030000}"/>
    <hyperlink ref="E926" location="A127837170T" display="A127837170T" xr:uid="{00000000-0004-0000-0000-000093030000}"/>
    <hyperlink ref="E927" location="A127837174A" display="A127837174A" xr:uid="{00000000-0004-0000-0000-000094030000}"/>
    <hyperlink ref="E928" location="A127891858X" display="A127891858X" xr:uid="{00000000-0004-0000-0000-000095030000}"/>
    <hyperlink ref="E929" location="A127905710W" display="A127905710W" xr:uid="{00000000-0004-0000-0000-000096030000}"/>
    <hyperlink ref="E930" location="A127905714F" display="A127905714F" xr:uid="{00000000-0004-0000-0000-000097030000}"/>
    <hyperlink ref="E931" location="A127850970K" display="A127850970K" xr:uid="{00000000-0004-0000-0000-000098030000}"/>
    <hyperlink ref="E932" location="A127837178K" display="A127837178K" xr:uid="{00000000-0004-0000-0000-000099030000}"/>
    <hyperlink ref="E933" location="A127837182A" display="A127837182A" xr:uid="{00000000-0004-0000-0000-00009A030000}"/>
    <hyperlink ref="E934" location="A127878318R" display="A127878318R" xr:uid="{00000000-0004-0000-0000-00009B030000}"/>
    <hyperlink ref="E935" location="A127864570J" display="A127864570J" xr:uid="{00000000-0004-0000-0000-00009C030000}"/>
    <hyperlink ref="E936" location="A127891862R" display="A127891862R" xr:uid="{00000000-0004-0000-0000-00009D030000}"/>
    <hyperlink ref="E937" location="A127864562J" display="A127864562J" xr:uid="{00000000-0004-0000-0000-00009E030000}"/>
    <hyperlink ref="E938" location="A127837198V" display="A127837198V" xr:uid="{00000000-0004-0000-0000-00009F030000}"/>
    <hyperlink ref="E939" location="A127891874X" display="A127891874X" xr:uid="{00000000-0004-0000-0000-0000A0030000}"/>
    <hyperlink ref="E940" location="A127891878J" display="A127891878J" xr:uid="{00000000-0004-0000-0000-0000A1030000}"/>
    <hyperlink ref="E941" location="A127878338X" display="A127878338X" xr:uid="{00000000-0004-0000-0000-0000A2030000}"/>
    <hyperlink ref="E942" location="A127864574T" display="A127864574T" xr:uid="{00000000-0004-0000-0000-0000A3030000}"/>
    <hyperlink ref="E943" location="A127864578A" display="A127864578A" xr:uid="{00000000-0004-0000-0000-0000A4030000}"/>
    <hyperlink ref="E944" location="A127878342R" display="A127878342R" xr:uid="{00000000-0004-0000-0000-0000A5030000}"/>
    <hyperlink ref="E945" location="A127850978C" display="A127850978C" xr:uid="{00000000-0004-0000-0000-0000A6030000}"/>
    <hyperlink ref="E946" location="A127891866X" display="A127891866X" xr:uid="{00000000-0004-0000-0000-0000A7030000}"/>
    <hyperlink ref="E947" location="A127878326R" display="A127878326R" xr:uid="{00000000-0004-0000-0000-0000A8030000}"/>
    <hyperlink ref="E948" location="A127837190A" display="A127837190A" xr:uid="{00000000-0004-0000-0000-0000A9030000}"/>
    <hyperlink ref="E949" location="A127933182A" display="A127933182A" xr:uid="{00000000-0004-0000-0000-0000AA030000}"/>
    <hyperlink ref="E950" location="A127919410C" display="A127919410C" xr:uid="{00000000-0004-0000-0000-0000AB030000}"/>
    <hyperlink ref="E951" location="A127850982V" display="A127850982V" xr:uid="{00000000-0004-0000-0000-0000AC030000}"/>
    <hyperlink ref="E952" location="A127905726R" display="A127905726R" xr:uid="{00000000-0004-0000-0000-0000AD030000}"/>
    <hyperlink ref="E953" location="A127905730F" display="A127905730F" xr:uid="{00000000-0004-0000-0000-0000AE030000}"/>
    <hyperlink ref="E954" location="A127933186K" display="A127933186K" xr:uid="{00000000-0004-0000-0000-0000AF030000}"/>
    <hyperlink ref="E955" location="A127837194K" display="A127837194K" xr:uid="{00000000-0004-0000-0000-0000B0030000}"/>
    <hyperlink ref="E956" location="A127919414L" display="A127919414L" xr:uid="{00000000-0004-0000-0000-0000B1030000}"/>
    <hyperlink ref="E957" location="A127905734R" display="A127905734R" xr:uid="{00000000-0004-0000-0000-0000B2030000}"/>
    <hyperlink ref="E958" location="A127878330F" display="A127878330F" xr:uid="{00000000-0004-0000-0000-0000B3030000}"/>
    <hyperlink ref="E959" location="A127905738X" display="A127905738X" xr:uid="{00000000-0004-0000-0000-0000B4030000}"/>
    <hyperlink ref="E960" location="A127891870R" display="A127891870R" xr:uid="{00000000-0004-0000-0000-0000B5030000}"/>
    <hyperlink ref="E961" location="A127933190A" display="A127933190A" xr:uid="{00000000-0004-0000-0000-0000B6030000}"/>
    <hyperlink ref="E962" location="A127933194K" display="A127933194K" xr:uid="{00000000-0004-0000-0000-0000B7030000}"/>
    <hyperlink ref="E963" location="A127878334R" display="A127878334R" xr:uid="{00000000-0004-0000-0000-0000B8030000}"/>
    <hyperlink ref="E964" location="A127864566T" display="A127864566T" xr:uid="{00000000-0004-0000-0000-0000B9030000}"/>
    <hyperlink ref="E965" location="A127837202X" display="A127837202X" xr:uid="{00000000-0004-0000-0000-0000BA030000}"/>
    <hyperlink ref="E966" location="A127850986C" display="A127850986C" xr:uid="{00000000-0004-0000-0000-0000BB030000}"/>
    <hyperlink ref="E967" location="A127905742R" display="A127905742R" xr:uid="{00000000-0004-0000-0000-0000BC030000}"/>
    <hyperlink ref="E968" location="A127837206J" display="A127837206J" xr:uid="{00000000-0004-0000-0000-0000BD030000}"/>
    <hyperlink ref="E969" location="A127919538R" display="A127919538R" xr:uid="{00000000-0004-0000-0000-0000BE030000}"/>
    <hyperlink ref="E970" location="A127892022T" display="A127892022T" xr:uid="{00000000-0004-0000-0000-0000BF030000}"/>
    <hyperlink ref="E971" location="A127892026A" display="A127892026A" xr:uid="{00000000-0004-0000-0000-0000C0030000}"/>
    <hyperlink ref="E972" location="A127934662F" display="A127934662F" xr:uid="{00000000-0004-0000-0000-0000C1030000}"/>
    <hyperlink ref="E973" location="A127865978F" display="A127865978F" xr:uid="{00000000-0004-0000-0000-0000C2030000}"/>
    <hyperlink ref="E974" location="A127852306X" display="A127852306X" xr:uid="{00000000-0004-0000-0000-0000C3030000}"/>
    <hyperlink ref="E975" location="A127907158R" display="A127907158R" xr:uid="{00000000-0004-0000-0000-0000C4030000}"/>
    <hyperlink ref="E976" location="A127920706L" display="A127920706L" xr:uid="{00000000-0004-0000-0000-0000C5030000}"/>
    <hyperlink ref="E977" location="A127893362F" display="A127893362F" xr:uid="{00000000-0004-0000-0000-0000C6030000}"/>
    <hyperlink ref="E978" location="A127893366R" display="A127893366R" xr:uid="{00000000-0004-0000-0000-0000C7030000}"/>
    <hyperlink ref="E979" location="A127934666R" display="A127934666R" xr:uid="{00000000-0004-0000-0000-0000C8030000}"/>
    <hyperlink ref="E980" location="A127907166R" display="A127907166R" xr:uid="{00000000-0004-0000-0000-0000C9030000}"/>
    <hyperlink ref="E981" location="A127865986F" display="A127865986F" xr:uid="{00000000-0004-0000-0000-0000CA030000}"/>
    <hyperlink ref="E982" location="A127920690F" display="A127920690F" xr:uid="{00000000-0004-0000-0000-0000CB030000}"/>
    <hyperlink ref="E983" location="A127934650W" display="A127934650W" xr:uid="{00000000-0004-0000-0000-0000CC030000}"/>
    <hyperlink ref="E984" location="A127838626W" display="A127838626W" xr:uid="{00000000-0004-0000-0000-0000CD030000}"/>
    <hyperlink ref="E985" location="A127907146F" display="A127907146F" xr:uid="{00000000-0004-0000-0000-0000CE030000}"/>
    <hyperlink ref="E986" location="A127907150W" display="A127907150W" xr:uid="{00000000-0004-0000-0000-0000CF030000}"/>
    <hyperlink ref="E987" location="A127879838L" display="A127879838L" xr:uid="{00000000-0004-0000-0000-0000D0030000}"/>
    <hyperlink ref="E988" location="A127838630L" display="A127838630L" xr:uid="{00000000-0004-0000-0000-0000D1030000}"/>
    <hyperlink ref="E989" location="A127852302R" display="A127852302R" xr:uid="{00000000-0004-0000-0000-0000D2030000}"/>
    <hyperlink ref="E990" location="A127893346F" display="A127893346F" xr:uid="{00000000-0004-0000-0000-0000D3030000}"/>
    <hyperlink ref="E991" location="A127934654F" display="A127934654F" xr:uid="{00000000-0004-0000-0000-0000D4030000}"/>
    <hyperlink ref="E992" location="A127907154F" display="A127907154F" xr:uid="{00000000-0004-0000-0000-0000D5030000}"/>
    <hyperlink ref="E993" location="A127893350W" display="A127893350W" xr:uid="{00000000-0004-0000-0000-0000D6030000}"/>
    <hyperlink ref="E994" location="A127852310R" display="A127852310R" xr:uid="{00000000-0004-0000-0000-0000D7030000}"/>
    <hyperlink ref="E995" location="A127893354F" display="A127893354F" xr:uid="{00000000-0004-0000-0000-0000D8030000}"/>
    <hyperlink ref="E996" location="A127838634W" display="A127838634W" xr:uid="{00000000-0004-0000-0000-0000D9030000}"/>
    <hyperlink ref="E997" location="A127934658R" display="A127934658R" xr:uid="{00000000-0004-0000-0000-0000DA030000}"/>
    <hyperlink ref="E998" location="A127879842C" display="A127879842C" xr:uid="{00000000-0004-0000-0000-0000DB030000}"/>
    <hyperlink ref="E999" location="A127879846L" display="A127879846L" xr:uid="{00000000-0004-0000-0000-0000DC030000}"/>
    <hyperlink ref="E1000" location="A127865982W" display="A127865982W" xr:uid="{00000000-0004-0000-0000-0000DD030000}"/>
    <hyperlink ref="E1001" location="A127920694R" display="A127920694R" xr:uid="{00000000-0004-0000-0000-0000DE030000}"/>
    <hyperlink ref="E1002" location="A127920698X" display="A127920698X" xr:uid="{00000000-0004-0000-0000-0000DF030000}"/>
    <hyperlink ref="E1003" location="A127920702C" display="A127920702C" xr:uid="{00000000-0004-0000-0000-0000E0030000}"/>
    <hyperlink ref="E1004" location="A127907162F" display="A127907162F" xr:uid="{00000000-0004-0000-0000-0000E1030000}"/>
    <hyperlink ref="E1005" location="A127893358R" display="A127893358R" xr:uid="{00000000-0004-0000-0000-0000E2030000}"/>
    <hyperlink ref="E1006" location="A127838638F" display="A127838638F" xr:uid="{00000000-0004-0000-0000-0000E3030000}"/>
    <hyperlink ref="E1007" location="A127865994F" display="A127865994F" xr:uid="{00000000-0004-0000-0000-0000E4030000}"/>
    <hyperlink ref="E1008" location="A127907170F" display="A127907170F" xr:uid="{00000000-0004-0000-0000-0000E5030000}"/>
    <hyperlink ref="E1009" location="A127920714L" display="A127920714L" xr:uid="{00000000-0004-0000-0000-0000E6030000}"/>
    <hyperlink ref="E1010" location="A127838654F" display="A127838654F" xr:uid="{00000000-0004-0000-0000-0000E7030000}"/>
    <hyperlink ref="E1011" location="A127852330X" display="A127852330X" xr:uid="{00000000-0004-0000-0000-0000E8030000}"/>
    <hyperlink ref="E1012" location="A127879866W" display="A127879866W" xr:uid="{00000000-0004-0000-0000-0000E9030000}"/>
    <hyperlink ref="E1013" location="A127907174R" display="A127907174R" xr:uid="{00000000-0004-0000-0000-0000EA030000}"/>
    <hyperlink ref="E1014" location="A127907178X" display="A127907178X" xr:uid="{00000000-0004-0000-0000-0000EB030000}"/>
    <hyperlink ref="E1015" location="A127920726W" display="A127920726W" xr:uid="{00000000-0004-0000-0000-0000EC030000}"/>
    <hyperlink ref="E1016" location="A127934686X" display="A127934686X" xr:uid="{00000000-0004-0000-0000-0000ED030000}"/>
    <hyperlink ref="E1017" location="A127879850C" display="A127879850C" xr:uid="{00000000-0004-0000-0000-0000EE030000}"/>
    <hyperlink ref="E1018" location="A127838642W" display="A127838642W" xr:uid="{00000000-0004-0000-0000-0000EF030000}"/>
    <hyperlink ref="E1019" location="A127920710C" display="A127920710C" xr:uid="{00000000-0004-0000-0000-0000F0030000}"/>
    <hyperlink ref="E1020" location="A127852314X" display="A127852314X" xr:uid="{00000000-0004-0000-0000-0000F1030000}"/>
    <hyperlink ref="E1021" location="A127838646F" display="A127838646F" xr:uid="{00000000-0004-0000-0000-0000F2030000}"/>
    <hyperlink ref="E1022" location="A127879854L" display="A127879854L" xr:uid="{00000000-0004-0000-0000-0000F3030000}"/>
    <hyperlink ref="E1023" location="A127934670F" display="A127934670F" xr:uid="{00000000-0004-0000-0000-0000F4030000}"/>
    <hyperlink ref="E1024" location="A127893370F" display="A127893370F" xr:uid="{00000000-0004-0000-0000-0000F5030000}"/>
    <hyperlink ref="E1025" location="A127838650W" display="A127838650W" xr:uid="{00000000-0004-0000-0000-0000F6030000}"/>
    <hyperlink ref="E1026" location="A127852318J" display="A127852318J" xr:uid="{00000000-0004-0000-0000-0000F7030000}"/>
    <hyperlink ref="E1027" location="A127865990W" display="A127865990W" xr:uid="{00000000-0004-0000-0000-0000F8030000}"/>
    <hyperlink ref="E1028" location="A127934674R" display="A127934674R" xr:uid="{00000000-0004-0000-0000-0000F9030000}"/>
    <hyperlink ref="E1029" location="A127879858W" display="A127879858W" xr:uid="{00000000-0004-0000-0000-0000FA030000}"/>
    <hyperlink ref="E1030" location="A127852322X" display="A127852322X" xr:uid="{00000000-0004-0000-0000-0000FB030000}"/>
    <hyperlink ref="E1031" location="A127852326J" display="A127852326J" xr:uid="{00000000-0004-0000-0000-0000FC030000}"/>
    <hyperlink ref="E1032" location="A127893374R" display="A127893374R" xr:uid="{00000000-0004-0000-0000-0000FD030000}"/>
    <hyperlink ref="E1033" location="A127893378X" display="A127893378X" xr:uid="{00000000-0004-0000-0000-0000FE030000}"/>
    <hyperlink ref="E1034" location="A127934678X" display="A127934678X" xr:uid="{00000000-0004-0000-0000-0000FF030000}"/>
    <hyperlink ref="E1035" location="A127879862L" display="A127879862L" xr:uid="{00000000-0004-0000-0000-000000040000}"/>
    <hyperlink ref="E1036" location="A127934682R" display="A127934682R" xr:uid="{00000000-0004-0000-0000-000001040000}"/>
    <hyperlink ref="E1037" location="A127920718W" display="A127920718W" xr:uid="{00000000-0004-0000-0000-000002040000}"/>
    <hyperlink ref="E1038" location="A127920722L" display="A127920722L" xr:uid="{00000000-0004-0000-0000-000003040000}"/>
    <hyperlink ref="E1039" location="A127893382R" display="A127893382R" xr:uid="{00000000-0004-0000-0000-000004040000}"/>
    <hyperlink ref="E1040" location="A127893386X" display="A127893386X" xr:uid="{00000000-0004-0000-0000-000005040000}"/>
    <hyperlink ref="E1041" location="A127934782X" display="A127934782X" xr:uid="{00000000-0004-0000-0000-000006040000}"/>
    <hyperlink ref="E1042" location="A127838738R" display="A127838738R" xr:uid="{00000000-0004-0000-0000-000007040000}"/>
    <hyperlink ref="E1043" location="A127838746R" display="A127838746R" xr:uid="{00000000-0004-0000-0000-000008040000}"/>
    <hyperlink ref="E1044" location="A127907286J" display="A127907286J" xr:uid="{00000000-0004-0000-0000-000009040000}"/>
    <hyperlink ref="E1045" location="A127866094T" display="A127866094T" xr:uid="{00000000-0004-0000-0000-00000A040000}"/>
    <hyperlink ref="E1046" location="A127934786J" display="A127934786J" xr:uid="{00000000-0004-0000-0000-00000B040000}"/>
    <hyperlink ref="E1047" location="A127866102F" display="A127866102F" xr:uid="{00000000-0004-0000-0000-00000C040000}"/>
    <hyperlink ref="E1048" location="A127893502W" display="A127893502W" xr:uid="{00000000-0004-0000-0000-00000D040000}"/>
    <hyperlink ref="E1049" location="A127852442T" display="A127852442T" xr:uid="{00000000-0004-0000-0000-00000E040000}"/>
    <hyperlink ref="E1050" location="A127879978R" display="A127879978R" xr:uid="{00000000-0004-0000-0000-00000F040000}"/>
    <hyperlink ref="E1051" location="A127866074J" display="A127866074J" xr:uid="{00000000-0004-0000-0000-000010040000}"/>
    <hyperlink ref="E1052" location="A127879954W" display="A127879954W" xr:uid="{00000000-0004-0000-0000-000011040000}"/>
    <hyperlink ref="E1053" location="A127879958F" display="A127879958F" xr:uid="{00000000-0004-0000-0000-000012040000}"/>
    <hyperlink ref="E1054" location="A127852430J" display="A127852430J" xr:uid="{00000000-0004-0000-0000-000013040000}"/>
    <hyperlink ref="E1055" location="A127879962W" display="A127879962W" xr:uid="{00000000-0004-0000-0000-000014040000}"/>
    <hyperlink ref="E1056" location="A127866078T" display="A127866078T" xr:uid="{00000000-0004-0000-0000-000015040000}"/>
    <hyperlink ref="E1057" location="A127838742F" display="A127838742F" xr:uid="{00000000-0004-0000-0000-000016040000}"/>
    <hyperlink ref="E1058" location="A127866082J" display="A127866082J" xr:uid="{00000000-0004-0000-0000-000017040000}"/>
    <hyperlink ref="E1059" location="A127893490X" display="A127893490X" xr:uid="{00000000-0004-0000-0000-000018040000}"/>
    <hyperlink ref="E1060" location="A127934770R" display="A127934770R" xr:uid="{00000000-0004-0000-0000-000019040000}"/>
    <hyperlink ref="E1061" location="A127907282X" display="A127907282X" xr:uid="{00000000-0004-0000-0000-00001A040000}"/>
    <hyperlink ref="E1062" location="A127920818F" display="A127920818F" xr:uid="{00000000-0004-0000-0000-00001B040000}"/>
    <hyperlink ref="E1063" location="A127838750F" display="A127838750F" xr:uid="{00000000-0004-0000-0000-00001C040000}"/>
    <hyperlink ref="E1064" location="A127852434T" display="A127852434T" xr:uid="{00000000-0004-0000-0000-00001D040000}"/>
    <hyperlink ref="E1065" location="A127893494J" display="A127893494J" xr:uid="{00000000-0004-0000-0000-00001E040000}"/>
    <hyperlink ref="E1066" location="A127893498T" display="A127893498T" xr:uid="{00000000-0004-0000-0000-00001F040000}"/>
    <hyperlink ref="E1067" location="A127852438A" display="A127852438A" xr:uid="{00000000-0004-0000-0000-000020040000}"/>
    <hyperlink ref="E1068" location="A127934774X" display="A127934774X" xr:uid="{00000000-0004-0000-0000-000021040000}"/>
    <hyperlink ref="E1069" location="A127879966F" display="A127879966F" xr:uid="{00000000-0004-0000-0000-000022040000}"/>
    <hyperlink ref="E1070" location="A127934778J" display="A127934778J" xr:uid="{00000000-0004-0000-0000-000023040000}"/>
    <hyperlink ref="E1071" location="A127866086T" display="A127866086T" xr:uid="{00000000-0004-0000-0000-000024040000}"/>
    <hyperlink ref="E1072" location="A127866090J" display="A127866090J" xr:uid="{00000000-0004-0000-0000-000025040000}"/>
    <hyperlink ref="E1073" location="A127879974F" display="A127879974F" xr:uid="{00000000-0004-0000-0000-000026040000}"/>
    <hyperlink ref="E1074" location="A127866098A" display="A127866098A" xr:uid="{00000000-0004-0000-0000-000027040000}"/>
    <hyperlink ref="E1075" location="A127893518R" display="A127893518R" xr:uid="{00000000-0004-0000-0000-000028040000}"/>
    <hyperlink ref="E1076" location="A127893506F" display="A127893506F" xr:uid="{00000000-0004-0000-0000-000029040000}"/>
    <hyperlink ref="E1077" location="A127852446A" display="A127852446A" xr:uid="{00000000-0004-0000-0000-00002A040000}"/>
    <hyperlink ref="E1078" location="A127934802W" display="A127934802W" xr:uid="{00000000-0004-0000-0000-00002B040000}"/>
    <hyperlink ref="E1079" location="A127920838R" display="A127920838R" xr:uid="{00000000-0004-0000-0000-00002C040000}"/>
    <hyperlink ref="E1080" location="A127893526R" display="A127893526R" xr:uid="{00000000-0004-0000-0000-00002D040000}"/>
    <hyperlink ref="E1081" location="A127920842F" display="A127920842F" xr:uid="{00000000-0004-0000-0000-00002E040000}"/>
    <hyperlink ref="E1082" location="A127907322F" display="A127907322F" xr:uid="{00000000-0004-0000-0000-00002F040000}"/>
    <hyperlink ref="E1083" location="A127907326R" display="A127907326R" xr:uid="{00000000-0004-0000-0000-000030040000}"/>
    <hyperlink ref="E1084" location="A127920846R" display="A127920846R" xr:uid="{00000000-0004-0000-0000-000031040000}"/>
    <hyperlink ref="E1085" location="A127934790X" display="A127934790X" xr:uid="{00000000-0004-0000-0000-000032040000}"/>
    <hyperlink ref="E1086" location="A127907290X" display="A127907290X" xr:uid="{00000000-0004-0000-0000-000033040000}"/>
    <hyperlink ref="E1087" location="A127866106R" display="A127866106R" xr:uid="{00000000-0004-0000-0000-000034040000}"/>
    <hyperlink ref="E1088" location="A127893510W" display="A127893510W" xr:uid="{00000000-0004-0000-0000-000035040000}"/>
    <hyperlink ref="E1089" location="A127907294J" display="A127907294J" xr:uid="{00000000-0004-0000-0000-000036040000}"/>
    <hyperlink ref="E1090" location="A127920822W" display="A127920822W" xr:uid="{00000000-0004-0000-0000-000037040000}"/>
    <hyperlink ref="E1091" location="A127893514F" display="A127893514F" xr:uid="{00000000-0004-0000-0000-000038040000}"/>
    <hyperlink ref="E1092" location="A127866110F" display="A127866110F" xr:uid="{00000000-0004-0000-0000-000039040000}"/>
    <hyperlink ref="E1093" location="A127934794J" display="A127934794J" xr:uid="{00000000-0004-0000-0000-00003A040000}"/>
    <hyperlink ref="E1094" location="A127879982F" display="A127879982F" xr:uid="{00000000-0004-0000-0000-00003B040000}"/>
    <hyperlink ref="E1095" location="A127866114R" display="A127866114R" xr:uid="{00000000-0004-0000-0000-00003C040000}"/>
    <hyperlink ref="E1096" location="A127920826F" display="A127920826F" xr:uid="{00000000-0004-0000-0000-00003D040000}"/>
    <hyperlink ref="E1097" location="A127852450T" display="A127852450T" xr:uid="{00000000-0004-0000-0000-00003E040000}"/>
    <hyperlink ref="E1098" location="A127907298T" display="A127907298T" xr:uid="{00000000-0004-0000-0000-00003F040000}"/>
    <hyperlink ref="E1099" location="A127907302W" display="A127907302W" xr:uid="{00000000-0004-0000-0000-000040040000}"/>
    <hyperlink ref="E1100" location="A127838754R" display="A127838754R" xr:uid="{00000000-0004-0000-0000-000041040000}"/>
    <hyperlink ref="E1101" location="A127907306F" display="A127907306F" xr:uid="{00000000-0004-0000-0000-000042040000}"/>
    <hyperlink ref="E1102" location="A127920830W" display="A127920830W" xr:uid="{00000000-0004-0000-0000-000043040000}"/>
    <hyperlink ref="E1103" location="A127934798T" display="A127934798T" xr:uid="{00000000-0004-0000-0000-000044040000}"/>
    <hyperlink ref="E1104" location="A127907310W" display="A127907310W" xr:uid="{00000000-0004-0000-0000-000045040000}"/>
    <hyperlink ref="E1105" location="A127852454A" display="A127852454A" xr:uid="{00000000-0004-0000-0000-000046040000}"/>
    <hyperlink ref="E1106" location="A127907314F" display="A127907314F" xr:uid="{00000000-0004-0000-0000-000047040000}"/>
    <hyperlink ref="E1107" location="A127893522F" display="A127893522F" xr:uid="{00000000-0004-0000-0000-000048040000}"/>
    <hyperlink ref="E1108" location="A127907318R" display="A127907318R" xr:uid="{00000000-0004-0000-0000-000049040000}"/>
    <hyperlink ref="E1109" location="A127852478V" display="A127852478V" xr:uid="{00000000-0004-0000-0000-00004A040000}"/>
    <hyperlink ref="E1110" location="A127866118X" display="A127866118X" xr:uid="{00000000-0004-0000-0000-00004B040000}"/>
    <hyperlink ref="E1111" location="A127907334R" display="A127907334R" xr:uid="{00000000-0004-0000-0000-00004C040000}"/>
    <hyperlink ref="E1112" location="A127838766X" display="A127838766X" xr:uid="{00000000-0004-0000-0000-00004D040000}"/>
    <hyperlink ref="E1113" location="A127893542R" display="A127893542R" xr:uid="{00000000-0004-0000-0000-00004E040000}"/>
    <hyperlink ref="E1114" location="A127852482K" display="A127852482K" xr:uid="{00000000-0004-0000-0000-00004F040000}"/>
    <hyperlink ref="E1115" location="A127866138J" display="A127866138J" xr:uid="{00000000-0004-0000-0000-000050040000}"/>
    <hyperlink ref="E1116" location="A127852486V" display="A127852486V" xr:uid="{00000000-0004-0000-0000-000051040000}"/>
    <hyperlink ref="E1117" location="A127893554X" display="A127893554X" xr:uid="{00000000-0004-0000-0000-000052040000}"/>
    <hyperlink ref="E1118" location="A127934818R" display="A127934818R" xr:uid="{00000000-0004-0000-0000-000053040000}"/>
    <hyperlink ref="E1119" location="A127866122R" display="A127866122R" xr:uid="{00000000-0004-0000-0000-000054040000}"/>
    <hyperlink ref="E1120" location="A127907330F" display="A127907330F" xr:uid="{00000000-0004-0000-0000-000055040000}"/>
    <hyperlink ref="E1121" location="A127920850F" display="A127920850F" xr:uid="{00000000-0004-0000-0000-000056040000}"/>
    <hyperlink ref="E1122" location="A127852458K" display="A127852458K" xr:uid="{00000000-0004-0000-0000-000057040000}"/>
    <hyperlink ref="E1123" location="A127934806F" display="A127934806F" xr:uid="{00000000-0004-0000-0000-000058040000}"/>
    <hyperlink ref="E1124" location="A127866126X" display="A127866126X" xr:uid="{00000000-0004-0000-0000-000059040000}"/>
    <hyperlink ref="E1125" location="A127934810W" display="A127934810W" xr:uid="{00000000-0004-0000-0000-00005A040000}"/>
    <hyperlink ref="E1126" location="A127920854R" display="A127920854R" xr:uid="{00000000-0004-0000-0000-00005B040000}"/>
    <hyperlink ref="E1127" location="A127866130R" display="A127866130R" xr:uid="{00000000-0004-0000-0000-00005C040000}"/>
    <hyperlink ref="E1128" location="A127879986R" display="A127879986R" xr:uid="{00000000-0004-0000-0000-00005D040000}"/>
    <hyperlink ref="E1129" location="A127893530F" display="A127893530F" xr:uid="{00000000-0004-0000-0000-00005E040000}"/>
    <hyperlink ref="E1130" location="A127893534R" display="A127893534R" xr:uid="{00000000-0004-0000-0000-00005F040000}"/>
    <hyperlink ref="E1131" location="A127852462A" display="A127852462A" xr:uid="{00000000-0004-0000-0000-000060040000}"/>
    <hyperlink ref="E1132" location="A127852466K" display="A127852466K" xr:uid="{00000000-0004-0000-0000-000061040000}"/>
    <hyperlink ref="E1133" location="A127866134X" display="A127866134X" xr:uid="{00000000-0004-0000-0000-000062040000}"/>
    <hyperlink ref="E1134" location="A127907338X" display="A127907338X" xr:uid="{00000000-0004-0000-0000-000063040000}"/>
    <hyperlink ref="E1135" location="A127934814F" display="A127934814F" xr:uid="{00000000-0004-0000-0000-000064040000}"/>
    <hyperlink ref="E1136" location="A127838758X" display="A127838758X" xr:uid="{00000000-0004-0000-0000-000065040000}"/>
    <hyperlink ref="E1137" location="A127838762R" display="A127838762R" xr:uid="{00000000-0004-0000-0000-000066040000}"/>
    <hyperlink ref="E1138" location="A127893538X" display="A127893538X" xr:uid="{00000000-0004-0000-0000-000067040000}"/>
    <hyperlink ref="E1139" location="A127852470A" display="A127852470A" xr:uid="{00000000-0004-0000-0000-000068040000}"/>
    <hyperlink ref="E1140" location="A127852474K" display="A127852474K" xr:uid="{00000000-0004-0000-0000-000069040000}"/>
    <hyperlink ref="E1141" location="A127893546X" display="A127893546X" xr:uid="{00000000-0004-0000-0000-00006A040000}"/>
    <hyperlink ref="E1142" location="A127893550R" display="A127893550R" xr:uid="{00000000-0004-0000-0000-00006B040000}"/>
    <hyperlink ref="E1143" location="A127934846X" display="A127934846X" xr:uid="{00000000-0004-0000-0000-00006C040000}"/>
    <hyperlink ref="E1144" location="A127934822F" display="A127934822F" xr:uid="{00000000-0004-0000-0000-00006D040000}"/>
    <hyperlink ref="E1145" location="A127907354X" display="A127907354X" xr:uid="{00000000-0004-0000-0000-00006E040000}"/>
    <hyperlink ref="E1146" location="A127893574J" display="A127893574J" xr:uid="{00000000-0004-0000-0000-00006F040000}"/>
    <hyperlink ref="E1147" location="A127934850R" display="A127934850R" xr:uid="{00000000-0004-0000-0000-000070040000}"/>
    <hyperlink ref="E1148" location="A127920862R" display="A127920862R" xr:uid="{00000000-0004-0000-0000-000071040000}"/>
    <hyperlink ref="E1149" location="A127920866X" display="A127920866X" xr:uid="{00000000-0004-0000-0000-000072040000}"/>
    <hyperlink ref="E1150" location="A127907362X" display="A127907362X" xr:uid="{00000000-0004-0000-0000-000073040000}"/>
    <hyperlink ref="E1151" location="A127880006V" display="A127880006V" xr:uid="{00000000-0004-0000-0000-000074040000}"/>
    <hyperlink ref="E1152" location="A127866150X" display="A127866150X" xr:uid="{00000000-0004-0000-0000-000075040000}"/>
    <hyperlink ref="E1153" location="A127907342R" display="A127907342R" xr:uid="{00000000-0004-0000-0000-000076040000}"/>
    <hyperlink ref="E1154" location="A127866142X" display="A127866142X" xr:uid="{00000000-0004-0000-0000-000077040000}"/>
    <hyperlink ref="E1155" location="A127934826R" display="A127934826R" xr:uid="{00000000-0004-0000-0000-000078040000}"/>
    <hyperlink ref="E1156" location="A127907346X" display="A127907346X" xr:uid="{00000000-0004-0000-0000-000079040000}"/>
    <hyperlink ref="E1157" location="A127893558J" display="A127893558J" xr:uid="{00000000-0004-0000-0000-00007A040000}"/>
    <hyperlink ref="E1158" location="A127893562X" display="A127893562X" xr:uid="{00000000-0004-0000-0000-00007B040000}"/>
    <hyperlink ref="E1159" location="A127934830F" display="A127934830F" xr:uid="{00000000-0004-0000-0000-00007C040000}"/>
    <hyperlink ref="E1160" location="A127907350R" display="A127907350R" xr:uid="{00000000-0004-0000-0000-00007D040000}"/>
    <hyperlink ref="E1161" location="A127879994R" display="A127879994R" xr:uid="{00000000-0004-0000-0000-00007E040000}"/>
    <hyperlink ref="E1162" location="A127838770R" display="A127838770R" xr:uid="{00000000-0004-0000-0000-00007F040000}"/>
    <hyperlink ref="E1163" location="A127866146J" display="A127866146J" xr:uid="{00000000-0004-0000-0000-000080040000}"/>
    <hyperlink ref="E1164" location="A127838774X" display="A127838774X" xr:uid="{00000000-0004-0000-0000-000081040000}"/>
    <hyperlink ref="E1165" location="A127852490K" display="A127852490K" xr:uid="{00000000-0004-0000-0000-000082040000}"/>
    <hyperlink ref="E1166" location="A127893566J" display="A127893566J" xr:uid="{00000000-0004-0000-0000-000083040000}"/>
    <hyperlink ref="E1167" location="A127852494V" display="A127852494V" xr:uid="{00000000-0004-0000-0000-000084040000}"/>
    <hyperlink ref="E1168" location="A127907358J" display="A127907358J" xr:uid="{00000000-0004-0000-0000-000085040000}"/>
    <hyperlink ref="E1169" location="A127934834R" display="A127934834R" xr:uid="{00000000-0004-0000-0000-000086040000}"/>
    <hyperlink ref="E1170" location="A127838778J" display="A127838778J" xr:uid="{00000000-0004-0000-0000-000087040000}"/>
    <hyperlink ref="E1171" location="A127893570X" display="A127893570X" xr:uid="{00000000-0004-0000-0000-000088040000}"/>
    <hyperlink ref="E1172" location="A127934838X" display="A127934838X" xr:uid="{00000000-0004-0000-0000-000089040000}"/>
    <hyperlink ref="E1173" location="A127879998X" display="A127879998X" xr:uid="{00000000-0004-0000-0000-00008A040000}"/>
    <hyperlink ref="E1174" location="A127880002K" display="A127880002K" xr:uid="{00000000-0004-0000-0000-00008B040000}"/>
    <hyperlink ref="E1175" location="A127920858X" display="A127920858X" xr:uid="{00000000-0004-0000-0000-00008C040000}"/>
    <hyperlink ref="E1176" location="A127934854X" display="A127934854X" xr:uid="{00000000-0004-0000-0000-00008D040000}"/>
    <hyperlink ref="E1177" location="A127852506T" display="A127852506T" xr:uid="{00000000-0004-0000-0000-00008E040000}"/>
    <hyperlink ref="E1178" location="A127893578T" display="A127893578T" xr:uid="{00000000-0004-0000-0000-00008F040000}"/>
    <hyperlink ref="E1179" location="A127920886J" display="A127920886J" xr:uid="{00000000-0004-0000-0000-000090040000}"/>
    <hyperlink ref="E1180" location="A127852502J" display="A127852502J" xr:uid="{00000000-0004-0000-0000-000091040000}"/>
    <hyperlink ref="E1181" location="A127838798T" display="A127838798T" xr:uid="{00000000-0004-0000-0000-000092040000}"/>
    <hyperlink ref="E1182" location="A127838806F" display="A127838806F" xr:uid="{00000000-0004-0000-0000-000093040000}"/>
    <hyperlink ref="E1183" location="A127852510J" display="A127852510J" xr:uid="{00000000-0004-0000-0000-000094040000}"/>
    <hyperlink ref="E1184" location="A127852514T" display="A127852514T" xr:uid="{00000000-0004-0000-0000-000095040000}"/>
    <hyperlink ref="E1185" location="A127934874J" display="A127934874J" xr:uid="{00000000-0004-0000-0000-000096040000}"/>
    <hyperlink ref="E1186" location="A127934878T" display="A127934878T" xr:uid="{00000000-0004-0000-0000-000097040000}"/>
    <hyperlink ref="E1187" location="A127920870R" display="A127920870R" xr:uid="{00000000-0004-0000-0000-000098040000}"/>
    <hyperlink ref="E1188" location="A127893582J" display="A127893582J" xr:uid="{00000000-0004-0000-0000-000099040000}"/>
    <hyperlink ref="E1189" location="A127838782X" display="A127838782X" xr:uid="{00000000-0004-0000-0000-00009A040000}"/>
    <hyperlink ref="E1190" location="A127920874X" display="A127920874X" xr:uid="{00000000-0004-0000-0000-00009B040000}"/>
    <hyperlink ref="E1191" location="A127920878J" display="A127920878J" xr:uid="{00000000-0004-0000-0000-00009C040000}"/>
    <hyperlink ref="E1192" location="A127893586T" display="A127893586T" xr:uid="{00000000-0004-0000-0000-00009D040000}"/>
    <hyperlink ref="E1193" location="A127852498C" display="A127852498C" xr:uid="{00000000-0004-0000-0000-00009E040000}"/>
    <hyperlink ref="E1194" location="A127893590J" display="A127893590J" xr:uid="{00000000-0004-0000-0000-00009F040000}"/>
    <hyperlink ref="E1195" location="A127920882X" display="A127920882X" xr:uid="{00000000-0004-0000-0000-0000A0040000}"/>
    <hyperlink ref="E1196" location="A127934858J" display="A127934858J" xr:uid="{00000000-0004-0000-0000-0000A1040000}"/>
    <hyperlink ref="E1197" location="A127893594T" display="A127893594T" xr:uid="{00000000-0004-0000-0000-0000A2040000}"/>
    <hyperlink ref="E1198" location="A127934862X" display="A127934862X" xr:uid="{00000000-0004-0000-0000-0000A3040000}"/>
    <hyperlink ref="E1199" location="A127866154J" display="A127866154J" xr:uid="{00000000-0004-0000-0000-0000A4040000}"/>
    <hyperlink ref="E1200" location="A127934866J" display="A127934866J" xr:uid="{00000000-0004-0000-0000-0000A5040000}"/>
    <hyperlink ref="E1201" location="A127838786J" display="A127838786J" xr:uid="{00000000-0004-0000-0000-0000A6040000}"/>
    <hyperlink ref="E1202" location="A127934870X" display="A127934870X" xr:uid="{00000000-0004-0000-0000-0000A7040000}"/>
    <hyperlink ref="E1203" location="A127866158T" display="A127866158T" xr:uid="{00000000-0004-0000-0000-0000A8040000}"/>
    <hyperlink ref="E1204" location="A127838790X" display="A127838790X" xr:uid="{00000000-0004-0000-0000-0000A9040000}"/>
    <hyperlink ref="E1205" location="A127866162J" display="A127866162J" xr:uid="{00000000-0004-0000-0000-0000AA040000}"/>
    <hyperlink ref="E1206" location="A127866166T" display="A127866166T" xr:uid="{00000000-0004-0000-0000-0000AB040000}"/>
    <hyperlink ref="E1207" location="A127866170J" display="A127866170J" xr:uid="{00000000-0004-0000-0000-0000AC040000}"/>
    <hyperlink ref="E1208" location="A127866174T" display="A127866174T" xr:uid="{00000000-0004-0000-0000-0000AD040000}"/>
    <hyperlink ref="E1209" location="A127838802W" display="A127838802W" xr:uid="{00000000-0004-0000-0000-0000AE040000}"/>
    <hyperlink ref="E1210" location="A127907366J" display="A127907366J" xr:uid="{00000000-0004-0000-0000-0000AF040000}"/>
    <hyperlink ref="E1211" location="A127880018C" display="A127880018C" xr:uid="{00000000-0004-0000-0000-0000B0040000}"/>
    <hyperlink ref="E1212" location="A127852518A" display="A127852518A" xr:uid="{00000000-0004-0000-0000-0000B1040000}"/>
    <hyperlink ref="E1213" location="A127934890J" display="A127934890J" xr:uid="{00000000-0004-0000-0000-0000B2040000}"/>
    <hyperlink ref="E1214" location="A127866190T" display="A127866190T" xr:uid="{00000000-0004-0000-0000-0000B3040000}"/>
    <hyperlink ref="E1215" location="A127880022V" display="A127880022V" xr:uid="{00000000-0004-0000-0000-0000B4040000}"/>
    <hyperlink ref="E1216" location="A127880026C" display="A127880026C" xr:uid="{00000000-0004-0000-0000-0000B5040000}"/>
    <hyperlink ref="E1217" location="A127920894J" display="A127920894J" xr:uid="{00000000-0004-0000-0000-0000B6040000}"/>
    <hyperlink ref="E1218" location="A127866202R" display="A127866202R" xr:uid="{00000000-0004-0000-0000-0000B7040000}"/>
    <hyperlink ref="E1219" location="A127934902F" display="A127934902F" xr:uid="{00000000-0004-0000-0000-0000B8040000}"/>
    <hyperlink ref="E1220" location="A127852530T" display="A127852530T" xr:uid="{00000000-0004-0000-0000-0000B9040000}"/>
    <hyperlink ref="E1221" location="A127866178A" display="A127866178A" xr:uid="{00000000-0004-0000-0000-0000BA040000}"/>
    <hyperlink ref="E1222" location="A127907370X" display="A127907370X" xr:uid="{00000000-0004-0000-0000-0000BB040000}"/>
    <hyperlink ref="E1223" location="A127907374J" display="A127907374J" xr:uid="{00000000-0004-0000-0000-0000BC040000}"/>
    <hyperlink ref="E1224" location="A127880010K" display="A127880010K" xr:uid="{00000000-0004-0000-0000-0000BD040000}"/>
    <hyperlink ref="E1225" location="A127838810W" display="A127838810W" xr:uid="{00000000-0004-0000-0000-0000BE040000}"/>
    <hyperlink ref="E1226" location="A127907378T" display="A127907378T" xr:uid="{00000000-0004-0000-0000-0000BF040000}"/>
    <hyperlink ref="E1227" location="A127934882J" display="A127934882J" xr:uid="{00000000-0004-0000-0000-0000C0040000}"/>
    <hyperlink ref="E1228" location="A127934886T" display="A127934886T" xr:uid="{00000000-0004-0000-0000-0000C1040000}"/>
    <hyperlink ref="E1229" location="A127907382J" display="A127907382J" xr:uid="{00000000-0004-0000-0000-0000C2040000}"/>
    <hyperlink ref="E1230" location="A127893598A" display="A127893598A" xr:uid="{00000000-0004-0000-0000-0000C3040000}"/>
    <hyperlink ref="E1231" location="A127852522T" display="A127852522T" xr:uid="{00000000-0004-0000-0000-0000C4040000}"/>
    <hyperlink ref="E1232" location="A127934894T" display="A127934894T" xr:uid="{00000000-0004-0000-0000-0000C5040000}"/>
    <hyperlink ref="E1233" location="A127866182T" display="A127866182T" xr:uid="{00000000-0004-0000-0000-0000C6040000}"/>
    <hyperlink ref="E1234" location="A127893602F" display="A127893602F" xr:uid="{00000000-0004-0000-0000-0000C7040000}"/>
    <hyperlink ref="E1235" location="A127852526A" display="A127852526A" xr:uid="{00000000-0004-0000-0000-0000C8040000}"/>
    <hyperlink ref="E1236" location="A127907386T" display="A127907386T" xr:uid="{00000000-0004-0000-0000-0000C9040000}"/>
    <hyperlink ref="E1237" location="A127866186A" display="A127866186A" xr:uid="{00000000-0004-0000-0000-0000CA040000}"/>
    <hyperlink ref="E1238" location="A127907390J" display="A127907390J" xr:uid="{00000000-0004-0000-0000-0000CB040000}"/>
    <hyperlink ref="E1239" location="A127893606R" display="A127893606R" xr:uid="{00000000-0004-0000-0000-0000CC040000}"/>
    <hyperlink ref="E1240" location="A127880014V" display="A127880014V" xr:uid="{00000000-0004-0000-0000-0000CD040000}"/>
    <hyperlink ref="E1241" location="A127866194A" display="A127866194A" xr:uid="{00000000-0004-0000-0000-0000CE040000}"/>
    <hyperlink ref="E1242" location="A127866198K" display="A127866198K" xr:uid="{00000000-0004-0000-0000-0000CF040000}"/>
    <hyperlink ref="E1243" location="A127934898A" display="A127934898A" xr:uid="{00000000-0004-0000-0000-0000D0040000}"/>
    <hyperlink ref="E1244" location="A127920890X" display="A127920890X" xr:uid="{00000000-0004-0000-0000-0000D1040000}"/>
    <hyperlink ref="E1245" location="A127866226J" display="A127866226J" xr:uid="{00000000-0004-0000-0000-0000D2040000}"/>
    <hyperlink ref="E1246" location="A127893614R" display="A127893614R" xr:uid="{00000000-0004-0000-0000-0000D3040000}"/>
    <hyperlink ref="E1247" location="A127866210R" display="A127866210R" xr:uid="{00000000-0004-0000-0000-0000D4040000}"/>
    <hyperlink ref="E1248" location="A127880050C" display="A127880050C" xr:uid="{00000000-0004-0000-0000-0000D5040000}"/>
    <hyperlink ref="E1249" location="A127920898T" display="A127920898T" xr:uid="{00000000-0004-0000-0000-0000D6040000}"/>
    <hyperlink ref="E1250" location="A127866230X" display="A127866230X" xr:uid="{00000000-0004-0000-0000-0000D7040000}"/>
    <hyperlink ref="E1251" location="A127934914R" display="A127934914R" xr:uid="{00000000-0004-0000-0000-0000D8040000}"/>
    <hyperlink ref="E1252" location="A127907410F" display="A127907410F" xr:uid="{00000000-0004-0000-0000-0000D9040000}"/>
    <hyperlink ref="E1253" location="A127838826R" display="A127838826R" xr:uid="{00000000-0004-0000-0000-0000DA040000}"/>
    <hyperlink ref="E1254" location="A127934918X" display="A127934918X" xr:uid="{00000000-0004-0000-0000-0000DB040000}"/>
    <hyperlink ref="E1255" location="A127880030V" display="A127880030V" xr:uid="{00000000-0004-0000-0000-0000DC040000}"/>
    <hyperlink ref="E1256" location="A127838814F" display="A127838814F" xr:uid="{00000000-0004-0000-0000-0000DD040000}"/>
    <hyperlink ref="E1257" location="A127852534A" display="A127852534A" xr:uid="{00000000-0004-0000-0000-0000DE040000}"/>
    <hyperlink ref="E1258" location="A127852538K" display="A127852538K" xr:uid="{00000000-0004-0000-0000-0000DF040000}"/>
    <hyperlink ref="E1259" location="A127893618X" display="A127893618X" xr:uid="{00000000-0004-0000-0000-0000E0040000}"/>
    <hyperlink ref="E1260" location="A127866206X" display="A127866206X" xr:uid="{00000000-0004-0000-0000-0000E1040000}"/>
    <hyperlink ref="E1261" location="A127838818R" display="A127838818R" xr:uid="{00000000-0004-0000-0000-0000E2040000}"/>
    <hyperlink ref="E1262" location="A127907394T" display="A127907394T" xr:uid="{00000000-0004-0000-0000-0000E3040000}"/>
    <hyperlink ref="E1263" location="A127852542A" display="A127852542A" xr:uid="{00000000-0004-0000-0000-0000E4040000}"/>
    <hyperlink ref="E1264" location="A127838822F" display="A127838822F" xr:uid="{00000000-0004-0000-0000-0000E5040000}"/>
    <hyperlink ref="E1265" location="A127880034C" display="A127880034C" xr:uid="{00000000-0004-0000-0000-0000E6040000}"/>
    <hyperlink ref="E1266" location="A127880038L" display="A127880038L" xr:uid="{00000000-0004-0000-0000-0000E7040000}"/>
    <hyperlink ref="E1267" location="A127866214X" display="A127866214X" xr:uid="{00000000-0004-0000-0000-0000E8040000}"/>
    <hyperlink ref="E1268" location="A127880042C" display="A127880042C" xr:uid="{00000000-0004-0000-0000-0000E9040000}"/>
    <hyperlink ref="E1269" location="A127880046L" display="A127880046L" xr:uid="{00000000-0004-0000-0000-0000EA040000}"/>
    <hyperlink ref="E1270" location="A127893622R" display="A127893622R" xr:uid="{00000000-0004-0000-0000-0000EB040000}"/>
    <hyperlink ref="E1271" location="A127907398A" display="A127907398A" xr:uid="{00000000-0004-0000-0000-0000EC040000}"/>
    <hyperlink ref="E1272" location="A127866218J" display="A127866218J" xr:uid="{00000000-0004-0000-0000-0000ED040000}"/>
    <hyperlink ref="E1273" location="A127866222X" display="A127866222X" xr:uid="{00000000-0004-0000-0000-0000EE040000}"/>
    <hyperlink ref="E1274" location="A127852546K" display="A127852546K" xr:uid="{00000000-0004-0000-0000-0000EF040000}"/>
    <hyperlink ref="E1275" location="A127893626X" display="A127893626X" xr:uid="{00000000-0004-0000-0000-0000F0040000}"/>
    <hyperlink ref="E1276" location="A127907402F" display="A127907402F" xr:uid="{00000000-0004-0000-0000-0000F1040000}"/>
    <hyperlink ref="E1277" location="A127907406R" display="A127907406R" xr:uid="{00000000-0004-0000-0000-0000F2040000}"/>
    <hyperlink ref="E1278" location="A127934910F" display="A127934910F" xr:uid="{00000000-0004-0000-0000-0000F3040000}"/>
    <hyperlink ref="E1279" location="A127866014F" display="A127866014F" xr:uid="{00000000-0004-0000-0000-0000F4040000}"/>
    <hyperlink ref="E1280" location="A127865998R" display="A127865998R" xr:uid="{00000000-0004-0000-0000-0000F5040000}"/>
    <hyperlink ref="E1281" location="A127852334J" display="A127852334J" xr:uid="{00000000-0004-0000-0000-0000F6040000}"/>
    <hyperlink ref="E1282" location="A127852342J" display="A127852342J" xr:uid="{00000000-0004-0000-0000-0000F7040000}"/>
    <hyperlink ref="E1283" location="A127934710L" display="A127934710L" xr:uid="{00000000-0004-0000-0000-0000F8040000}"/>
    <hyperlink ref="E1284" location="A127907194X" display="A127907194X" xr:uid="{00000000-0004-0000-0000-0000F9040000}"/>
    <hyperlink ref="E1285" location="A127879878F" display="A127879878F" xr:uid="{00000000-0004-0000-0000-0000FA040000}"/>
    <hyperlink ref="E1286" location="A127907198J" display="A127907198J" xr:uid="{00000000-0004-0000-0000-0000FB040000}"/>
    <hyperlink ref="E1287" location="A127893406W" display="A127893406W" xr:uid="{00000000-0004-0000-0000-0000FC040000}"/>
    <hyperlink ref="E1288" location="A127907202L" display="A127907202L" xr:uid="{00000000-0004-0000-0000-0000FD040000}"/>
    <hyperlink ref="E1289" location="A127934690R" display="A127934690R" xr:uid="{00000000-0004-0000-0000-0000FE040000}"/>
    <hyperlink ref="E1290" location="A127920730L" display="A127920730L" xr:uid="{00000000-0004-0000-0000-0000FF040000}"/>
    <hyperlink ref="E1291" location="A127934694X" display="A127934694X" xr:uid="{00000000-0004-0000-0000-000000050000}"/>
    <hyperlink ref="E1292" location="A127934698J" display="A127934698J" xr:uid="{00000000-0004-0000-0000-000001050000}"/>
    <hyperlink ref="E1293" location="A127893390R" display="A127893390R" xr:uid="{00000000-0004-0000-0000-000002050000}"/>
    <hyperlink ref="E1294" location="A127934702L" display="A127934702L" xr:uid="{00000000-0004-0000-0000-000003050000}"/>
    <hyperlink ref="E1295" location="A127920734W" display="A127920734W" xr:uid="{00000000-0004-0000-0000-000004050000}"/>
    <hyperlink ref="E1296" location="A127866002W" display="A127866002W" xr:uid="{00000000-0004-0000-0000-000005050000}"/>
    <hyperlink ref="E1297" location="A127879870L" display="A127879870L" xr:uid="{00000000-0004-0000-0000-000006050000}"/>
    <hyperlink ref="E1298" location="A127866006F" display="A127866006F" xr:uid="{00000000-0004-0000-0000-000007050000}"/>
    <hyperlink ref="E1299" location="A127920738F" display="A127920738F" xr:uid="{00000000-0004-0000-0000-000008050000}"/>
    <hyperlink ref="E1300" location="A127893394X" display="A127893394X" xr:uid="{00000000-0004-0000-0000-000009050000}"/>
    <hyperlink ref="E1301" location="A127838662F" display="A127838662F" xr:uid="{00000000-0004-0000-0000-00000A050000}"/>
    <hyperlink ref="E1302" location="A127838666R" display="A127838666R" xr:uid="{00000000-0004-0000-0000-00000B050000}"/>
    <hyperlink ref="E1303" location="A127852338T" display="A127852338T" xr:uid="{00000000-0004-0000-0000-00000C050000}"/>
    <hyperlink ref="E1304" location="A127879874W" display="A127879874W" xr:uid="{00000000-0004-0000-0000-00000D050000}"/>
    <hyperlink ref="E1305" location="A127838670F" display="A127838670F" xr:uid="{00000000-0004-0000-0000-00000E050000}"/>
    <hyperlink ref="E1306" location="A127893398J" display="A127893398J" xr:uid="{00000000-0004-0000-0000-00000F050000}"/>
    <hyperlink ref="E1307" location="A127907182R" display="A127907182R" xr:uid="{00000000-0004-0000-0000-000010050000}"/>
    <hyperlink ref="E1308" location="A127907186X" display="A127907186X" xr:uid="{00000000-0004-0000-0000-000011050000}"/>
    <hyperlink ref="E1309" location="A127866010W" display="A127866010W" xr:uid="{00000000-0004-0000-0000-000012050000}"/>
    <hyperlink ref="E1310" location="A127893402L" display="A127893402L" xr:uid="{00000000-0004-0000-0000-000013050000}"/>
    <hyperlink ref="E1311" location="A127907190R" display="A127907190R" xr:uid="{00000000-0004-0000-0000-000014050000}"/>
    <hyperlink ref="E1312" location="A127866018R" display="A127866018R" xr:uid="{00000000-0004-0000-0000-000015050000}"/>
    <hyperlink ref="E1313" location="A127934722W" display="A127934722W" xr:uid="{00000000-0004-0000-0000-000016050000}"/>
    <hyperlink ref="E1314" location="A127907206W" display="A127907206W" xr:uid="{00000000-0004-0000-0000-000017050000}"/>
    <hyperlink ref="E1315" location="A127920750W" display="A127920750W" xr:uid="{00000000-0004-0000-0000-000018050000}"/>
    <hyperlink ref="E1316" location="A127838678X" display="A127838678X" xr:uid="{00000000-0004-0000-0000-000019050000}"/>
    <hyperlink ref="E1317" location="A127838682R" display="A127838682R" xr:uid="{00000000-0004-0000-0000-00001A050000}"/>
    <hyperlink ref="E1318" location="A127907222W" display="A127907222W" xr:uid="{00000000-0004-0000-0000-00001B050000}"/>
    <hyperlink ref="E1319" location="A127852354T" display="A127852354T" xr:uid="{00000000-0004-0000-0000-00001C050000}"/>
    <hyperlink ref="E1320" location="A127920762F" display="A127920762F" xr:uid="{00000000-0004-0000-0000-00001D050000}"/>
    <hyperlink ref="E1321" location="A127852358A" display="A127852358A" xr:uid="{00000000-0004-0000-0000-00001E050000}"/>
    <hyperlink ref="E1322" location="A127879898R" display="A127879898R" xr:uid="{00000000-0004-0000-0000-00001F050000}"/>
    <hyperlink ref="E1323" location="A127907210L" display="A127907210L" xr:uid="{00000000-0004-0000-0000-000020050000}"/>
    <hyperlink ref="E1324" location="A127934714W" display="A127934714W" xr:uid="{00000000-0004-0000-0000-000021050000}"/>
    <hyperlink ref="E1325" location="A127920742W" display="A127920742W" xr:uid="{00000000-0004-0000-0000-000022050000}"/>
    <hyperlink ref="E1326" location="A127838674R" display="A127838674R" xr:uid="{00000000-0004-0000-0000-000023050000}"/>
    <hyperlink ref="E1327" location="A127920746F" display="A127920746F" xr:uid="{00000000-0004-0000-0000-000024050000}"/>
    <hyperlink ref="E1328" location="A127893410L" display="A127893410L" xr:uid="{00000000-0004-0000-0000-000025050000}"/>
    <hyperlink ref="E1329" location="A127866022F" display="A127866022F" xr:uid="{00000000-0004-0000-0000-000026050000}"/>
    <hyperlink ref="E1330" location="A127866026R" display="A127866026R" xr:uid="{00000000-0004-0000-0000-000027050000}"/>
    <hyperlink ref="E1331" location="A127879882W" display="A127879882W" xr:uid="{00000000-0004-0000-0000-000028050000}"/>
    <hyperlink ref="E1332" location="A127879886F" display="A127879886F" xr:uid="{00000000-0004-0000-0000-000029050000}"/>
    <hyperlink ref="E1333" location="A127893414W" display="A127893414W" xr:uid="{00000000-0004-0000-0000-00002A050000}"/>
    <hyperlink ref="E1334" location="A127893418F" display="A127893418F" xr:uid="{00000000-0004-0000-0000-00002B050000}"/>
    <hyperlink ref="E1335" location="A127852346T" display="A127852346T" xr:uid="{00000000-0004-0000-0000-00002C050000}"/>
    <hyperlink ref="E1336" location="A127866030F" display="A127866030F" xr:uid="{00000000-0004-0000-0000-00002D050000}"/>
    <hyperlink ref="E1337" location="A127934718F" display="A127934718F" xr:uid="{00000000-0004-0000-0000-00002E050000}"/>
    <hyperlink ref="E1338" location="A127893422W" display="A127893422W" xr:uid="{00000000-0004-0000-0000-00002F050000}"/>
    <hyperlink ref="E1339" location="A127893426F" display="A127893426F" xr:uid="{00000000-0004-0000-0000-000030050000}"/>
    <hyperlink ref="E1340" location="A127907214W" display="A127907214W" xr:uid="{00000000-0004-0000-0000-000031050000}"/>
    <hyperlink ref="E1341" location="A127852350J" display="A127852350J" xr:uid="{00000000-0004-0000-0000-000032050000}"/>
    <hyperlink ref="E1342" location="A127920754F" display="A127920754F" xr:uid="{00000000-0004-0000-0000-000033050000}"/>
    <hyperlink ref="E1343" location="A127907218F" display="A127907218F" xr:uid="{00000000-0004-0000-0000-000034050000}"/>
    <hyperlink ref="E1344" location="A127879890W" display="A127879890W" xr:uid="{00000000-0004-0000-0000-000035050000}"/>
    <hyperlink ref="E1345" location="A127893430W" display="A127893430W" xr:uid="{00000000-0004-0000-0000-000036050000}"/>
    <hyperlink ref="E1346" location="A127920758R" display="A127920758R" xr:uid="{00000000-0004-0000-0000-000037050000}"/>
    <hyperlink ref="E1347" location="A127907238R" display="A127907238R" xr:uid="{00000000-0004-0000-0000-000038050000}"/>
    <hyperlink ref="E1348" location="A127893434F" display="A127893434F" xr:uid="{00000000-0004-0000-0000-000039050000}"/>
    <hyperlink ref="E1349" location="A127893442F" display="A127893442F" xr:uid="{00000000-0004-0000-0000-00003A050000}"/>
    <hyperlink ref="E1350" location="A127852374A" display="A127852374A" xr:uid="{00000000-0004-0000-0000-00003B050000}"/>
    <hyperlink ref="E1351" location="A127879918L" display="A127879918L" xr:uid="{00000000-0004-0000-0000-00003C050000}"/>
    <hyperlink ref="E1352" location="A127907242F" display="A127907242F" xr:uid="{00000000-0004-0000-0000-00003D050000}"/>
    <hyperlink ref="E1353" location="A127852386K" display="A127852386K" xr:uid="{00000000-0004-0000-0000-00003E050000}"/>
    <hyperlink ref="E1354" location="A127838694X" display="A127838694X" xr:uid="{00000000-0004-0000-0000-00003F050000}"/>
    <hyperlink ref="E1355" location="A127907246R" display="A127907246R" xr:uid="{00000000-0004-0000-0000-000040050000}"/>
    <hyperlink ref="E1356" location="A127907250F" display="A127907250F" xr:uid="{00000000-0004-0000-0000-000041050000}"/>
    <hyperlink ref="E1357" location="A127852362T" display="A127852362T" xr:uid="{00000000-0004-0000-0000-000042050000}"/>
    <hyperlink ref="E1358" location="A127893438R" display="A127893438R" xr:uid="{00000000-0004-0000-0000-000043050000}"/>
    <hyperlink ref="E1359" location="A127879902V" display="A127879902V" xr:uid="{00000000-0004-0000-0000-000044050000}"/>
    <hyperlink ref="E1360" location="A127838686X" display="A127838686X" xr:uid="{00000000-0004-0000-0000-000045050000}"/>
    <hyperlink ref="E1361" location="A127852366A" display="A127852366A" xr:uid="{00000000-0004-0000-0000-000046050000}"/>
    <hyperlink ref="E1362" location="A127852370T" display="A127852370T" xr:uid="{00000000-0004-0000-0000-000047050000}"/>
    <hyperlink ref="E1363" location="A127879906C" display="A127879906C" xr:uid="{00000000-0004-0000-0000-000048050000}"/>
    <hyperlink ref="E1364" location="A127866034R" display="A127866034R" xr:uid="{00000000-0004-0000-0000-000049050000}"/>
    <hyperlink ref="E1365" location="A127907226F" display="A127907226F" xr:uid="{00000000-0004-0000-0000-00004A050000}"/>
    <hyperlink ref="E1366" location="A127866038X" display="A127866038X" xr:uid="{00000000-0004-0000-0000-00004B050000}"/>
    <hyperlink ref="E1367" location="A127920766R" display="A127920766R" xr:uid="{00000000-0004-0000-0000-00004C050000}"/>
    <hyperlink ref="E1368" location="A127893446R" display="A127893446R" xr:uid="{00000000-0004-0000-0000-00004D050000}"/>
    <hyperlink ref="E1369" location="A127879910V" display="A127879910V" xr:uid="{00000000-0004-0000-0000-00004E050000}"/>
    <hyperlink ref="E1370" location="A127920770F" display="A127920770F" xr:uid="{00000000-0004-0000-0000-00004F050000}"/>
    <hyperlink ref="E1371" location="A127934726F" display="A127934726F" xr:uid="{00000000-0004-0000-0000-000050050000}"/>
    <hyperlink ref="E1372" location="A127838690R" display="A127838690R" xr:uid="{00000000-0004-0000-0000-000051050000}"/>
    <hyperlink ref="E1373" location="A127879914C" display="A127879914C" xr:uid="{00000000-0004-0000-0000-000052050000}"/>
    <hyperlink ref="E1374" location="A127907230W" display="A127907230W" xr:uid="{00000000-0004-0000-0000-000053050000}"/>
    <hyperlink ref="E1375" location="A127907234F" display="A127907234F" xr:uid="{00000000-0004-0000-0000-000054050000}"/>
    <hyperlink ref="E1376" location="A127893450F" display="A127893450F" xr:uid="{00000000-0004-0000-0000-000055050000}"/>
    <hyperlink ref="E1377" location="A127866042R" display="A127866042R" xr:uid="{00000000-0004-0000-0000-000056050000}"/>
    <hyperlink ref="E1378" location="A127866046X" display="A127866046X" xr:uid="{00000000-0004-0000-0000-000057050000}"/>
    <hyperlink ref="E1379" location="A127852382A" display="A127852382A" xr:uid="{00000000-0004-0000-0000-000058050000}"/>
    <hyperlink ref="E1380" location="A127879922C" display="A127879922C" xr:uid="{00000000-0004-0000-0000-000059050000}"/>
    <hyperlink ref="E1381" location="A127893478J" display="A127893478J" xr:uid="{00000000-0004-0000-0000-00005A050000}"/>
    <hyperlink ref="E1382" location="A127838698J" display="A127838698J" xr:uid="{00000000-0004-0000-0000-00005B050000}"/>
    <hyperlink ref="E1383" location="A127893462R" display="A127893462R" xr:uid="{00000000-0004-0000-0000-00005C050000}"/>
    <hyperlink ref="E1384" location="A127879930C" display="A127879930C" xr:uid="{00000000-0004-0000-0000-00005D050000}"/>
    <hyperlink ref="E1385" location="A127838706W" display="A127838706W" xr:uid="{00000000-0004-0000-0000-00005E050000}"/>
    <hyperlink ref="E1386" location="A127852406J" display="A127852406J" xr:uid="{00000000-0004-0000-0000-00005F050000}"/>
    <hyperlink ref="E1387" location="A127838710L" display="A127838710L" xr:uid="{00000000-0004-0000-0000-000060050000}"/>
    <hyperlink ref="E1388" location="A127920786X" display="A127920786X" xr:uid="{00000000-0004-0000-0000-000061050000}"/>
    <hyperlink ref="E1389" location="A127852410X" display="A127852410X" xr:uid="{00000000-0004-0000-0000-000062050000}"/>
    <hyperlink ref="E1390" location="A127907270R" display="A127907270R" xr:uid="{00000000-0004-0000-0000-000063050000}"/>
    <hyperlink ref="E1391" location="A127852390A" display="A127852390A" xr:uid="{00000000-0004-0000-0000-000064050000}"/>
    <hyperlink ref="E1392" location="A127934730W" display="A127934730W" xr:uid="{00000000-0004-0000-0000-000065050000}"/>
    <hyperlink ref="E1393" location="A127893454R" display="A127893454R" xr:uid="{00000000-0004-0000-0000-000066050000}"/>
    <hyperlink ref="E1394" location="A127893458X" display="A127893458X" xr:uid="{00000000-0004-0000-0000-000067050000}"/>
    <hyperlink ref="E1395" location="A127852394K" display="A127852394K" xr:uid="{00000000-0004-0000-0000-000068050000}"/>
    <hyperlink ref="E1396" location="A127866050R" display="A127866050R" xr:uid="{00000000-0004-0000-0000-000069050000}"/>
    <hyperlink ref="E1397" location="A127866054X" display="A127866054X" xr:uid="{00000000-0004-0000-0000-00006A050000}"/>
    <hyperlink ref="E1398" location="A127920774R" display="A127920774R" xr:uid="{00000000-0004-0000-0000-00006B050000}"/>
    <hyperlink ref="E1399" location="A127934734F" display="A127934734F" xr:uid="{00000000-0004-0000-0000-00006C050000}"/>
    <hyperlink ref="E1400" location="A127838702L" display="A127838702L" xr:uid="{00000000-0004-0000-0000-00006D050000}"/>
    <hyperlink ref="E1401" location="A127852398V" display="A127852398V" xr:uid="{00000000-0004-0000-0000-00006E050000}"/>
    <hyperlink ref="E1402" location="A127934738R" display="A127934738R" xr:uid="{00000000-0004-0000-0000-00006F050000}"/>
    <hyperlink ref="E1403" location="A127907254R" display="A127907254R" xr:uid="{00000000-0004-0000-0000-000070050000}"/>
    <hyperlink ref="E1404" location="A127879926L" display="A127879926L" xr:uid="{00000000-0004-0000-0000-000071050000}"/>
    <hyperlink ref="E1405" location="A127866058J" display="A127866058J" xr:uid="{00000000-0004-0000-0000-000072050000}"/>
    <hyperlink ref="E1406" location="A127920778X" display="A127920778X" xr:uid="{00000000-0004-0000-0000-000073050000}"/>
    <hyperlink ref="E1407" location="A127893466X" display="A127893466X" xr:uid="{00000000-0004-0000-0000-000074050000}"/>
    <hyperlink ref="E1408" location="A127893470R" display="A127893470R" xr:uid="{00000000-0004-0000-0000-000075050000}"/>
    <hyperlink ref="E1409" location="A127907258X" display="A127907258X" xr:uid="{00000000-0004-0000-0000-000076050000}"/>
    <hyperlink ref="E1410" location="A127893474X" display="A127893474X" xr:uid="{00000000-0004-0000-0000-000077050000}"/>
    <hyperlink ref="E1411" location="A127920782R" display="A127920782R" xr:uid="{00000000-0004-0000-0000-000078050000}"/>
    <hyperlink ref="E1412" location="A127934742F" display="A127934742F" xr:uid="{00000000-0004-0000-0000-000079050000}"/>
    <hyperlink ref="E1413" location="A127852402X" display="A127852402X" xr:uid="{00000000-0004-0000-0000-00007A050000}"/>
    <hyperlink ref="E1414" location="A127907266X" display="A127907266X" xr:uid="{00000000-0004-0000-0000-00007B050000}"/>
    <hyperlink ref="E1415" location="A127920810L" display="A127920810L" xr:uid="{00000000-0004-0000-0000-00007C050000}"/>
    <hyperlink ref="E1416" location="A127838714W" display="A127838714W" xr:uid="{00000000-0004-0000-0000-00007D050000}"/>
    <hyperlink ref="E1417" location="A127852422J" display="A127852422J" xr:uid="{00000000-0004-0000-0000-00007E050000}"/>
    <hyperlink ref="E1418" location="A127907278J" display="A127907278J" xr:uid="{00000000-0004-0000-0000-00007F050000}"/>
    <hyperlink ref="E1419" location="A127879942L" display="A127879942L" xr:uid="{00000000-0004-0000-0000-000080050000}"/>
    <hyperlink ref="E1420" location="A127934762R" display="A127934762R" xr:uid="{00000000-0004-0000-0000-000081050000}"/>
    <hyperlink ref="E1421" location="A127879946W" display="A127879946W" xr:uid="{00000000-0004-0000-0000-000082050000}"/>
    <hyperlink ref="E1422" location="A127934766X" display="A127934766X" xr:uid="{00000000-0004-0000-0000-000083050000}"/>
    <hyperlink ref="E1423" location="A127879950L" display="A127879950L" xr:uid="{00000000-0004-0000-0000-000084050000}"/>
    <hyperlink ref="E1424" location="A127893486J" display="A127893486J" xr:uid="{00000000-0004-0000-0000-000085050000}"/>
    <hyperlink ref="E1425" location="A127879934L" display="A127879934L" xr:uid="{00000000-0004-0000-0000-000086050000}"/>
    <hyperlink ref="E1426" location="A127920790R" display="A127920790R" xr:uid="{00000000-0004-0000-0000-000087050000}"/>
    <hyperlink ref="E1427" location="A127866062X" display="A127866062X" xr:uid="{00000000-0004-0000-0000-000088050000}"/>
    <hyperlink ref="E1428" location="A127852414J" display="A127852414J" xr:uid="{00000000-0004-0000-0000-000089050000}"/>
    <hyperlink ref="E1429" location="A127838718F" display="A127838718F" xr:uid="{00000000-0004-0000-0000-00008A050000}"/>
    <hyperlink ref="E1430" location="A127852418T" display="A127852418T" xr:uid="{00000000-0004-0000-0000-00008B050000}"/>
    <hyperlink ref="E1431" location="A127920794X" display="A127920794X" xr:uid="{00000000-0004-0000-0000-00008C050000}"/>
    <hyperlink ref="E1432" location="A127934746R" display="A127934746R" xr:uid="{00000000-0004-0000-0000-00008D050000}"/>
    <hyperlink ref="E1433" location="A127920798J" display="A127920798J" xr:uid="{00000000-0004-0000-0000-00008E050000}"/>
    <hyperlink ref="E1434" location="A127879938W" display="A127879938W" xr:uid="{00000000-0004-0000-0000-00008F050000}"/>
    <hyperlink ref="E1435" location="A127866066J" display="A127866066J" xr:uid="{00000000-0004-0000-0000-000090050000}"/>
    <hyperlink ref="E1436" location="A127838722W" display="A127838722W" xr:uid="{00000000-0004-0000-0000-000091050000}"/>
    <hyperlink ref="E1437" location="A127907274X" display="A127907274X" xr:uid="{00000000-0004-0000-0000-000092050000}"/>
    <hyperlink ref="E1438" location="A127866070X" display="A127866070X" xr:uid="{00000000-0004-0000-0000-000093050000}"/>
    <hyperlink ref="E1439" location="A127920802L" display="A127920802L" xr:uid="{00000000-0004-0000-0000-000094050000}"/>
    <hyperlink ref="E1440" location="A127920806W" display="A127920806W" xr:uid="{00000000-0004-0000-0000-000095050000}"/>
    <hyperlink ref="E1441" location="A127838726F" display="A127838726F" xr:uid="{00000000-0004-0000-0000-000096050000}"/>
    <hyperlink ref="E1442" location="A127934750F" display="A127934750F" xr:uid="{00000000-0004-0000-0000-000097050000}"/>
    <hyperlink ref="E1443" location="A127838730W" display="A127838730W" xr:uid="{00000000-0004-0000-0000-000098050000}"/>
    <hyperlink ref="E1444" location="A127893482X" display="A127893482X" xr:uid="{00000000-0004-0000-0000-000099050000}"/>
    <hyperlink ref="E1445" location="A127934754R" display="A127934754R" xr:uid="{00000000-0004-0000-0000-00009A050000}"/>
    <hyperlink ref="E1446" location="A127934758X" display="A127934758X" xr:uid="{00000000-0004-0000-0000-00009B050000}"/>
    <hyperlink ref="E1447" location="A127920814W" display="A127920814W" xr:uid="{00000000-0004-0000-0000-00009C050000}"/>
    <hyperlink ref="E1448" location="A127852426T" display="A127852426T" xr:uid="{00000000-0004-0000-0000-00009D050000}"/>
    <hyperlink ref="E1449" location="A127866246T" display="A127866246T" xr:uid="{00000000-0004-0000-0000-00009E050000}"/>
    <hyperlink ref="E1450" location="A127907438J" display="A127907438J" xr:uid="{00000000-0004-0000-0000-00009F050000}"/>
    <hyperlink ref="E1451" location="A127907442X" display="A127907442X" xr:uid="{00000000-0004-0000-0000-0000A0050000}"/>
    <hyperlink ref="E1452" location="A127922262W" display="A127922262W" xr:uid="{00000000-0004-0000-0000-0000A1050000}"/>
    <hyperlink ref="E1453" location="A127894814A" display="A127894814A" xr:uid="{00000000-0004-0000-0000-0000A2050000}"/>
    <hyperlink ref="E1454" location="A127894830A" display="A127894830A" xr:uid="{00000000-0004-0000-0000-0000A3050000}"/>
    <hyperlink ref="E1455" location="A127854002X" display="A127854002X" xr:uid="{00000000-0004-0000-0000-0000A4050000}"/>
    <hyperlink ref="E1456" location="A127840074A" display="A127840074A" xr:uid="{00000000-0004-0000-0000-0000A5050000}"/>
    <hyperlink ref="E1457" location="A127854006J" display="A127854006J" xr:uid="{00000000-0004-0000-0000-0000A6050000}"/>
    <hyperlink ref="E1458" location="A127867530V" display="A127867530V" xr:uid="{00000000-0004-0000-0000-0000A7050000}"/>
    <hyperlink ref="E1459" location="A127936162W" display="A127936162W" xr:uid="{00000000-0004-0000-0000-0000A8050000}"/>
    <hyperlink ref="E1460" location="A127908702A" display="A127908702A" xr:uid="{00000000-0004-0000-0000-0000A9050000}"/>
    <hyperlink ref="E1461" location="A127922266F" display="A127922266F" xr:uid="{00000000-0004-0000-0000-0000AA050000}"/>
    <hyperlink ref="E1462" location="A127853982X" display="A127853982X" xr:uid="{00000000-0004-0000-0000-0000AB050000}"/>
    <hyperlink ref="E1463" location="A127936134L" display="A127936134L" xr:uid="{00000000-0004-0000-0000-0000AC050000}"/>
    <hyperlink ref="E1464" location="A127840066A" display="A127840066A" xr:uid="{00000000-0004-0000-0000-0000AD050000}"/>
    <hyperlink ref="E1465" location="A127936138W" display="A127936138W" xr:uid="{00000000-0004-0000-0000-0000AE050000}"/>
    <hyperlink ref="E1466" location="A127894818K" display="A127894818K" xr:uid="{00000000-0004-0000-0000-0000AF050000}"/>
    <hyperlink ref="E1467" location="A127894822A" display="A127894822A" xr:uid="{00000000-0004-0000-0000-0000B0050000}"/>
    <hyperlink ref="E1468" location="A127894826K" display="A127894826K" xr:uid="{00000000-0004-0000-0000-0000B1050000}"/>
    <hyperlink ref="E1469" location="A127936142L" display="A127936142L" xr:uid="{00000000-0004-0000-0000-0000B2050000}"/>
    <hyperlink ref="E1470" location="A127936146W" display="A127936146W" xr:uid="{00000000-0004-0000-0000-0000B3050000}"/>
    <hyperlink ref="E1471" location="A127853986J" display="A127853986J" xr:uid="{00000000-0004-0000-0000-0000B4050000}"/>
    <hyperlink ref="E1472" location="A127894834K" display="A127894834K" xr:uid="{00000000-0004-0000-0000-0000B5050000}"/>
    <hyperlink ref="E1473" location="A127853990X" display="A127853990X" xr:uid="{00000000-0004-0000-0000-0000B6050000}"/>
    <hyperlink ref="E1474" location="A127853994J" display="A127853994J" xr:uid="{00000000-0004-0000-0000-0000B7050000}"/>
    <hyperlink ref="E1475" location="A127894838V" display="A127894838V" xr:uid="{00000000-0004-0000-0000-0000B8050000}"/>
    <hyperlink ref="E1476" location="A127867514V" display="A127867514V" xr:uid="{00000000-0004-0000-0000-0000B9050000}"/>
    <hyperlink ref="E1477" location="A127894842K" display="A127894842K" xr:uid="{00000000-0004-0000-0000-0000BA050000}"/>
    <hyperlink ref="E1478" location="A127936150L" display="A127936150L" xr:uid="{00000000-0004-0000-0000-0000BB050000}"/>
    <hyperlink ref="E1479" location="A127867518C" display="A127867518C" xr:uid="{00000000-0004-0000-0000-0000BC050000}"/>
    <hyperlink ref="E1480" location="A127867522V" display="A127867522V" xr:uid="{00000000-0004-0000-0000-0000BD050000}"/>
    <hyperlink ref="E1481" location="A127853998T" display="A127853998T" xr:uid="{00000000-0004-0000-0000-0000BE050000}"/>
    <hyperlink ref="E1482" location="A127936154W" display="A127936154W" xr:uid="{00000000-0004-0000-0000-0000BF050000}"/>
    <hyperlink ref="E1483" location="A127840070T" display="A127840070T" xr:uid="{00000000-0004-0000-0000-0000C0050000}"/>
    <hyperlink ref="E1484" location="A127867526C" display="A127867526C" xr:uid="{00000000-0004-0000-0000-0000C1050000}"/>
    <hyperlink ref="E1485" location="A127936158F" display="A127936158F" xr:uid="{00000000-0004-0000-0000-0000C2050000}"/>
    <hyperlink ref="E1486" location="A127840078K" display="A127840078K" xr:uid="{00000000-0004-0000-0000-0000C3050000}"/>
    <hyperlink ref="E1487" location="A127894854V" display="A127894854V" xr:uid="{00000000-0004-0000-0000-0000C4050000}"/>
    <hyperlink ref="E1488" location="A127922270W" display="A127922270W" xr:uid="{00000000-0004-0000-0000-0000C5050000}"/>
    <hyperlink ref="E1489" location="A127894850K" display="A127894850K" xr:uid="{00000000-0004-0000-0000-0000C6050000}"/>
    <hyperlink ref="E1490" location="A127881298A" display="A127881298A" xr:uid="{00000000-0004-0000-0000-0000C7050000}"/>
    <hyperlink ref="E1491" location="A127881310F" display="A127881310F" xr:uid="{00000000-0004-0000-0000-0000C8050000}"/>
    <hyperlink ref="E1492" location="A127922294R" display="A127922294R" xr:uid="{00000000-0004-0000-0000-0000C9050000}"/>
    <hyperlink ref="E1493" location="A127894862V" display="A127894862V" xr:uid="{00000000-0004-0000-0000-0000CA050000}"/>
    <hyperlink ref="E1494" location="A127854022J" display="A127854022J" xr:uid="{00000000-0004-0000-0000-0000CB050000}"/>
    <hyperlink ref="E1495" location="A127936174F" display="A127936174F" xr:uid="{00000000-0004-0000-0000-0000CC050000}"/>
    <hyperlink ref="E1496" location="A127922298X" display="A127922298X" xr:uid="{00000000-0004-0000-0000-0000CD050000}"/>
    <hyperlink ref="E1497" location="A127854010X" display="A127854010X" xr:uid="{00000000-0004-0000-0000-0000CE050000}"/>
    <hyperlink ref="E1498" location="A127881282J" display="A127881282J" xr:uid="{00000000-0004-0000-0000-0000CF050000}"/>
    <hyperlink ref="E1499" location="A127894846V" display="A127894846V" xr:uid="{00000000-0004-0000-0000-0000D0050000}"/>
    <hyperlink ref="E1500" location="A127867534C" display="A127867534C" xr:uid="{00000000-0004-0000-0000-0000D1050000}"/>
    <hyperlink ref="E1501" location="A127854014J" display="A127854014J" xr:uid="{00000000-0004-0000-0000-0000D2050000}"/>
    <hyperlink ref="E1502" location="A127922274F" display="A127922274F" xr:uid="{00000000-0004-0000-0000-0000D3050000}"/>
    <hyperlink ref="E1503" location="A127867538L" display="A127867538L" xr:uid="{00000000-0004-0000-0000-0000D4050000}"/>
    <hyperlink ref="E1504" location="A127908706K" display="A127908706K" xr:uid="{00000000-0004-0000-0000-0000D5050000}"/>
    <hyperlink ref="E1505" location="A127922278R" display="A127922278R" xr:uid="{00000000-0004-0000-0000-0000D6050000}"/>
    <hyperlink ref="E1506" location="A127840082A" display="A127840082A" xr:uid="{00000000-0004-0000-0000-0000D7050000}"/>
    <hyperlink ref="E1507" location="A127922282F" display="A127922282F" xr:uid="{00000000-0004-0000-0000-0000D8050000}"/>
    <hyperlink ref="E1508" location="A127881286T" display="A127881286T" xr:uid="{00000000-0004-0000-0000-0000D9050000}"/>
    <hyperlink ref="E1509" location="A127881290J" display="A127881290J" xr:uid="{00000000-0004-0000-0000-0000DA050000}"/>
    <hyperlink ref="E1510" location="A127840086K" display="A127840086K" xr:uid="{00000000-0004-0000-0000-0000DB050000}"/>
    <hyperlink ref="E1511" location="A127936166F" display="A127936166F" xr:uid="{00000000-0004-0000-0000-0000DC050000}"/>
    <hyperlink ref="E1512" location="A127922286R" display="A127922286R" xr:uid="{00000000-0004-0000-0000-0000DD050000}"/>
    <hyperlink ref="E1513" location="A127922290F" display="A127922290F" xr:uid="{00000000-0004-0000-0000-0000DE050000}"/>
    <hyperlink ref="E1514" location="A127908710A" display="A127908710A" xr:uid="{00000000-0004-0000-0000-0000DF050000}"/>
    <hyperlink ref="E1515" location="A127881294T" display="A127881294T" xr:uid="{00000000-0004-0000-0000-0000E0050000}"/>
    <hyperlink ref="E1516" location="A127936170W" display="A127936170W" xr:uid="{00000000-0004-0000-0000-0000E1050000}"/>
    <hyperlink ref="E1517" location="A127854018T" display="A127854018T" xr:uid="{00000000-0004-0000-0000-0000E2050000}"/>
    <hyperlink ref="E1518" location="A127881302F" display="A127881302F" xr:uid="{00000000-0004-0000-0000-0000E3050000}"/>
    <hyperlink ref="E1519" location="A127894858C" display="A127894858C" xr:uid="{00000000-0004-0000-0000-0000E4050000}"/>
    <hyperlink ref="E1520" location="A127881314R" display="A127881314R" xr:uid="{00000000-0004-0000-0000-0000E5050000}"/>
    <hyperlink ref="E1521" location="A127908838L" display="A127908838L" xr:uid="{00000000-0004-0000-0000-0000E6050000}"/>
    <hyperlink ref="E1522" location="A127922378X" display="A127922378X" xr:uid="{00000000-0004-0000-0000-0000E7050000}"/>
    <hyperlink ref="E1523" location="A127894934V" display="A127894934V" xr:uid="{00000000-0004-0000-0000-0000E8050000}"/>
    <hyperlink ref="E1524" location="A127840198C" display="A127840198C" xr:uid="{00000000-0004-0000-0000-0000E9050000}"/>
    <hyperlink ref="E1525" location="A127936294X" display="A127936294X" xr:uid="{00000000-0004-0000-0000-0000EA050000}"/>
    <hyperlink ref="E1526" location="A127894946C" display="A127894946C" xr:uid="{00000000-0004-0000-0000-0000EB050000}"/>
    <hyperlink ref="E1527" location="A127867642L" display="A127867642L" xr:uid="{00000000-0004-0000-0000-0000EC050000}"/>
    <hyperlink ref="E1528" location="A127881398K" display="A127881398K" xr:uid="{00000000-0004-0000-0000-0000ED050000}"/>
    <hyperlink ref="E1529" location="A127881402R" display="A127881402R" xr:uid="{00000000-0004-0000-0000-0000EE050000}"/>
    <hyperlink ref="E1530" location="A127908842C" display="A127908842C" xr:uid="{00000000-0004-0000-0000-0000EF050000}"/>
    <hyperlink ref="E1531" location="A127936282R" display="A127936282R" xr:uid="{00000000-0004-0000-0000-0000F0050000}"/>
    <hyperlink ref="E1532" location="A127840178V" display="A127840178V" xr:uid="{00000000-0004-0000-0000-0000F1050000}"/>
    <hyperlink ref="E1533" location="A127867626L" display="A127867626L" xr:uid="{00000000-0004-0000-0000-0000F2050000}"/>
    <hyperlink ref="E1534" location="A127936286X" display="A127936286X" xr:uid="{00000000-0004-0000-0000-0000F3050000}"/>
    <hyperlink ref="E1535" location="A127854126A" display="A127854126A" xr:uid="{00000000-0004-0000-0000-0000F4050000}"/>
    <hyperlink ref="E1536" location="A127867630C" display="A127867630C" xr:uid="{00000000-0004-0000-0000-0000F5050000}"/>
    <hyperlink ref="E1537" location="A127867634L" display="A127867634L" xr:uid="{00000000-0004-0000-0000-0000F6050000}"/>
    <hyperlink ref="E1538" location="A127922382R" display="A127922382R" xr:uid="{00000000-0004-0000-0000-0000F7050000}"/>
    <hyperlink ref="E1539" location="A127894930K" display="A127894930K" xr:uid="{00000000-0004-0000-0000-0000F8050000}"/>
    <hyperlink ref="E1540" location="A127936290R" display="A127936290R" xr:uid="{00000000-0004-0000-0000-0000F9050000}"/>
    <hyperlink ref="E1541" location="A127840182K" display="A127840182K" xr:uid="{00000000-0004-0000-0000-0000FA050000}"/>
    <hyperlink ref="E1542" location="A127867638W" display="A127867638W" xr:uid="{00000000-0004-0000-0000-0000FB050000}"/>
    <hyperlink ref="E1543" location="A127840186V" display="A127840186V" xr:uid="{00000000-0004-0000-0000-0000FC050000}"/>
    <hyperlink ref="E1544" location="A127854130T" display="A127854130T" xr:uid="{00000000-0004-0000-0000-0000FD050000}"/>
    <hyperlink ref="E1545" location="A127840190K" display="A127840190K" xr:uid="{00000000-0004-0000-0000-0000FE050000}"/>
    <hyperlink ref="E1546" location="A127840194V" display="A127840194V" xr:uid="{00000000-0004-0000-0000-0000FF050000}"/>
    <hyperlink ref="E1547" location="A127908822V" display="A127908822V" xr:uid="{00000000-0004-0000-0000-000000060000}"/>
    <hyperlink ref="E1548" location="A127908826C" display="A127908826C" xr:uid="{00000000-0004-0000-0000-000001060000}"/>
    <hyperlink ref="E1549" location="A127908830V" display="A127908830V" xr:uid="{00000000-0004-0000-0000-000002060000}"/>
    <hyperlink ref="E1550" location="A127894938C" display="A127894938C" xr:uid="{00000000-0004-0000-0000-000003060000}"/>
    <hyperlink ref="E1551" location="A127908834C" display="A127908834C" xr:uid="{00000000-0004-0000-0000-000004060000}"/>
    <hyperlink ref="E1552" location="A127894942V" display="A127894942V" xr:uid="{00000000-0004-0000-0000-000005060000}"/>
    <hyperlink ref="E1553" location="A127854134A" display="A127854134A" xr:uid="{00000000-0004-0000-0000-000006060000}"/>
    <hyperlink ref="E1554" location="A127922386X" display="A127922386X" xr:uid="{00000000-0004-0000-0000-000007060000}"/>
    <hyperlink ref="E1555" location="A127922402L" display="A127922402L" xr:uid="{00000000-0004-0000-0000-000008060000}"/>
    <hyperlink ref="E1556" location="A127894950V" display="A127894950V" xr:uid="{00000000-0004-0000-0000-000009060000}"/>
    <hyperlink ref="E1557" location="A127867646W" display="A127867646W" xr:uid="{00000000-0004-0000-0000-00000A060000}"/>
    <hyperlink ref="E1558" location="A127894958L" display="A127894958L" xr:uid="{00000000-0004-0000-0000-00000B060000}"/>
    <hyperlink ref="E1559" location="A127840214T" display="A127840214T" xr:uid="{00000000-0004-0000-0000-00000C060000}"/>
    <hyperlink ref="E1560" location="A127854158V" display="A127854158V" xr:uid="{00000000-0004-0000-0000-00000D060000}"/>
    <hyperlink ref="E1561" location="A127922406W" display="A127922406W" xr:uid="{00000000-0004-0000-0000-00000E060000}"/>
    <hyperlink ref="E1562" location="A127908862L" display="A127908862L" xr:uid="{00000000-0004-0000-0000-00000F060000}"/>
    <hyperlink ref="E1563" location="A127840218A" display="A127840218A" xr:uid="{00000000-0004-0000-0000-000010060000}"/>
    <hyperlink ref="E1564" location="A127854162K" display="A127854162K" xr:uid="{00000000-0004-0000-0000-000011060000}"/>
    <hyperlink ref="E1565" location="A127840202J" display="A127840202J" xr:uid="{00000000-0004-0000-0000-000012060000}"/>
    <hyperlink ref="E1566" location="A127936298J" display="A127936298J" xr:uid="{00000000-0004-0000-0000-000013060000}"/>
    <hyperlink ref="E1567" location="A127881406X" display="A127881406X" xr:uid="{00000000-0004-0000-0000-000014060000}"/>
    <hyperlink ref="E1568" location="A127908846L" display="A127908846L" xr:uid="{00000000-0004-0000-0000-000015060000}"/>
    <hyperlink ref="E1569" location="A127936302L" display="A127936302L" xr:uid="{00000000-0004-0000-0000-000016060000}"/>
    <hyperlink ref="E1570" location="A127840206T" display="A127840206T" xr:uid="{00000000-0004-0000-0000-000017060000}"/>
    <hyperlink ref="E1571" location="A127854138K" display="A127854138K" xr:uid="{00000000-0004-0000-0000-000018060000}"/>
    <hyperlink ref="E1572" location="A127908850C" display="A127908850C" xr:uid="{00000000-0004-0000-0000-000019060000}"/>
    <hyperlink ref="E1573" location="A127922390R" display="A127922390R" xr:uid="{00000000-0004-0000-0000-00001A060000}"/>
    <hyperlink ref="E1574" location="A127881410R" display="A127881410R" xr:uid="{00000000-0004-0000-0000-00001B060000}"/>
    <hyperlink ref="E1575" location="A127840210J" display="A127840210J" xr:uid="{00000000-0004-0000-0000-00001C060000}"/>
    <hyperlink ref="E1576" location="A127908854L" display="A127908854L" xr:uid="{00000000-0004-0000-0000-00001D060000}"/>
    <hyperlink ref="E1577" location="A127854142A" display="A127854142A" xr:uid="{00000000-0004-0000-0000-00001E060000}"/>
    <hyperlink ref="E1578" location="A127867650L" display="A127867650L" xr:uid="{00000000-0004-0000-0000-00001F060000}"/>
    <hyperlink ref="E1579" location="A127854146K" display="A127854146K" xr:uid="{00000000-0004-0000-0000-000020060000}"/>
    <hyperlink ref="E1580" location="A127854150A" display="A127854150A" xr:uid="{00000000-0004-0000-0000-000021060000}"/>
    <hyperlink ref="E1581" location="A127894954C" display="A127894954C" xr:uid="{00000000-0004-0000-0000-000022060000}"/>
    <hyperlink ref="E1582" location="A127922394X" display="A127922394X" xr:uid="{00000000-0004-0000-0000-000023060000}"/>
    <hyperlink ref="E1583" location="A127881414X" display="A127881414X" xr:uid="{00000000-0004-0000-0000-000024060000}"/>
    <hyperlink ref="E1584" location="A127854154K" display="A127854154K" xr:uid="{00000000-0004-0000-0000-000025060000}"/>
    <hyperlink ref="E1585" location="A127922398J" display="A127922398J" xr:uid="{00000000-0004-0000-0000-000026060000}"/>
    <hyperlink ref="E1586" location="A127936306W" display="A127936306W" xr:uid="{00000000-0004-0000-0000-000027060000}"/>
    <hyperlink ref="E1587" location="A127894962C" display="A127894962C" xr:uid="{00000000-0004-0000-0000-000028060000}"/>
    <hyperlink ref="E1588" location="A127908858W" display="A127908858W" xr:uid="{00000000-0004-0000-0000-000029060000}"/>
    <hyperlink ref="E1589" location="A127894990L" display="A127894990L" xr:uid="{00000000-0004-0000-0000-00002A060000}"/>
    <hyperlink ref="E1590" location="A127922410L" display="A127922410L" xr:uid="{00000000-0004-0000-0000-00002B060000}"/>
    <hyperlink ref="E1591" location="A127881418J" display="A127881418J" xr:uid="{00000000-0004-0000-0000-00002C060000}"/>
    <hyperlink ref="E1592" location="A127894982L" display="A127894982L" xr:uid="{00000000-0004-0000-0000-00002D060000}"/>
    <hyperlink ref="E1593" location="A127894994W" display="A127894994W" xr:uid="{00000000-0004-0000-0000-00002E060000}"/>
    <hyperlink ref="E1594" location="A127840242A" display="A127840242A" xr:uid="{00000000-0004-0000-0000-00002F060000}"/>
    <hyperlink ref="E1595" location="A127854174V" display="A127854174V" xr:uid="{00000000-0004-0000-0000-000030060000}"/>
    <hyperlink ref="E1596" location="A127895002L" display="A127895002L" xr:uid="{00000000-0004-0000-0000-000031060000}"/>
    <hyperlink ref="E1597" location="A127936314W" display="A127936314W" xr:uid="{00000000-0004-0000-0000-000032060000}"/>
    <hyperlink ref="E1598" location="A127908882W" display="A127908882W" xr:uid="{00000000-0004-0000-0000-000033060000}"/>
    <hyperlink ref="E1599" location="A127908866W" display="A127908866W" xr:uid="{00000000-0004-0000-0000-000034060000}"/>
    <hyperlink ref="E1600" location="A127854166V" display="A127854166V" xr:uid="{00000000-0004-0000-0000-000035060000}"/>
    <hyperlink ref="E1601" location="A127867658F" display="A127867658F" xr:uid="{00000000-0004-0000-0000-000036060000}"/>
    <hyperlink ref="E1602" location="A127894966L" display="A127894966L" xr:uid="{00000000-0004-0000-0000-000037060000}"/>
    <hyperlink ref="E1603" location="A127840222T" display="A127840222T" xr:uid="{00000000-0004-0000-0000-000038060000}"/>
    <hyperlink ref="E1604" location="A127840226A" display="A127840226A" xr:uid="{00000000-0004-0000-0000-000039060000}"/>
    <hyperlink ref="E1605" location="A127894970C" display="A127894970C" xr:uid="{00000000-0004-0000-0000-00003A060000}"/>
    <hyperlink ref="E1606" location="A127922414W" display="A127922414W" xr:uid="{00000000-0004-0000-0000-00003B060000}"/>
    <hyperlink ref="E1607" location="A127854170K" display="A127854170K" xr:uid="{00000000-0004-0000-0000-00003C060000}"/>
    <hyperlink ref="E1608" location="A127894974L" display="A127894974L" xr:uid="{00000000-0004-0000-0000-00003D060000}"/>
    <hyperlink ref="E1609" location="A127908870L" display="A127908870L" xr:uid="{00000000-0004-0000-0000-00003E060000}"/>
    <hyperlink ref="E1610" location="A127840230T" display="A127840230T" xr:uid="{00000000-0004-0000-0000-00003F060000}"/>
    <hyperlink ref="E1611" location="A127894978W" display="A127894978W" xr:uid="{00000000-0004-0000-0000-000040060000}"/>
    <hyperlink ref="E1612" location="A127922418F" display="A127922418F" xr:uid="{00000000-0004-0000-0000-000041060000}"/>
    <hyperlink ref="E1613" location="A127908874W" display="A127908874W" xr:uid="{00000000-0004-0000-0000-000042060000}"/>
    <hyperlink ref="E1614" location="A127936310L" display="A127936310L" xr:uid="{00000000-0004-0000-0000-000043060000}"/>
    <hyperlink ref="E1615" location="A127922422W" display="A127922422W" xr:uid="{00000000-0004-0000-0000-000044060000}"/>
    <hyperlink ref="E1616" location="A127881422X" display="A127881422X" xr:uid="{00000000-0004-0000-0000-000045060000}"/>
    <hyperlink ref="E1617" location="A127922426F" display="A127922426F" xr:uid="{00000000-0004-0000-0000-000046060000}"/>
    <hyperlink ref="E1618" location="A127840234A" display="A127840234A" xr:uid="{00000000-0004-0000-0000-000047060000}"/>
    <hyperlink ref="E1619" location="A127908878F" display="A127908878F" xr:uid="{00000000-0004-0000-0000-000048060000}"/>
    <hyperlink ref="E1620" location="A127894986W" display="A127894986W" xr:uid="{00000000-0004-0000-0000-000049060000}"/>
    <hyperlink ref="E1621" location="A127922430W" display="A127922430W" xr:uid="{00000000-0004-0000-0000-00004A060000}"/>
    <hyperlink ref="E1622" location="A127894998F" display="A127894998F" xr:uid="{00000000-0004-0000-0000-00004B060000}"/>
    <hyperlink ref="E1623" location="A127908902V" display="A127908902V" xr:uid="{00000000-0004-0000-0000-00004C060000}"/>
    <hyperlink ref="E1624" location="A127867662W" display="A127867662W" xr:uid="{00000000-0004-0000-0000-00004D060000}"/>
    <hyperlink ref="E1625" location="A127922438R" display="A127922438R" xr:uid="{00000000-0004-0000-0000-00004E060000}"/>
    <hyperlink ref="E1626" location="A127922450F" display="A127922450F" xr:uid="{00000000-0004-0000-0000-00004F060000}"/>
    <hyperlink ref="E1627" location="A127936326F" display="A127936326F" xr:uid="{00000000-0004-0000-0000-000050060000}"/>
    <hyperlink ref="E1628" location="A127881446T" display="A127881446T" xr:uid="{00000000-0004-0000-0000-000051060000}"/>
    <hyperlink ref="E1629" location="A127908910V" display="A127908910V" xr:uid="{00000000-0004-0000-0000-000052060000}"/>
    <hyperlink ref="E1630" location="A127895010L" display="A127895010L" xr:uid="{00000000-0004-0000-0000-000053060000}"/>
    <hyperlink ref="E1631" location="A127881450J" display="A127881450J" xr:uid="{00000000-0004-0000-0000-000054060000}"/>
    <hyperlink ref="E1632" location="A127936330W" display="A127936330W" xr:uid="{00000000-0004-0000-0000-000055060000}"/>
    <hyperlink ref="E1633" location="A127854178C" display="A127854178C" xr:uid="{00000000-0004-0000-0000-000056060000}"/>
    <hyperlink ref="E1634" location="A127908886F" display="A127908886F" xr:uid="{00000000-0004-0000-0000-000057060000}"/>
    <hyperlink ref="E1635" location="A127922434F" display="A127922434F" xr:uid="{00000000-0004-0000-0000-000058060000}"/>
    <hyperlink ref="E1636" location="A127854182V" display="A127854182V" xr:uid="{00000000-0004-0000-0000-000059060000}"/>
    <hyperlink ref="E1637" location="A127881426J" display="A127881426J" xr:uid="{00000000-0004-0000-0000-00005A060000}"/>
    <hyperlink ref="E1638" location="A127867666F" display="A127867666F" xr:uid="{00000000-0004-0000-0000-00005B060000}"/>
    <hyperlink ref="E1639" location="A127840246K" display="A127840246K" xr:uid="{00000000-0004-0000-0000-00005C060000}"/>
    <hyperlink ref="E1640" location="A127908890W" display="A127908890W" xr:uid="{00000000-0004-0000-0000-00005D060000}"/>
    <hyperlink ref="E1641" location="A127881430X" display="A127881430X" xr:uid="{00000000-0004-0000-0000-00005E060000}"/>
    <hyperlink ref="E1642" location="A127895006W" display="A127895006W" xr:uid="{00000000-0004-0000-0000-00005F060000}"/>
    <hyperlink ref="E1643" location="A127908894F" display="A127908894F" xr:uid="{00000000-0004-0000-0000-000060060000}"/>
    <hyperlink ref="E1644" location="A127867670W" display="A127867670W" xr:uid="{00000000-0004-0000-0000-000061060000}"/>
    <hyperlink ref="E1645" location="A127936318F" display="A127936318F" xr:uid="{00000000-0004-0000-0000-000062060000}"/>
    <hyperlink ref="E1646" location="A127922442F" display="A127922442F" xr:uid="{00000000-0004-0000-0000-000063060000}"/>
    <hyperlink ref="E1647" location="A127908898R" display="A127908898R" xr:uid="{00000000-0004-0000-0000-000064060000}"/>
    <hyperlink ref="E1648" location="A127881434J" display="A127881434J" xr:uid="{00000000-0004-0000-0000-000065060000}"/>
    <hyperlink ref="E1649" location="A127936322W" display="A127936322W" xr:uid="{00000000-0004-0000-0000-000066060000}"/>
    <hyperlink ref="E1650" location="A127867674F" display="A127867674F" xr:uid="{00000000-0004-0000-0000-000067060000}"/>
    <hyperlink ref="E1651" location="A127922446R" display="A127922446R" xr:uid="{00000000-0004-0000-0000-000068060000}"/>
    <hyperlink ref="E1652" location="A127867678R" display="A127867678R" xr:uid="{00000000-0004-0000-0000-000069060000}"/>
    <hyperlink ref="E1653" location="A127854186C" display="A127854186C" xr:uid="{00000000-0004-0000-0000-00006A060000}"/>
    <hyperlink ref="E1654" location="A127881438T" display="A127881438T" xr:uid="{00000000-0004-0000-0000-00006B060000}"/>
    <hyperlink ref="E1655" location="A127881442J" display="A127881442J" xr:uid="{00000000-0004-0000-0000-00006C060000}"/>
    <hyperlink ref="E1656" location="A127908906C" display="A127908906C" xr:uid="{00000000-0004-0000-0000-00006D060000}"/>
    <hyperlink ref="E1657" location="A127895018F" display="A127895018F" xr:uid="{00000000-0004-0000-0000-00006E060000}"/>
    <hyperlink ref="E1658" location="A127854190V" display="A127854190V" xr:uid="{00000000-0004-0000-0000-00006F060000}"/>
    <hyperlink ref="E1659" location="A127936342F" display="A127936342F" xr:uid="{00000000-0004-0000-0000-000070060000}"/>
    <hyperlink ref="E1660" location="A127867702C" display="A127867702C" xr:uid="{00000000-0004-0000-0000-000071060000}"/>
    <hyperlink ref="E1661" location="A127895022W" display="A127895022W" xr:uid="{00000000-0004-0000-0000-000072060000}"/>
    <hyperlink ref="E1662" location="A127936346R" display="A127936346R" xr:uid="{00000000-0004-0000-0000-000073060000}"/>
    <hyperlink ref="E1663" location="A127867710C" display="A127867710C" xr:uid="{00000000-0004-0000-0000-000074060000}"/>
    <hyperlink ref="E1664" location="A127881474A" display="A127881474A" xr:uid="{00000000-0004-0000-0000-000075060000}"/>
    <hyperlink ref="E1665" location="A127867714L" display="A127867714L" xr:uid="{00000000-0004-0000-0000-000076060000}"/>
    <hyperlink ref="E1666" location="A127881478K" display="A127881478K" xr:uid="{00000000-0004-0000-0000-000077060000}"/>
    <hyperlink ref="E1667" location="A127936334F" display="A127936334F" xr:uid="{00000000-0004-0000-0000-000078060000}"/>
    <hyperlink ref="E1668" location="A127867682F" display="A127867682F" xr:uid="{00000000-0004-0000-0000-000079060000}"/>
    <hyperlink ref="E1669" location="A127895014W" display="A127895014W" xr:uid="{00000000-0004-0000-0000-00007A060000}"/>
    <hyperlink ref="E1670" location="A127854194C" display="A127854194C" xr:uid="{00000000-0004-0000-0000-00007B060000}"/>
    <hyperlink ref="E1671" location="A127936338R" display="A127936338R" xr:uid="{00000000-0004-0000-0000-00007C060000}"/>
    <hyperlink ref="E1672" location="A127881454T" display="A127881454T" xr:uid="{00000000-0004-0000-0000-00007D060000}"/>
    <hyperlink ref="E1673" location="A127840254K" display="A127840254K" xr:uid="{00000000-0004-0000-0000-00007E060000}"/>
    <hyperlink ref="E1674" location="A127854198L" display="A127854198L" xr:uid="{00000000-0004-0000-0000-00007F060000}"/>
    <hyperlink ref="E1675" location="A127867686R" display="A127867686R" xr:uid="{00000000-0004-0000-0000-000080060000}"/>
    <hyperlink ref="E1676" location="A127881458A" display="A127881458A" xr:uid="{00000000-0004-0000-0000-000081060000}"/>
    <hyperlink ref="E1677" location="A127867690F" display="A127867690F" xr:uid="{00000000-0004-0000-0000-000082060000}"/>
    <hyperlink ref="E1678" location="A127908914C" display="A127908914C" xr:uid="{00000000-0004-0000-0000-000083060000}"/>
    <hyperlink ref="E1679" location="A127840258V" display="A127840258V" xr:uid="{00000000-0004-0000-0000-000084060000}"/>
    <hyperlink ref="E1680" location="A127867694R" display="A127867694R" xr:uid="{00000000-0004-0000-0000-000085060000}"/>
    <hyperlink ref="E1681" location="A127854202T" display="A127854202T" xr:uid="{00000000-0004-0000-0000-000086060000}"/>
    <hyperlink ref="E1682" location="A127922454R" display="A127922454R" xr:uid="{00000000-0004-0000-0000-000087060000}"/>
    <hyperlink ref="E1683" location="A127867698X" display="A127867698X" xr:uid="{00000000-0004-0000-0000-000088060000}"/>
    <hyperlink ref="E1684" location="A127881462T" display="A127881462T" xr:uid="{00000000-0004-0000-0000-000089060000}"/>
    <hyperlink ref="E1685" location="A127881466A" display="A127881466A" xr:uid="{00000000-0004-0000-0000-00008A060000}"/>
    <hyperlink ref="E1686" location="A127854206A" display="A127854206A" xr:uid="{00000000-0004-0000-0000-00008B060000}"/>
    <hyperlink ref="E1687" location="A127922458X" display="A127922458X" xr:uid="{00000000-0004-0000-0000-00008C060000}"/>
    <hyperlink ref="E1688" location="A127881470T" display="A127881470T" xr:uid="{00000000-0004-0000-0000-00008D060000}"/>
    <hyperlink ref="E1689" location="A127854210T" display="A127854210T" xr:uid="{00000000-0004-0000-0000-00008E060000}"/>
    <hyperlink ref="E1690" location="A127840262K" display="A127840262K" xr:uid="{00000000-0004-0000-0000-00008F060000}"/>
    <hyperlink ref="E1691" location="A127881490A" display="A127881490A" xr:uid="{00000000-0004-0000-0000-000090060000}"/>
    <hyperlink ref="E1692" location="A127922462R" display="A127922462R" xr:uid="{00000000-0004-0000-0000-000091060000}"/>
    <hyperlink ref="E1693" location="A127867722L" display="A127867722L" xr:uid="{00000000-0004-0000-0000-000092060000}"/>
    <hyperlink ref="E1694" location="A127881486K" display="A127881486K" xr:uid="{00000000-0004-0000-0000-000093060000}"/>
    <hyperlink ref="E1695" location="A127867734W" display="A127867734W" xr:uid="{00000000-0004-0000-0000-000094060000}"/>
    <hyperlink ref="E1696" location="A127922478J" display="A127922478J" xr:uid="{00000000-0004-0000-0000-000095060000}"/>
    <hyperlink ref="E1697" location="A127854222A" display="A127854222A" xr:uid="{00000000-0004-0000-0000-000096060000}"/>
    <hyperlink ref="E1698" location="A127881494K" display="A127881494K" xr:uid="{00000000-0004-0000-0000-000097060000}"/>
    <hyperlink ref="E1699" location="A127854226K" display="A127854226K" xr:uid="{00000000-0004-0000-0000-000098060000}"/>
    <hyperlink ref="E1700" location="A127936370R" display="A127936370R" xr:uid="{00000000-0004-0000-0000-000099060000}"/>
    <hyperlink ref="E1701" location="A127895026F" display="A127895026F" xr:uid="{00000000-0004-0000-0000-00009A060000}"/>
    <hyperlink ref="E1702" location="A127908918L" display="A127908918L" xr:uid="{00000000-0004-0000-0000-00009B060000}"/>
    <hyperlink ref="E1703" location="A127936350F" display="A127936350F" xr:uid="{00000000-0004-0000-0000-00009C060000}"/>
    <hyperlink ref="E1704" location="A127936354R" display="A127936354R" xr:uid="{00000000-0004-0000-0000-00009D060000}"/>
    <hyperlink ref="E1705" location="A127908922C" display="A127908922C" xr:uid="{00000000-0004-0000-0000-00009E060000}"/>
    <hyperlink ref="E1706" location="A127895030W" display="A127895030W" xr:uid="{00000000-0004-0000-0000-00009F060000}"/>
    <hyperlink ref="E1707" location="A127867718W" display="A127867718W" xr:uid="{00000000-0004-0000-0000-0000A0060000}"/>
    <hyperlink ref="E1708" location="A127840266V" display="A127840266V" xr:uid="{00000000-0004-0000-0000-0000A1060000}"/>
    <hyperlink ref="E1709" location="A127895034F" display="A127895034F" xr:uid="{00000000-0004-0000-0000-0000A2060000}"/>
    <hyperlink ref="E1710" location="A127881482A" display="A127881482A" xr:uid="{00000000-0004-0000-0000-0000A3060000}"/>
    <hyperlink ref="E1711" location="A127840270K" display="A127840270K" xr:uid="{00000000-0004-0000-0000-0000A4060000}"/>
    <hyperlink ref="E1712" location="A127922466X" display="A127922466X" xr:uid="{00000000-0004-0000-0000-0000A5060000}"/>
    <hyperlink ref="E1713" location="A127854214A" display="A127854214A" xr:uid="{00000000-0004-0000-0000-0000A6060000}"/>
    <hyperlink ref="E1714" location="A127922470R" display="A127922470R" xr:uid="{00000000-0004-0000-0000-0000A7060000}"/>
    <hyperlink ref="E1715" location="A127936358X" display="A127936358X" xr:uid="{00000000-0004-0000-0000-0000A8060000}"/>
    <hyperlink ref="E1716" location="A127854218K" display="A127854218K" xr:uid="{00000000-0004-0000-0000-0000A9060000}"/>
    <hyperlink ref="E1717" location="A127936362R" display="A127936362R" xr:uid="{00000000-0004-0000-0000-0000AA060000}"/>
    <hyperlink ref="E1718" location="A127895038R" display="A127895038R" xr:uid="{00000000-0004-0000-0000-0000AB060000}"/>
    <hyperlink ref="E1719" location="A127867726W" display="A127867726W" xr:uid="{00000000-0004-0000-0000-0000AC060000}"/>
    <hyperlink ref="E1720" location="A127922474X" display="A127922474X" xr:uid="{00000000-0004-0000-0000-0000AD060000}"/>
    <hyperlink ref="E1721" location="A127895042F" display="A127895042F" xr:uid="{00000000-0004-0000-0000-0000AE060000}"/>
    <hyperlink ref="E1722" location="A127908926L" display="A127908926L" xr:uid="{00000000-0004-0000-0000-0000AF060000}"/>
    <hyperlink ref="E1723" location="A127936366X" display="A127936366X" xr:uid="{00000000-0004-0000-0000-0000B0060000}"/>
    <hyperlink ref="E1724" location="A127867738F" display="A127867738F" xr:uid="{00000000-0004-0000-0000-0000B1060000}"/>
    <hyperlink ref="E1725" location="A127908938W" display="A127908938W" xr:uid="{00000000-0004-0000-0000-0000B2060000}"/>
    <hyperlink ref="E1726" location="A127867742W" display="A127867742W" xr:uid="{00000000-0004-0000-0000-0000B3060000}"/>
    <hyperlink ref="E1727" location="A127854238V" display="A127854238V" xr:uid="{00000000-0004-0000-0000-0000B4060000}"/>
    <hyperlink ref="E1728" location="A127867758R" display="A127867758R" xr:uid="{00000000-0004-0000-0000-0000B5060000}"/>
    <hyperlink ref="E1729" location="A127936390X" display="A127936390X" xr:uid="{00000000-0004-0000-0000-0000B6060000}"/>
    <hyperlink ref="E1730" location="A127908942L" display="A127908942L" xr:uid="{00000000-0004-0000-0000-0000B7060000}"/>
    <hyperlink ref="E1731" location="A127854258C" display="A127854258C" xr:uid="{00000000-0004-0000-0000-0000B8060000}"/>
    <hyperlink ref="E1732" location="A127908946W" display="A127908946W" xr:uid="{00000000-0004-0000-0000-0000B9060000}"/>
    <hyperlink ref="E1733" location="A127895062R" display="A127895062R" xr:uid="{00000000-0004-0000-0000-0000BA060000}"/>
    <hyperlink ref="E1734" location="A127867762F" display="A127867762F" xr:uid="{00000000-0004-0000-0000-0000BB060000}"/>
    <hyperlink ref="E1735" location="A127908930C" display="A127908930C" xr:uid="{00000000-0004-0000-0000-0000BC060000}"/>
    <hyperlink ref="E1736" location="A127895046R" display="A127895046R" xr:uid="{00000000-0004-0000-0000-0000BD060000}"/>
    <hyperlink ref="E1737" location="A127922482X" display="A127922482X" xr:uid="{00000000-0004-0000-0000-0000BE060000}"/>
    <hyperlink ref="E1738" location="A127895050F" display="A127895050F" xr:uid="{00000000-0004-0000-0000-0000BF060000}"/>
    <hyperlink ref="E1739" location="A127854230A" display="A127854230A" xr:uid="{00000000-0004-0000-0000-0000C0060000}"/>
    <hyperlink ref="E1740" location="A127936374X" display="A127936374X" xr:uid="{00000000-0004-0000-0000-0000C1060000}"/>
    <hyperlink ref="E1741" location="A127936378J" display="A127936378J" xr:uid="{00000000-0004-0000-0000-0000C2060000}"/>
    <hyperlink ref="E1742" location="A127854234K" display="A127854234K" xr:uid="{00000000-0004-0000-0000-0000C3060000}"/>
    <hyperlink ref="E1743" location="A127867746F" display="A127867746F" xr:uid="{00000000-0004-0000-0000-0000C4060000}"/>
    <hyperlink ref="E1744" location="A127936382X" display="A127936382X" xr:uid="{00000000-0004-0000-0000-0000C5060000}"/>
    <hyperlink ref="E1745" location="A127867750W" display="A127867750W" xr:uid="{00000000-0004-0000-0000-0000C6060000}"/>
    <hyperlink ref="E1746" location="A127854242K" display="A127854242K" xr:uid="{00000000-0004-0000-0000-0000C7060000}"/>
    <hyperlink ref="E1747" location="A127840274V" display="A127840274V" xr:uid="{00000000-0004-0000-0000-0000C8060000}"/>
    <hyperlink ref="E1748" location="A127922486J" display="A127922486J" xr:uid="{00000000-0004-0000-0000-0000C9060000}"/>
    <hyperlink ref="E1749" location="A127854246V" display="A127854246V" xr:uid="{00000000-0004-0000-0000-0000CA060000}"/>
    <hyperlink ref="E1750" location="A127854250K" display="A127854250K" xr:uid="{00000000-0004-0000-0000-0000CB060000}"/>
    <hyperlink ref="E1751" location="A127840278C" display="A127840278C" xr:uid="{00000000-0004-0000-0000-0000CC060000}"/>
    <hyperlink ref="E1752" location="A127881498V" display="A127881498V" xr:uid="{00000000-0004-0000-0000-0000CD060000}"/>
    <hyperlink ref="E1753" location="A127840282V" display="A127840282V" xr:uid="{00000000-0004-0000-0000-0000CE060000}"/>
    <hyperlink ref="E1754" location="A127867754F" display="A127867754F" xr:uid="{00000000-0004-0000-0000-0000CF060000}"/>
    <hyperlink ref="E1755" location="A127908934L" display="A127908934L" xr:uid="{00000000-0004-0000-0000-0000D0060000}"/>
    <hyperlink ref="E1756" location="A127895054R" display="A127895054R" xr:uid="{00000000-0004-0000-0000-0000D1060000}"/>
    <hyperlink ref="E1757" location="A127895058X" display="A127895058X" xr:uid="{00000000-0004-0000-0000-0000D2060000}"/>
    <hyperlink ref="E1758" location="A127854254V" display="A127854254V" xr:uid="{00000000-0004-0000-0000-0000D3060000}"/>
    <hyperlink ref="E1759" location="A127922306L" display="A127922306L" xr:uid="{00000000-0004-0000-0000-0000D4060000}"/>
    <hyperlink ref="E1760" location="A127922302C" display="A127922302C" xr:uid="{00000000-0004-0000-0000-0000D5060000}"/>
    <hyperlink ref="E1761" location="A127908734V" display="A127908734V" xr:uid="{00000000-0004-0000-0000-0000D6060000}"/>
    <hyperlink ref="E1762" location="A127881318X" display="A127881318X" xr:uid="{00000000-0004-0000-0000-0000D7060000}"/>
    <hyperlink ref="E1763" location="A127854038A" display="A127854038A" xr:uid="{00000000-0004-0000-0000-0000D8060000}"/>
    <hyperlink ref="E1764" location="A127936190F" display="A127936190F" xr:uid="{00000000-0004-0000-0000-0000D9060000}"/>
    <hyperlink ref="E1765" location="A127936194R" display="A127936194R" xr:uid="{00000000-0004-0000-0000-0000DA060000}"/>
    <hyperlink ref="E1766" location="A127854042T" display="A127854042T" xr:uid="{00000000-0004-0000-0000-0000DB060000}"/>
    <hyperlink ref="E1767" location="A127854046A" display="A127854046A" xr:uid="{00000000-0004-0000-0000-0000DC060000}"/>
    <hyperlink ref="E1768" location="A127881326X" display="A127881326X" xr:uid="{00000000-0004-0000-0000-0000DD060000}"/>
    <hyperlink ref="E1769" location="A127867542C" display="A127867542C" xr:uid="{00000000-0004-0000-0000-0000DE060000}"/>
    <hyperlink ref="E1770" location="A127908714K" display="A127908714K" xr:uid="{00000000-0004-0000-0000-0000DF060000}"/>
    <hyperlink ref="E1771" location="A127936178R" display="A127936178R" xr:uid="{00000000-0004-0000-0000-0000E0060000}"/>
    <hyperlink ref="E1772" location="A127840090A" display="A127840090A" xr:uid="{00000000-0004-0000-0000-0000E1060000}"/>
    <hyperlink ref="E1773" location="A127908718V" display="A127908718V" xr:uid="{00000000-0004-0000-0000-0000E2060000}"/>
    <hyperlink ref="E1774" location="A127908722K" display="A127908722K" xr:uid="{00000000-0004-0000-0000-0000E3060000}"/>
    <hyperlink ref="E1775" location="A127908726V" display="A127908726V" xr:uid="{00000000-0004-0000-0000-0000E4060000}"/>
    <hyperlink ref="E1776" location="A127840094K" display="A127840094K" xr:uid="{00000000-0004-0000-0000-0000E5060000}"/>
    <hyperlink ref="E1777" location="A127908730K" display="A127908730K" xr:uid="{00000000-0004-0000-0000-0000E6060000}"/>
    <hyperlink ref="E1778" location="A127867546L" display="A127867546L" xr:uid="{00000000-0004-0000-0000-0000E7060000}"/>
    <hyperlink ref="E1779" location="A127854026T" display="A127854026T" xr:uid="{00000000-0004-0000-0000-0000E8060000}"/>
    <hyperlink ref="E1780" location="A127908738C" display="A127908738C" xr:uid="{00000000-0004-0000-0000-0000E9060000}"/>
    <hyperlink ref="E1781" location="A127936182F" display="A127936182F" xr:uid="{00000000-0004-0000-0000-0000EA060000}"/>
    <hyperlink ref="E1782" location="A127894866C" display="A127894866C" xr:uid="{00000000-0004-0000-0000-0000EB060000}"/>
    <hyperlink ref="E1783" location="A127854030J" display="A127854030J" xr:uid="{00000000-0004-0000-0000-0000EC060000}"/>
    <hyperlink ref="E1784" location="A127894870V" display="A127894870V" xr:uid="{00000000-0004-0000-0000-0000ED060000}"/>
    <hyperlink ref="E1785" location="A127908742V" display="A127908742V" xr:uid="{00000000-0004-0000-0000-0000EE060000}"/>
    <hyperlink ref="E1786" location="A127894874C" display="A127894874C" xr:uid="{00000000-0004-0000-0000-0000EF060000}"/>
    <hyperlink ref="E1787" location="A127840098V" display="A127840098V" xr:uid="{00000000-0004-0000-0000-0000F0060000}"/>
    <hyperlink ref="E1788" location="A127908746C" display="A127908746C" xr:uid="{00000000-0004-0000-0000-0000F1060000}"/>
    <hyperlink ref="E1789" location="A127854034T" display="A127854034T" xr:uid="{00000000-0004-0000-0000-0000F2060000}"/>
    <hyperlink ref="E1790" location="A127881322R" display="A127881322R" xr:uid="{00000000-0004-0000-0000-0000F3060000}"/>
    <hyperlink ref="E1791" location="A127840102X" display="A127840102X" xr:uid="{00000000-0004-0000-0000-0000F4060000}"/>
    <hyperlink ref="E1792" location="A127867550C" display="A127867550C" xr:uid="{00000000-0004-0000-0000-0000F5060000}"/>
    <hyperlink ref="E1793" location="A127908778W" display="A127908778W" xr:uid="{00000000-0004-0000-0000-0000F6060000}"/>
    <hyperlink ref="E1794" location="A127936198X" display="A127936198X" xr:uid="{00000000-0004-0000-0000-0000F7060000}"/>
    <hyperlink ref="E1795" location="A127840106J" display="A127840106J" xr:uid="{00000000-0004-0000-0000-0000F8060000}"/>
    <hyperlink ref="E1796" location="A127908770C" display="A127908770C" xr:uid="{00000000-0004-0000-0000-0000F9060000}"/>
    <hyperlink ref="E1797" location="A127881334X" display="A127881334X" xr:uid="{00000000-0004-0000-0000-0000FA060000}"/>
    <hyperlink ref="E1798" location="A127936226W" display="A127936226W" xr:uid="{00000000-0004-0000-0000-0000FB060000}"/>
    <hyperlink ref="E1799" location="A127840110X" display="A127840110X" xr:uid="{00000000-0004-0000-0000-0000FC060000}"/>
    <hyperlink ref="E1800" location="A127867566W" display="A127867566W" xr:uid="{00000000-0004-0000-0000-0000FD060000}"/>
    <hyperlink ref="E1801" location="A127922318W" display="A127922318W" xr:uid="{00000000-0004-0000-0000-0000FE060000}"/>
    <hyperlink ref="E1802" location="A127854058K" display="A127854058K" xr:uid="{00000000-0004-0000-0000-0000FF060000}"/>
    <hyperlink ref="E1803" location="A127867554L" display="A127867554L" xr:uid="{00000000-0004-0000-0000-000000070000}"/>
    <hyperlink ref="E1804" location="A127936202C" display="A127936202C" xr:uid="{00000000-0004-0000-0000-000001070000}"/>
    <hyperlink ref="E1805" location="A127894878L" display="A127894878L" xr:uid="{00000000-0004-0000-0000-000002070000}"/>
    <hyperlink ref="E1806" location="A127908750V" display="A127908750V" xr:uid="{00000000-0004-0000-0000-000003070000}"/>
    <hyperlink ref="E1807" location="A127881330R" display="A127881330R" xr:uid="{00000000-0004-0000-0000-000004070000}"/>
    <hyperlink ref="E1808" location="A127894882C" display="A127894882C" xr:uid="{00000000-0004-0000-0000-000005070000}"/>
    <hyperlink ref="E1809" location="A127936206L" display="A127936206L" xr:uid="{00000000-0004-0000-0000-000006070000}"/>
    <hyperlink ref="E1810" location="A127908754C" display="A127908754C" xr:uid="{00000000-0004-0000-0000-000007070000}"/>
    <hyperlink ref="E1811" location="A127908758L" display="A127908758L" xr:uid="{00000000-0004-0000-0000-000008070000}"/>
    <hyperlink ref="E1812" location="A127854050T" display="A127854050T" xr:uid="{00000000-0004-0000-0000-000009070000}"/>
    <hyperlink ref="E1813" location="A127867558W" display="A127867558W" xr:uid="{00000000-0004-0000-0000-00000A070000}"/>
    <hyperlink ref="E1814" location="A127894886L" display="A127894886L" xr:uid="{00000000-0004-0000-0000-00000B070000}"/>
    <hyperlink ref="E1815" location="A127908762C" display="A127908762C" xr:uid="{00000000-0004-0000-0000-00000C070000}"/>
    <hyperlink ref="E1816" location="A127922310C" display="A127922310C" xr:uid="{00000000-0004-0000-0000-00000D070000}"/>
    <hyperlink ref="E1817" location="A127936210C" display="A127936210C" xr:uid="{00000000-0004-0000-0000-00000E070000}"/>
    <hyperlink ref="E1818" location="A127936214L" display="A127936214L" xr:uid="{00000000-0004-0000-0000-00000F070000}"/>
    <hyperlink ref="E1819" location="A127936218W" display="A127936218W" xr:uid="{00000000-0004-0000-0000-000010070000}"/>
    <hyperlink ref="E1820" location="A127854054A" display="A127854054A" xr:uid="{00000000-0004-0000-0000-000011070000}"/>
    <hyperlink ref="E1821" location="A127894890C" display="A127894890C" xr:uid="{00000000-0004-0000-0000-000012070000}"/>
    <hyperlink ref="E1822" location="A127908766L" display="A127908766L" xr:uid="{00000000-0004-0000-0000-000013070000}"/>
    <hyperlink ref="E1823" location="A127922314L" display="A127922314L" xr:uid="{00000000-0004-0000-0000-000014070000}"/>
    <hyperlink ref="E1824" location="A127894894L" display="A127894894L" xr:uid="{00000000-0004-0000-0000-000015070000}"/>
    <hyperlink ref="E1825" location="A127936222L" display="A127936222L" xr:uid="{00000000-0004-0000-0000-000016070000}"/>
    <hyperlink ref="E1826" location="A127867562L" display="A127867562L" xr:uid="{00000000-0004-0000-0000-000017070000}"/>
    <hyperlink ref="E1827" location="A127881350X" display="A127881350X" xr:uid="{00000000-0004-0000-0000-000018070000}"/>
    <hyperlink ref="E1828" location="A127867570L" display="A127867570L" xr:uid="{00000000-0004-0000-0000-000019070000}"/>
    <hyperlink ref="E1829" location="A127936230L" display="A127936230L" xr:uid="{00000000-0004-0000-0000-00001A070000}"/>
    <hyperlink ref="E1830" location="A127840126T" display="A127840126T" xr:uid="{00000000-0004-0000-0000-00001B070000}"/>
    <hyperlink ref="E1831" location="A127936238F" display="A127936238F" xr:uid="{00000000-0004-0000-0000-00001C070000}"/>
    <hyperlink ref="E1832" location="A127881354J" display="A127881354J" xr:uid="{00000000-0004-0000-0000-00001D070000}"/>
    <hyperlink ref="E1833" location="A127881358T" display="A127881358T" xr:uid="{00000000-0004-0000-0000-00001E070000}"/>
    <hyperlink ref="E1834" location="A127881362J" display="A127881362J" xr:uid="{00000000-0004-0000-0000-00001F070000}"/>
    <hyperlink ref="E1835" location="A127854086V" display="A127854086V" xr:uid="{00000000-0004-0000-0000-000020070000}"/>
    <hyperlink ref="E1836" location="A127936242W" display="A127936242W" xr:uid="{00000000-0004-0000-0000-000021070000}"/>
    <hyperlink ref="E1837" location="A127867574W" display="A127867574W" xr:uid="{00000000-0004-0000-0000-000022070000}"/>
    <hyperlink ref="E1838" location="A127922322L" display="A127922322L" xr:uid="{00000000-0004-0000-0000-000023070000}"/>
    <hyperlink ref="E1839" location="A127894898W" display="A127894898W" xr:uid="{00000000-0004-0000-0000-000024070000}"/>
    <hyperlink ref="E1840" location="A127881338J" display="A127881338J" xr:uid="{00000000-0004-0000-0000-000025070000}"/>
    <hyperlink ref="E1841" location="A127854062A" display="A127854062A" xr:uid="{00000000-0004-0000-0000-000026070000}"/>
    <hyperlink ref="E1842" location="A127881342X" display="A127881342X" xr:uid="{00000000-0004-0000-0000-000027070000}"/>
    <hyperlink ref="E1843" location="A127867578F" display="A127867578F" xr:uid="{00000000-0004-0000-0000-000028070000}"/>
    <hyperlink ref="E1844" location="A127854066K" display="A127854066K" xr:uid="{00000000-0004-0000-0000-000029070000}"/>
    <hyperlink ref="E1845" location="A127922326W" display="A127922326W" xr:uid="{00000000-0004-0000-0000-00002A070000}"/>
    <hyperlink ref="E1846" location="A127854070A" display="A127854070A" xr:uid="{00000000-0004-0000-0000-00002B070000}"/>
    <hyperlink ref="E1847" location="A127840114J" display="A127840114J" xr:uid="{00000000-0004-0000-0000-00002C070000}"/>
    <hyperlink ref="E1848" location="A127840118T" display="A127840118T" xr:uid="{00000000-0004-0000-0000-00002D070000}"/>
    <hyperlink ref="E1849" location="A127854074K" display="A127854074K" xr:uid="{00000000-0004-0000-0000-00002E070000}"/>
    <hyperlink ref="E1850" location="A127881346J" display="A127881346J" xr:uid="{00000000-0004-0000-0000-00002F070000}"/>
    <hyperlink ref="E1851" location="A127840122J" display="A127840122J" xr:uid="{00000000-0004-0000-0000-000030070000}"/>
    <hyperlink ref="E1852" location="A127908782L" display="A127908782L" xr:uid="{00000000-0004-0000-0000-000031070000}"/>
    <hyperlink ref="E1853" location="A127894902A" display="A127894902A" xr:uid="{00000000-0004-0000-0000-000032070000}"/>
    <hyperlink ref="E1854" location="A127936234W" display="A127936234W" xr:uid="{00000000-0004-0000-0000-000033070000}"/>
    <hyperlink ref="E1855" location="A127922330L" display="A127922330L" xr:uid="{00000000-0004-0000-0000-000034070000}"/>
    <hyperlink ref="E1856" location="A127854078V" display="A127854078V" xr:uid="{00000000-0004-0000-0000-000035070000}"/>
    <hyperlink ref="E1857" location="A127908786W" display="A127908786W" xr:uid="{00000000-0004-0000-0000-000036070000}"/>
    <hyperlink ref="E1858" location="A127854082K" display="A127854082K" xr:uid="{00000000-0004-0000-0000-000037070000}"/>
    <hyperlink ref="E1859" location="A127867582W" display="A127867582W" xr:uid="{00000000-0004-0000-0000-000038070000}"/>
    <hyperlink ref="E1860" location="A127840134T" display="A127840134T" xr:uid="{00000000-0004-0000-0000-000039070000}"/>
    <hyperlink ref="E1861" location="A127867598R" display="A127867598R" xr:uid="{00000000-0004-0000-0000-00003A070000}"/>
    <hyperlink ref="E1862" location="A127881366T" display="A127881366T" xr:uid="{00000000-0004-0000-0000-00003B070000}"/>
    <hyperlink ref="E1863" location="A127922338F" display="A127922338F" xr:uid="{00000000-0004-0000-0000-00003C070000}"/>
    <hyperlink ref="E1864" location="A127908798F" display="A127908798F" xr:uid="{00000000-0004-0000-0000-00003D070000}"/>
    <hyperlink ref="E1865" location="A127922354F" display="A127922354F" xr:uid="{00000000-0004-0000-0000-00003E070000}"/>
    <hyperlink ref="E1866" location="A127908806V" display="A127908806V" xr:uid="{00000000-0004-0000-0000-00003F070000}"/>
    <hyperlink ref="E1867" location="A127881378A" display="A127881378A" xr:uid="{00000000-0004-0000-0000-000040070000}"/>
    <hyperlink ref="E1868" location="A127894906K" display="A127894906K" xr:uid="{00000000-0004-0000-0000-000041070000}"/>
    <hyperlink ref="E1869" location="A127854102J" display="A127854102J" xr:uid="{00000000-0004-0000-0000-000042070000}"/>
    <hyperlink ref="E1870" location="A127936258R" display="A127936258R" xr:uid="{00000000-0004-0000-0000-000043070000}"/>
    <hyperlink ref="E1871" location="A127867586F" display="A127867586F" xr:uid="{00000000-0004-0000-0000-000044070000}"/>
    <hyperlink ref="E1872" location="A127840138A" display="A127840138A" xr:uid="{00000000-0004-0000-0000-000045070000}"/>
    <hyperlink ref="E1873" location="A127854090K" display="A127854090K" xr:uid="{00000000-0004-0000-0000-000046070000}"/>
    <hyperlink ref="E1874" location="A127936246F" display="A127936246F" xr:uid="{00000000-0004-0000-0000-000047070000}"/>
    <hyperlink ref="E1875" location="A127922334W" display="A127922334W" xr:uid="{00000000-0004-0000-0000-000048070000}"/>
    <hyperlink ref="E1876" location="A127840142T" display="A127840142T" xr:uid="{00000000-0004-0000-0000-000049070000}"/>
    <hyperlink ref="E1877" location="A127840146A" display="A127840146A" xr:uid="{00000000-0004-0000-0000-00004A070000}"/>
    <hyperlink ref="E1878" location="A127881370J" display="A127881370J" xr:uid="{00000000-0004-0000-0000-00004B070000}"/>
    <hyperlink ref="E1879" location="A127867590W" display="A127867590W" xr:uid="{00000000-0004-0000-0000-00004C070000}"/>
    <hyperlink ref="E1880" location="A127840150T" display="A127840150T" xr:uid="{00000000-0004-0000-0000-00004D070000}"/>
    <hyperlink ref="E1881" location="A127867594F" display="A127867594F" xr:uid="{00000000-0004-0000-0000-00004E070000}"/>
    <hyperlink ref="E1882" location="A127908790L" display="A127908790L" xr:uid="{00000000-0004-0000-0000-00004F070000}"/>
    <hyperlink ref="E1883" location="A127922342W" display="A127922342W" xr:uid="{00000000-0004-0000-0000-000050070000}"/>
    <hyperlink ref="E1884" location="A127922346F" display="A127922346F" xr:uid="{00000000-0004-0000-0000-000051070000}"/>
    <hyperlink ref="E1885" location="A127840154A" display="A127840154A" xr:uid="{00000000-0004-0000-0000-000052070000}"/>
    <hyperlink ref="E1886" location="A127908794W" display="A127908794W" xr:uid="{00000000-0004-0000-0000-000053070000}"/>
    <hyperlink ref="E1887" location="A127854094V" display="A127854094V" xr:uid="{00000000-0004-0000-0000-000054070000}"/>
    <hyperlink ref="E1888" location="A127922350W" display="A127922350W" xr:uid="{00000000-0004-0000-0000-000055070000}"/>
    <hyperlink ref="E1889" location="A127840158K" display="A127840158K" xr:uid="{00000000-0004-0000-0000-000056070000}"/>
    <hyperlink ref="E1890" location="A127936250W" display="A127936250W" xr:uid="{00000000-0004-0000-0000-000057070000}"/>
    <hyperlink ref="E1891" location="A127854098C" display="A127854098C" xr:uid="{00000000-0004-0000-0000-000058070000}"/>
    <hyperlink ref="E1892" location="A127881374T" display="A127881374T" xr:uid="{00000000-0004-0000-0000-000059070000}"/>
    <hyperlink ref="E1893" location="A127936254F" display="A127936254F" xr:uid="{00000000-0004-0000-0000-00005A070000}"/>
    <hyperlink ref="E1894" location="A127867602V" display="A127867602V" xr:uid="{00000000-0004-0000-0000-00005B070000}"/>
    <hyperlink ref="E1895" location="A127894922K" display="A127894922K" xr:uid="{00000000-0004-0000-0000-00005C070000}"/>
    <hyperlink ref="E1896" location="A127922358R" display="A127922358R" xr:uid="{00000000-0004-0000-0000-00005D070000}"/>
    <hyperlink ref="E1897" location="A127840162A" display="A127840162A" xr:uid="{00000000-0004-0000-0000-00005E070000}"/>
    <hyperlink ref="E1898" location="A127894918V" display="A127894918V" xr:uid="{00000000-0004-0000-0000-00005F070000}"/>
    <hyperlink ref="E1899" location="A127854114T" display="A127854114T" xr:uid="{00000000-0004-0000-0000-000060070000}"/>
    <hyperlink ref="E1900" location="A127840170A" display="A127840170A" xr:uid="{00000000-0004-0000-0000-000061070000}"/>
    <hyperlink ref="E1901" location="A127840174K" display="A127840174K" xr:uid="{00000000-0004-0000-0000-000062070000}"/>
    <hyperlink ref="E1902" location="A127854122T" display="A127854122T" xr:uid="{00000000-0004-0000-0000-000063070000}"/>
    <hyperlink ref="E1903" location="A127894926V" display="A127894926V" xr:uid="{00000000-0004-0000-0000-000064070000}"/>
    <hyperlink ref="E1904" location="A127881390T" display="A127881390T" xr:uid="{00000000-0004-0000-0000-000065070000}"/>
    <hyperlink ref="E1905" location="A127854106T" display="A127854106T" xr:uid="{00000000-0004-0000-0000-000066070000}"/>
    <hyperlink ref="E1906" location="A127922362F" display="A127922362F" xr:uid="{00000000-0004-0000-0000-000067070000}"/>
    <hyperlink ref="E1907" location="A127936262F" display="A127936262F" xr:uid="{00000000-0004-0000-0000-000068070000}"/>
    <hyperlink ref="E1908" location="A127936266R" display="A127936266R" xr:uid="{00000000-0004-0000-0000-000069070000}"/>
    <hyperlink ref="E1909" location="A127908810K" display="A127908810K" xr:uid="{00000000-0004-0000-0000-00006A070000}"/>
    <hyperlink ref="E1910" location="A127867606C" display="A127867606C" xr:uid="{00000000-0004-0000-0000-00006B070000}"/>
    <hyperlink ref="E1911" location="A127936270F" display="A127936270F" xr:uid="{00000000-0004-0000-0000-00006C070000}"/>
    <hyperlink ref="E1912" location="A127894910A" display="A127894910A" xr:uid="{00000000-0004-0000-0000-00006D070000}"/>
    <hyperlink ref="E1913" location="A127854110J" display="A127854110J" xr:uid="{00000000-0004-0000-0000-00006E070000}"/>
    <hyperlink ref="E1914" location="A127922366R" display="A127922366R" xr:uid="{00000000-0004-0000-0000-00006F070000}"/>
    <hyperlink ref="E1915" location="A127881382T" display="A127881382T" xr:uid="{00000000-0004-0000-0000-000070070000}"/>
    <hyperlink ref="E1916" location="A127840166K" display="A127840166K" xr:uid="{00000000-0004-0000-0000-000071070000}"/>
    <hyperlink ref="E1917" location="A127867610V" display="A127867610V" xr:uid="{00000000-0004-0000-0000-000072070000}"/>
    <hyperlink ref="E1918" location="A127881386A" display="A127881386A" xr:uid="{00000000-0004-0000-0000-000073070000}"/>
    <hyperlink ref="E1919" location="A127867614C" display="A127867614C" xr:uid="{00000000-0004-0000-0000-000074070000}"/>
    <hyperlink ref="E1920" location="A127922370F" display="A127922370F" xr:uid="{00000000-0004-0000-0000-000075070000}"/>
    <hyperlink ref="E1921" location="A127894914K" display="A127894914K" xr:uid="{00000000-0004-0000-0000-000076070000}"/>
    <hyperlink ref="E1922" location="A127908814V" display="A127908814V" xr:uid="{00000000-0004-0000-0000-000077070000}"/>
    <hyperlink ref="E1923" location="A127936274R" display="A127936274R" xr:uid="{00000000-0004-0000-0000-000078070000}"/>
    <hyperlink ref="E1924" location="A127908818C" display="A127908818C" xr:uid="{00000000-0004-0000-0000-000079070000}"/>
    <hyperlink ref="E1925" location="A127922374R" display="A127922374R" xr:uid="{00000000-0004-0000-0000-00007A070000}"/>
    <hyperlink ref="E1926" location="A127867618L" display="A127867618L" xr:uid="{00000000-0004-0000-0000-00007B070000}"/>
    <hyperlink ref="E1927" location="A127936278X" display="A127936278X" xr:uid="{00000000-0004-0000-0000-00007C070000}"/>
    <hyperlink ref="E1928" location="A127854118A" display="A127854118A" xr:uid="{00000000-0004-0000-0000-00007D070000}"/>
    <hyperlink ref="E1929" location="A127895082X" display="A127895082X" xr:uid="{00000000-0004-0000-0000-00007E070000}"/>
    <hyperlink ref="E1930" location="A127881510X" display="A127881510X" xr:uid="{00000000-0004-0000-0000-00007F070000}"/>
    <hyperlink ref="E1931" location="A127936418R" display="A127936418R" xr:uid="{00000000-0004-0000-0000-000080070000}"/>
    <hyperlink ref="E1932" location="A127868982A" display="A127868982A" xr:uid="{00000000-0004-0000-0000-000081070000}"/>
    <hyperlink ref="E1933" location="A127896370K" display="A127896370K" xr:uid="{00000000-0004-0000-0000-000082070000}"/>
    <hyperlink ref="E1934" location="A127923778C" display="A127923778C" xr:uid="{00000000-0004-0000-0000-000083070000}"/>
    <hyperlink ref="E1935" location="A127937670K" display="A127937670K" xr:uid="{00000000-0004-0000-0000-000084070000}"/>
    <hyperlink ref="E1936" location="A127855554R" display="A127855554R" xr:uid="{00000000-0004-0000-0000-000085070000}"/>
    <hyperlink ref="E1937" location="A127882866F" display="A127882866F" xr:uid="{00000000-0004-0000-0000-000086070000}"/>
    <hyperlink ref="E1938" location="A127855562R" display="A127855562R" xr:uid="{00000000-0004-0000-0000-000087070000}"/>
    <hyperlink ref="E1939" location="A127923790V" display="A127923790V" xr:uid="{00000000-0004-0000-0000-000088070000}"/>
    <hyperlink ref="E1940" location="A127882870W" display="A127882870W" xr:uid="{00000000-0004-0000-0000-000089070000}"/>
    <hyperlink ref="E1941" location="A127923794C" display="A127923794C" xr:uid="{00000000-0004-0000-0000-00008A070000}"/>
    <hyperlink ref="E1942" location="A127923766V" display="A127923766V" xr:uid="{00000000-0004-0000-0000-00008B070000}"/>
    <hyperlink ref="E1943" location="A127910146R" display="A127910146R" xr:uid="{00000000-0004-0000-0000-00008C070000}"/>
    <hyperlink ref="E1944" location="A127923770K" display="A127923770K" xr:uid="{00000000-0004-0000-0000-00008D070000}"/>
    <hyperlink ref="E1945" location="A127841614W" display="A127841614W" xr:uid="{00000000-0004-0000-0000-00008E070000}"/>
    <hyperlink ref="E1946" location="A127882854W" display="A127882854W" xr:uid="{00000000-0004-0000-0000-00008F070000}"/>
    <hyperlink ref="E1947" location="A127896374V" display="A127896374V" xr:uid="{00000000-0004-0000-0000-000090070000}"/>
    <hyperlink ref="E1948" location="A127923774V" display="A127923774V" xr:uid="{00000000-0004-0000-0000-000091070000}"/>
    <hyperlink ref="E1949" location="A127882858F" display="A127882858F" xr:uid="{00000000-0004-0000-0000-000092070000}"/>
    <hyperlink ref="E1950" location="A127882862W" display="A127882862W" xr:uid="{00000000-0004-0000-0000-000093070000}"/>
    <hyperlink ref="E1951" location="A127910150F" display="A127910150F" xr:uid="{00000000-0004-0000-0000-000094070000}"/>
    <hyperlink ref="E1952" location="A127855550F" display="A127855550F" xr:uid="{00000000-0004-0000-0000-000095070000}"/>
    <hyperlink ref="E1953" location="A127910154R" display="A127910154R" xr:uid="{00000000-0004-0000-0000-000096070000}"/>
    <hyperlink ref="E1954" location="A127937658V" display="A127937658V" xr:uid="{00000000-0004-0000-0000-000097070000}"/>
    <hyperlink ref="E1955" location="A127910158X" display="A127910158X" xr:uid="{00000000-0004-0000-0000-000098070000}"/>
    <hyperlink ref="E1956" location="A127937662K" display="A127937662K" xr:uid="{00000000-0004-0000-0000-000099070000}"/>
    <hyperlink ref="E1957" location="A127841618F" display="A127841618F" xr:uid="{00000000-0004-0000-0000-00009A070000}"/>
    <hyperlink ref="E1958" location="A127937666V" display="A127937666V" xr:uid="{00000000-0004-0000-0000-00009B070000}"/>
    <hyperlink ref="E1959" location="A127923782V" display="A127923782V" xr:uid="{00000000-0004-0000-0000-00009C070000}"/>
    <hyperlink ref="E1960" location="A127868978K" display="A127868978K" xr:uid="{00000000-0004-0000-0000-00009D070000}"/>
    <hyperlink ref="E1961" location="A127841622W" display="A127841622W" xr:uid="{00000000-0004-0000-0000-00009E070000}"/>
    <hyperlink ref="E1962" location="A127937674V" display="A127937674V" xr:uid="{00000000-0004-0000-0000-00009F070000}"/>
    <hyperlink ref="E1963" location="A127923786C" display="A127923786C" xr:uid="{00000000-0004-0000-0000-0000A0070000}"/>
    <hyperlink ref="E1964" location="A127910162R" display="A127910162R" xr:uid="{00000000-0004-0000-0000-0000A1070000}"/>
    <hyperlink ref="E1965" location="A127855558X" display="A127855558X" xr:uid="{00000000-0004-0000-0000-0000A2070000}"/>
    <hyperlink ref="E1966" location="A127868986K" display="A127868986K" xr:uid="{00000000-0004-0000-0000-0000A3070000}"/>
    <hyperlink ref="E1967" location="A127868994K" display="A127868994K" xr:uid="{00000000-0004-0000-0000-0000A4070000}"/>
    <hyperlink ref="E1968" location="A127855566X" display="A127855566X" xr:uid="{00000000-0004-0000-0000-0000A5070000}"/>
    <hyperlink ref="E1969" location="A127841630W" display="A127841630W" xr:uid="{00000000-0004-0000-0000-0000A6070000}"/>
    <hyperlink ref="E1970" location="A127841634F" display="A127841634F" xr:uid="{00000000-0004-0000-0000-0000A7070000}"/>
    <hyperlink ref="E1971" location="A127937682V" display="A127937682V" xr:uid="{00000000-0004-0000-0000-0000A8070000}"/>
    <hyperlink ref="E1972" location="A127841642F" display="A127841642F" xr:uid="{00000000-0004-0000-0000-0000A9070000}"/>
    <hyperlink ref="E1973" location="A127841646R" display="A127841646R" xr:uid="{00000000-0004-0000-0000-0000AA070000}"/>
    <hyperlink ref="E1974" location="A127896402T" display="A127896402T" xr:uid="{00000000-0004-0000-0000-0000AB070000}"/>
    <hyperlink ref="E1975" location="A127882882F" display="A127882882F" xr:uid="{00000000-0004-0000-0000-0000AC070000}"/>
    <hyperlink ref="E1976" location="A127841650F" display="A127841650F" xr:uid="{00000000-0004-0000-0000-0000AD070000}"/>
    <hyperlink ref="E1977" location="A127841626F" display="A127841626F" xr:uid="{00000000-0004-0000-0000-0000AE070000}"/>
    <hyperlink ref="E1978" location="A127882874F" display="A127882874F" xr:uid="{00000000-0004-0000-0000-0000AF070000}"/>
    <hyperlink ref="E1979" location="A127896378C" display="A127896378C" xr:uid="{00000000-0004-0000-0000-0000B0070000}"/>
    <hyperlink ref="E1980" location="A127923798L" display="A127923798L" xr:uid="{00000000-0004-0000-0000-0000B1070000}"/>
    <hyperlink ref="E1981" location="A127855570R" display="A127855570R" xr:uid="{00000000-0004-0000-0000-0000B2070000}"/>
    <hyperlink ref="E1982" location="A127896382V" display="A127896382V" xr:uid="{00000000-0004-0000-0000-0000B3070000}"/>
    <hyperlink ref="E1983" location="A127910166X" display="A127910166X" xr:uid="{00000000-0004-0000-0000-0000B4070000}"/>
    <hyperlink ref="E1984" location="A127937678C" display="A127937678C" xr:uid="{00000000-0004-0000-0000-0000B5070000}"/>
    <hyperlink ref="E1985" location="A127855574X" display="A127855574X" xr:uid="{00000000-0004-0000-0000-0000B6070000}"/>
    <hyperlink ref="E1986" location="A127923802T" display="A127923802T" xr:uid="{00000000-0004-0000-0000-0000B7070000}"/>
    <hyperlink ref="E1987" location="A127910170R" display="A127910170R" xr:uid="{00000000-0004-0000-0000-0000B8070000}"/>
    <hyperlink ref="E1988" location="A127855578J" display="A127855578J" xr:uid="{00000000-0004-0000-0000-0000B9070000}"/>
    <hyperlink ref="E1989" location="A127896386C" display="A127896386C" xr:uid="{00000000-0004-0000-0000-0000BA070000}"/>
    <hyperlink ref="E1990" location="A127855582X" display="A127855582X" xr:uid="{00000000-0004-0000-0000-0000BB070000}"/>
    <hyperlink ref="E1991" location="A127896390V" display="A127896390V" xr:uid="{00000000-0004-0000-0000-0000BC070000}"/>
    <hyperlink ref="E1992" location="A127923806A" display="A127923806A" xr:uid="{00000000-0004-0000-0000-0000BD070000}"/>
    <hyperlink ref="E1993" location="A127910174X" display="A127910174X" xr:uid="{00000000-0004-0000-0000-0000BE070000}"/>
    <hyperlink ref="E1994" location="A127868990A" display="A127868990A" xr:uid="{00000000-0004-0000-0000-0000BF070000}"/>
    <hyperlink ref="E1995" location="A127896394C" display="A127896394C" xr:uid="{00000000-0004-0000-0000-0000C0070000}"/>
    <hyperlink ref="E1996" location="A127882878R" display="A127882878R" xr:uid="{00000000-0004-0000-0000-0000C1070000}"/>
    <hyperlink ref="E1997" location="A127841638R" display="A127841638R" xr:uid="{00000000-0004-0000-0000-0000C2070000}"/>
    <hyperlink ref="E1998" location="A127910178J" display="A127910178J" xr:uid="{00000000-0004-0000-0000-0000C3070000}"/>
    <hyperlink ref="E1999" location="A127937686C" display="A127937686C" xr:uid="{00000000-0004-0000-0000-0000C4070000}"/>
    <hyperlink ref="E2000" location="A127855586J" display="A127855586J" xr:uid="{00000000-0004-0000-0000-0000C5070000}"/>
    <hyperlink ref="E2001" location="A127910322R" display="A127910322R" xr:uid="{00000000-0004-0000-0000-0000C6070000}"/>
    <hyperlink ref="E2002" location="A127841742R" display="A127841742R" xr:uid="{00000000-0004-0000-0000-0000C7070000}"/>
    <hyperlink ref="E2003" location="A127869106V" display="A127869106V" xr:uid="{00000000-0004-0000-0000-0000C8070000}"/>
    <hyperlink ref="E2004" location="A127855670X" display="A127855670X" xr:uid="{00000000-0004-0000-0000-0000C9070000}"/>
    <hyperlink ref="E2005" location="A127896494L" display="A127896494L" xr:uid="{00000000-0004-0000-0000-0000CA070000}"/>
    <hyperlink ref="E2006" location="A127896498W" display="A127896498W" xr:uid="{00000000-0004-0000-0000-0000CB070000}"/>
    <hyperlink ref="E2007" location="A127841766J" display="A127841766J" xr:uid="{00000000-0004-0000-0000-0000CC070000}"/>
    <hyperlink ref="E2008" location="A127841770X" display="A127841770X" xr:uid="{00000000-0004-0000-0000-0000CD070000}"/>
    <hyperlink ref="E2009" location="A127896502A" display="A127896502A" xr:uid="{00000000-0004-0000-0000-0000CE070000}"/>
    <hyperlink ref="E2010" location="A127910330R" display="A127910330R" xr:uid="{00000000-0004-0000-0000-0000CF070000}"/>
    <hyperlink ref="E2011" location="A127937742K" display="A127937742K" xr:uid="{00000000-0004-0000-0000-0000D0070000}"/>
    <hyperlink ref="E2012" location="A127937746V" display="A127937746V" xr:uid="{00000000-0004-0000-0000-0000D1070000}"/>
    <hyperlink ref="E2013" location="A127841746X" display="A127841746X" xr:uid="{00000000-0004-0000-0000-0000D2070000}"/>
    <hyperlink ref="E2014" location="A127841750R" display="A127841750R" xr:uid="{00000000-0004-0000-0000-0000D3070000}"/>
    <hyperlink ref="E2015" location="A127910302F" display="A127910302F" xr:uid="{00000000-0004-0000-0000-0000D4070000}"/>
    <hyperlink ref="E2016" location="A127923906K" display="A127923906K" xr:uid="{00000000-0004-0000-0000-0000D5070000}"/>
    <hyperlink ref="E2017" location="A127923910A" display="A127923910A" xr:uid="{00000000-0004-0000-0000-0000D6070000}"/>
    <hyperlink ref="E2018" location="A127896490C" display="A127896490C" xr:uid="{00000000-0004-0000-0000-0000D7070000}"/>
    <hyperlink ref="E2019" location="A127855662X" display="A127855662X" xr:uid="{00000000-0004-0000-0000-0000D8070000}"/>
    <hyperlink ref="E2020" location="A127855666J" display="A127855666J" xr:uid="{00000000-0004-0000-0000-0000D9070000}"/>
    <hyperlink ref="E2021" location="A127869110K" display="A127869110K" xr:uid="{00000000-0004-0000-0000-0000DA070000}"/>
    <hyperlink ref="E2022" location="A127841754X" display="A127841754X" xr:uid="{00000000-0004-0000-0000-0000DB070000}"/>
    <hyperlink ref="E2023" location="A127937750K" display="A127937750K" xr:uid="{00000000-0004-0000-0000-0000DC070000}"/>
    <hyperlink ref="E2024" location="A127937754V" display="A127937754V" xr:uid="{00000000-0004-0000-0000-0000DD070000}"/>
    <hyperlink ref="E2025" location="A127910306R" display="A127910306R" xr:uid="{00000000-0004-0000-0000-0000DE070000}"/>
    <hyperlink ref="E2026" location="A127910310F" display="A127910310F" xr:uid="{00000000-0004-0000-0000-0000DF070000}"/>
    <hyperlink ref="E2027" location="A127869114V" display="A127869114V" xr:uid="{00000000-0004-0000-0000-0000E0070000}"/>
    <hyperlink ref="E2028" location="A127937758C" display="A127937758C" xr:uid="{00000000-0004-0000-0000-0000E1070000}"/>
    <hyperlink ref="E2029" location="A127910314R" display="A127910314R" xr:uid="{00000000-0004-0000-0000-0000E2070000}"/>
    <hyperlink ref="E2030" location="A127910318X" display="A127910318X" xr:uid="{00000000-0004-0000-0000-0000E3070000}"/>
    <hyperlink ref="E2031" location="A127841758J" display="A127841758J" xr:uid="{00000000-0004-0000-0000-0000E4070000}"/>
    <hyperlink ref="E2032" location="A127841762X" display="A127841762X" xr:uid="{00000000-0004-0000-0000-0000E5070000}"/>
    <hyperlink ref="E2033" location="A127855674J" display="A127855674J" xr:uid="{00000000-0004-0000-0000-0000E6070000}"/>
    <hyperlink ref="E2034" location="A127910326X" display="A127910326X" xr:uid="{00000000-0004-0000-0000-0000E7070000}"/>
    <hyperlink ref="E2035" location="A127869130V" display="A127869130V" xr:uid="{00000000-0004-0000-0000-0000E8070000}"/>
    <hyperlink ref="E2036" location="A127910334X" display="A127910334X" xr:uid="{00000000-0004-0000-0000-0000E9070000}"/>
    <hyperlink ref="E2037" location="A127882970F" display="A127882970F" xr:uid="{00000000-0004-0000-0000-0000EA070000}"/>
    <hyperlink ref="E2038" location="A127855690J" display="A127855690J" xr:uid="{00000000-0004-0000-0000-0000EB070000}"/>
    <hyperlink ref="E2039" location="A127882982R" display="A127882982R" xr:uid="{00000000-0004-0000-0000-0000EC070000}"/>
    <hyperlink ref="E2040" location="A127841786T" display="A127841786T" xr:uid="{00000000-0004-0000-0000-0000ED070000}"/>
    <hyperlink ref="E2041" location="A127869138L" display="A127869138L" xr:uid="{00000000-0004-0000-0000-0000EE070000}"/>
    <hyperlink ref="E2042" location="A127923930K" display="A127923930K" xr:uid="{00000000-0004-0000-0000-0000EF070000}"/>
    <hyperlink ref="E2043" location="A127869142C" display="A127869142C" xr:uid="{00000000-0004-0000-0000-0000F0070000}"/>
    <hyperlink ref="E2044" location="A127910346J" display="A127910346J" xr:uid="{00000000-0004-0000-0000-0000F1070000}"/>
    <hyperlink ref="E2045" location="A127855678T" display="A127855678T" xr:uid="{00000000-0004-0000-0000-0000F2070000}"/>
    <hyperlink ref="E2046" location="A127937762V" display="A127937762V" xr:uid="{00000000-0004-0000-0000-0000F3070000}"/>
    <hyperlink ref="E2047" location="A127937766C" display="A127937766C" xr:uid="{00000000-0004-0000-0000-0000F4070000}"/>
    <hyperlink ref="E2048" location="A127869122V" display="A127869122V" xr:uid="{00000000-0004-0000-0000-0000F5070000}"/>
    <hyperlink ref="E2049" location="A127910338J" display="A127910338J" xr:uid="{00000000-0004-0000-0000-0000F6070000}"/>
    <hyperlink ref="E2050" location="A127896506K" display="A127896506K" xr:uid="{00000000-0004-0000-0000-0000F7070000}"/>
    <hyperlink ref="E2051" location="A127882966R" display="A127882966R" xr:uid="{00000000-0004-0000-0000-0000F8070000}"/>
    <hyperlink ref="E2052" location="A127896510A" display="A127896510A" xr:uid="{00000000-0004-0000-0000-0000F9070000}"/>
    <hyperlink ref="E2053" location="A127896514K" display="A127896514K" xr:uid="{00000000-0004-0000-0000-0000FA070000}"/>
    <hyperlink ref="E2054" location="A127841774J" display="A127841774J" xr:uid="{00000000-0004-0000-0000-0000FB070000}"/>
    <hyperlink ref="E2055" location="A127910342X" display="A127910342X" xr:uid="{00000000-0004-0000-0000-0000FC070000}"/>
    <hyperlink ref="E2056" location="A127923914K" display="A127923914K" xr:uid="{00000000-0004-0000-0000-0000FD070000}"/>
    <hyperlink ref="E2057" location="A127882974R" display="A127882974R" xr:uid="{00000000-0004-0000-0000-0000FE070000}"/>
    <hyperlink ref="E2058" location="A127841778T" display="A127841778T" xr:uid="{00000000-0004-0000-0000-0000FF070000}"/>
    <hyperlink ref="E2059" location="A127855682J" display="A127855682J" xr:uid="{00000000-0004-0000-0000-000000080000}"/>
    <hyperlink ref="E2060" location="A127882978X" display="A127882978X" xr:uid="{00000000-0004-0000-0000-000001080000}"/>
    <hyperlink ref="E2061" location="A127923918V" display="A127923918V" xr:uid="{00000000-0004-0000-0000-000002080000}"/>
    <hyperlink ref="E2062" location="A127841782J" display="A127841782J" xr:uid="{00000000-0004-0000-0000-000003080000}"/>
    <hyperlink ref="E2063" location="A127855686T" display="A127855686T" xr:uid="{00000000-0004-0000-0000-000004080000}"/>
    <hyperlink ref="E2064" location="A127869126C" display="A127869126C" xr:uid="{00000000-0004-0000-0000-000005080000}"/>
    <hyperlink ref="E2065" location="A127937770V" display="A127937770V" xr:uid="{00000000-0004-0000-0000-000006080000}"/>
    <hyperlink ref="E2066" location="A127923922K" display="A127923922K" xr:uid="{00000000-0004-0000-0000-000007080000}"/>
    <hyperlink ref="E2067" location="A127869134C" display="A127869134C" xr:uid="{00000000-0004-0000-0000-000008080000}"/>
    <hyperlink ref="E2068" location="A127923926V" display="A127923926V" xr:uid="{00000000-0004-0000-0000-000009080000}"/>
    <hyperlink ref="E2069" location="A127841802F" display="A127841802F" xr:uid="{00000000-0004-0000-0000-00000A080000}"/>
    <hyperlink ref="E2070" location="A127937778L" display="A127937778L" xr:uid="{00000000-0004-0000-0000-00000B080000}"/>
    <hyperlink ref="E2071" location="A127841794T" display="A127841794T" xr:uid="{00000000-0004-0000-0000-00000C080000}"/>
    <hyperlink ref="E2072" location="A127841798A" display="A127841798A" xr:uid="{00000000-0004-0000-0000-00000D080000}"/>
    <hyperlink ref="E2073" location="A127923938C" display="A127923938C" xr:uid="{00000000-0004-0000-0000-00000E080000}"/>
    <hyperlink ref="E2074" location="A127883014X" display="A127883014X" xr:uid="{00000000-0004-0000-0000-00000F080000}"/>
    <hyperlink ref="E2075" location="A127896534V" display="A127896534V" xr:uid="{00000000-0004-0000-0000-000010080000}"/>
    <hyperlink ref="E2076" location="A127910358T" display="A127910358T" xr:uid="{00000000-0004-0000-0000-000011080000}"/>
    <hyperlink ref="E2077" location="A127841810F" display="A127841810F" xr:uid="{00000000-0004-0000-0000-000012080000}"/>
    <hyperlink ref="E2078" location="A127923942V" display="A127923942V" xr:uid="{00000000-0004-0000-0000-000013080000}"/>
    <hyperlink ref="E2079" location="A127841790J" display="A127841790J" xr:uid="{00000000-0004-0000-0000-000014080000}"/>
    <hyperlink ref="E2080" location="A127882986X" display="A127882986X" xr:uid="{00000000-0004-0000-0000-000015080000}"/>
    <hyperlink ref="E2081" location="A127896518V" display="A127896518V" xr:uid="{00000000-0004-0000-0000-000016080000}"/>
    <hyperlink ref="E2082" location="A127896522K" display="A127896522K" xr:uid="{00000000-0004-0000-0000-000017080000}"/>
    <hyperlink ref="E2083" location="A127869146L" display="A127869146L" xr:uid="{00000000-0004-0000-0000-000018080000}"/>
    <hyperlink ref="E2084" location="A127937782C" display="A127937782C" xr:uid="{00000000-0004-0000-0000-000019080000}"/>
    <hyperlink ref="E2085" location="A127869150C" display="A127869150C" xr:uid="{00000000-0004-0000-0000-00001A080000}"/>
    <hyperlink ref="E2086" location="A127896526V" display="A127896526V" xr:uid="{00000000-0004-0000-0000-00001B080000}"/>
    <hyperlink ref="E2087" location="A127937786L" display="A127937786L" xr:uid="{00000000-0004-0000-0000-00001C080000}"/>
    <hyperlink ref="E2088" location="A127882990R" display="A127882990R" xr:uid="{00000000-0004-0000-0000-00001D080000}"/>
    <hyperlink ref="E2089" location="A127882994X" display="A127882994X" xr:uid="{00000000-0004-0000-0000-00001E080000}"/>
    <hyperlink ref="E2090" location="A127882998J" display="A127882998J" xr:uid="{00000000-0004-0000-0000-00001F080000}"/>
    <hyperlink ref="E2091" location="A127937790C" display="A127937790C" xr:uid="{00000000-0004-0000-0000-000020080000}"/>
    <hyperlink ref="E2092" location="A127896530K" display="A127896530K" xr:uid="{00000000-0004-0000-0000-000021080000}"/>
    <hyperlink ref="E2093" location="A127855694T" display="A127855694T" xr:uid="{00000000-0004-0000-0000-000022080000}"/>
    <hyperlink ref="E2094" location="A127883002R" display="A127883002R" xr:uid="{00000000-0004-0000-0000-000023080000}"/>
    <hyperlink ref="E2095" location="A127855698A" display="A127855698A" xr:uid="{00000000-0004-0000-0000-000024080000}"/>
    <hyperlink ref="E2096" location="A127910350X" display="A127910350X" xr:uid="{00000000-0004-0000-0000-000025080000}"/>
    <hyperlink ref="E2097" location="A127937794L" display="A127937794L" xr:uid="{00000000-0004-0000-0000-000026080000}"/>
    <hyperlink ref="E2098" location="A127883006X" display="A127883006X" xr:uid="{00000000-0004-0000-0000-000027080000}"/>
    <hyperlink ref="E2099" location="A127937798W" display="A127937798W" xr:uid="{00000000-0004-0000-0000-000028080000}"/>
    <hyperlink ref="E2100" location="A127910354J" display="A127910354J" xr:uid="{00000000-0004-0000-0000-000029080000}"/>
    <hyperlink ref="E2101" location="A127841806R" display="A127841806R" xr:uid="{00000000-0004-0000-0000-00002A080000}"/>
    <hyperlink ref="E2102" location="A127883010R" display="A127883010R" xr:uid="{00000000-0004-0000-0000-00002B080000}"/>
    <hyperlink ref="E2103" location="A127869166W" display="A127869166W" xr:uid="{00000000-0004-0000-0000-00002C080000}"/>
    <hyperlink ref="E2104" location="A127937802A" display="A127937802A" xr:uid="{00000000-0004-0000-0000-00002D080000}"/>
    <hyperlink ref="E2105" location="A127841822R" display="A127841822R" xr:uid="{00000000-0004-0000-0000-00002E080000}"/>
    <hyperlink ref="E2106" location="A127855710F" display="A127855710F" xr:uid="{00000000-0004-0000-0000-00002F080000}"/>
    <hyperlink ref="E2107" location="A127869170L" display="A127869170L" xr:uid="{00000000-0004-0000-0000-000030080000}"/>
    <hyperlink ref="E2108" location="A127937826V" display="A127937826V" xr:uid="{00000000-0004-0000-0000-000031080000}"/>
    <hyperlink ref="E2109" location="A127883022X" display="A127883022X" xr:uid="{00000000-0004-0000-0000-000032080000}"/>
    <hyperlink ref="E2110" location="A127855722R" display="A127855722R" xr:uid="{00000000-0004-0000-0000-000033080000}"/>
    <hyperlink ref="E2111" location="A127855726X" display="A127855726X" xr:uid="{00000000-0004-0000-0000-000034080000}"/>
    <hyperlink ref="E2112" location="A127883026J" display="A127883026J" xr:uid="{00000000-0004-0000-0000-000035080000}"/>
    <hyperlink ref="E2113" location="A127841814R" display="A127841814R" xr:uid="{00000000-0004-0000-0000-000036080000}"/>
    <hyperlink ref="E2114" location="A127910362J" display="A127910362J" xr:uid="{00000000-0004-0000-0000-000037080000}"/>
    <hyperlink ref="E2115" location="A127937806K" display="A127937806K" xr:uid="{00000000-0004-0000-0000-000038080000}"/>
    <hyperlink ref="E2116" location="A127923946C" display="A127923946C" xr:uid="{00000000-0004-0000-0000-000039080000}"/>
    <hyperlink ref="E2117" location="A127841818X" display="A127841818X" xr:uid="{00000000-0004-0000-0000-00003A080000}"/>
    <hyperlink ref="E2118" location="A127937810A" display="A127937810A" xr:uid="{00000000-0004-0000-0000-00003B080000}"/>
    <hyperlink ref="E2119" location="A127937814K" display="A127937814K" xr:uid="{00000000-0004-0000-0000-00003C080000}"/>
    <hyperlink ref="E2120" location="A127910366T" display="A127910366T" xr:uid="{00000000-0004-0000-0000-00003D080000}"/>
    <hyperlink ref="E2121" location="A127896538C" display="A127896538C" xr:uid="{00000000-0004-0000-0000-00003E080000}"/>
    <hyperlink ref="E2122" location="A127869154L" display="A127869154L" xr:uid="{00000000-0004-0000-0000-00003F080000}"/>
    <hyperlink ref="E2123" location="A127883018J" display="A127883018J" xr:uid="{00000000-0004-0000-0000-000040080000}"/>
    <hyperlink ref="E2124" location="A127896542V" display="A127896542V" xr:uid="{00000000-0004-0000-0000-000041080000}"/>
    <hyperlink ref="E2125" location="A127896546C" display="A127896546C" xr:uid="{00000000-0004-0000-0000-000042080000}"/>
    <hyperlink ref="E2126" location="A127896550V" display="A127896550V" xr:uid="{00000000-0004-0000-0000-000043080000}"/>
    <hyperlink ref="E2127" location="A127855702F" display="A127855702F" xr:uid="{00000000-0004-0000-0000-000044080000}"/>
    <hyperlink ref="E2128" location="A127937818V" display="A127937818V" xr:uid="{00000000-0004-0000-0000-000045080000}"/>
    <hyperlink ref="E2129" location="A127855706R" display="A127855706R" xr:uid="{00000000-0004-0000-0000-000046080000}"/>
    <hyperlink ref="E2130" location="A127937822K" display="A127937822K" xr:uid="{00000000-0004-0000-0000-000047080000}"/>
    <hyperlink ref="E2131" location="A127910370J" display="A127910370J" xr:uid="{00000000-0004-0000-0000-000048080000}"/>
    <hyperlink ref="E2132" location="A127869158W" display="A127869158W" xr:uid="{00000000-0004-0000-0000-000049080000}"/>
    <hyperlink ref="E2133" location="A127855714R" display="A127855714R" xr:uid="{00000000-0004-0000-0000-00004A080000}"/>
    <hyperlink ref="E2134" location="A127855718X" display="A127855718X" xr:uid="{00000000-0004-0000-0000-00004B080000}"/>
    <hyperlink ref="E2135" location="A127869174W" display="A127869174W" xr:uid="{00000000-0004-0000-0000-00004C080000}"/>
    <hyperlink ref="E2136" location="A127896554C" display="A127896554C" xr:uid="{00000000-0004-0000-0000-00004D080000}"/>
    <hyperlink ref="E2137" location="A127869202V" display="A127869202V" xr:uid="{00000000-0004-0000-0000-00004E080000}"/>
    <hyperlink ref="E2138" location="A127896558L" display="A127896558L" xr:uid="{00000000-0004-0000-0000-00004F080000}"/>
    <hyperlink ref="E2139" location="A127896562C" display="A127896562C" xr:uid="{00000000-0004-0000-0000-000050080000}"/>
    <hyperlink ref="E2140" location="A127910378A" display="A127910378A" xr:uid="{00000000-0004-0000-0000-000051080000}"/>
    <hyperlink ref="E2141" location="A127869206C" display="A127869206C" xr:uid="{00000000-0004-0000-0000-000052080000}"/>
    <hyperlink ref="E2142" location="A127883046T" display="A127883046T" xr:uid="{00000000-0004-0000-0000-000053080000}"/>
    <hyperlink ref="E2143" location="A127896570C" display="A127896570C" xr:uid="{00000000-0004-0000-0000-000054080000}"/>
    <hyperlink ref="E2144" location="A127896574L" display="A127896574L" xr:uid="{00000000-0004-0000-0000-000055080000}"/>
    <hyperlink ref="E2145" location="A127869210V" display="A127869210V" xr:uid="{00000000-0004-0000-0000-000056080000}"/>
    <hyperlink ref="E2146" location="A127937846C" display="A127937846C" xr:uid="{00000000-0004-0000-0000-000057080000}"/>
    <hyperlink ref="E2147" location="A127937830K" display="A127937830K" xr:uid="{00000000-0004-0000-0000-000058080000}"/>
    <hyperlink ref="E2148" location="A127923950V" display="A127923950V" xr:uid="{00000000-0004-0000-0000-000059080000}"/>
    <hyperlink ref="E2149" location="A127937834V" display="A127937834V" xr:uid="{00000000-0004-0000-0000-00005A080000}"/>
    <hyperlink ref="E2150" location="A127841826X" display="A127841826X" xr:uid="{00000000-0004-0000-0000-00005B080000}"/>
    <hyperlink ref="E2151" location="A127855730R" display="A127855730R" xr:uid="{00000000-0004-0000-0000-00005C080000}"/>
    <hyperlink ref="E2152" location="A127883030X" display="A127883030X" xr:uid="{00000000-0004-0000-0000-00005D080000}"/>
    <hyperlink ref="E2153" location="A127869178F" display="A127869178F" xr:uid="{00000000-0004-0000-0000-00005E080000}"/>
    <hyperlink ref="E2154" location="A127937838C" display="A127937838C" xr:uid="{00000000-0004-0000-0000-00005F080000}"/>
    <hyperlink ref="E2155" location="A127883034J" display="A127883034J" xr:uid="{00000000-0004-0000-0000-000060080000}"/>
    <hyperlink ref="E2156" location="A127883038T" display="A127883038T" xr:uid="{00000000-0004-0000-0000-000061080000}"/>
    <hyperlink ref="E2157" location="A127869182W" display="A127869182W" xr:uid="{00000000-0004-0000-0000-000062080000}"/>
    <hyperlink ref="E2158" location="A127841830R" display="A127841830R" xr:uid="{00000000-0004-0000-0000-000063080000}"/>
    <hyperlink ref="E2159" location="A127937842V" display="A127937842V" xr:uid="{00000000-0004-0000-0000-000064080000}"/>
    <hyperlink ref="E2160" location="A127910374T" display="A127910374T" xr:uid="{00000000-0004-0000-0000-000065080000}"/>
    <hyperlink ref="E2161" location="A127855734X" display="A127855734X" xr:uid="{00000000-0004-0000-0000-000066080000}"/>
    <hyperlink ref="E2162" location="A127896566L" display="A127896566L" xr:uid="{00000000-0004-0000-0000-000067080000}"/>
    <hyperlink ref="E2163" location="A127869186F" display="A127869186F" xr:uid="{00000000-0004-0000-0000-000068080000}"/>
    <hyperlink ref="E2164" location="A127923954C" display="A127923954C" xr:uid="{00000000-0004-0000-0000-000069080000}"/>
    <hyperlink ref="E2165" location="A127883042J" display="A127883042J" xr:uid="{00000000-0004-0000-0000-00006A080000}"/>
    <hyperlink ref="E2166" location="A127869190W" display="A127869190W" xr:uid="{00000000-0004-0000-0000-00006B080000}"/>
    <hyperlink ref="E2167" location="A127855738J" display="A127855738J" xr:uid="{00000000-0004-0000-0000-00006C080000}"/>
    <hyperlink ref="E2168" location="A127869194F" display="A127869194F" xr:uid="{00000000-0004-0000-0000-00006D080000}"/>
    <hyperlink ref="E2169" location="A127841834X" display="A127841834X" xr:uid="{00000000-0004-0000-0000-00006E080000}"/>
    <hyperlink ref="E2170" location="A127910382T" display="A127910382T" xr:uid="{00000000-0004-0000-0000-00006F080000}"/>
    <hyperlink ref="E2171" location="A127910398K" display="A127910398K" xr:uid="{00000000-0004-0000-0000-000070080000}"/>
    <hyperlink ref="E2172" location="A127937850V" display="A127937850V" xr:uid="{00000000-0004-0000-0000-000071080000}"/>
    <hyperlink ref="E2173" location="A127841842X" display="A127841842X" xr:uid="{00000000-0004-0000-0000-000072080000}"/>
    <hyperlink ref="E2174" location="A127937870C" display="A127937870C" xr:uid="{00000000-0004-0000-0000-000073080000}"/>
    <hyperlink ref="E2175" location="A127841850X" display="A127841850X" xr:uid="{00000000-0004-0000-0000-000074080000}"/>
    <hyperlink ref="E2176" location="A127937874L" display="A127937874L" xr:uid="{00000000-0004-0000-0000-000075080000}"/>
    <hyperlink ref="E2177" location="A127923962C" display="A127923962C" xr:uid="{00000000-0004-0000-0000-000076080000}"/>
    <hyperlink ref="E2178" location="A127883074A" display="A127883074A" xr:uid="{00000000-0004-0000-0000-000077080000}"/>
    <hyperlink ref="E2179" location="A127923966L" display="A127923966L" xr:uid="{00000000-0004-0000-0000-000078080000}"/>
    <hyperlink ref="E2180" location="A127923970C" display="A127923970C" xr:uid="{00000000-0004-0000-0000-000079080000}"/>
    <hyperlink ref="E2181" location="A127855742X" display="A127855742X" xr:uid="{00000000-0004-0000-0000-00007A080000}"/>
    <hyperlink ref="E2182" location="A127883050J" display="A127883050J" xr:uid="{00000000-0004-0000-0000-00007B080000}"/>
    <hyperlink ref="E2183" location="A127883054T" display="A127883054T" xr:uid="{00000000-0004-0000-0000-00007C080000}"/>
    <hyperlink ref="E2184" location="A127883058A" display="A127883058A" xr:uid="{00000000-0004-0000-0000-00007D080000}"/>
    <hyperlink ref="E2185" location="A127937854C" display="A127937854C" xr:uid="{00000000-0004-0000-0000-00007E080000}"/>
    <hyperlink ref="E2186" location="A127883062T" display="A127883062T" xr:uid="{00000000-0004-0000-0000-00007F080000}"/>
    <hyperlink ref="E2187" location="A127937858L" display="A127937858L" xr:uid="{00000000-0004-0000-0000-000080080000}"/>
    <hyperlink ref="E2188" location="A127910386A" display="A127910386A" xr:uid="{00000000-0004-0000-0000-000081080000}"/>
    <hyperlink ref="E2189" location="A127910390T" display="A127910390T" xr:uid="{00000000-0004-0000-0000-000082080000}"/>
    <hyperlink ref="E2190" location="A127841838J" display="A127841838J" xr:uid="{00000000-0004-0000-0000-000083080000}"/>
    <hyperlink ref="E2191" location="A127896578W" display="A127896578W" xr:uid="{00000000-0004-0000-0000-000084080000}"/>
    <hyperlink ref="E2192" location="A127923958L" display="A127923958L" xr:uid="{00000000-0004-0000-0000-000085080000}"/>
    <hyperlink ref="E2193" location="A127869214C" display="A127869214C" xr:uid="{00000000-0004-0000-0000-000086080000}"/>
    <hyperlink ref="E2194" location="A127910394A" display="A127910394A" xr:uid="{00000000-0004-0000-0000-000087080000}"/>
    <hyperlink ref="E2195" location="A127937862C" display="A127937862C" xr:uid="{00000000-0004-0000-0000-000088080000}"/>
    <hyperlink ref="E2196" location="A127937866L" display="A127937866L" xr:uid="{00000000-0004-0000-0000-000089080000}"/>
    <hyperlink ref="E2197" location="A127896582L" display="A127896582L" xr:uid="{00000000-0004-0000-0000-00008A080000}"/>
    <hyperlink ref="E2198" location="A127896586W" display="A127896586W" xr:uid="{00000000-0004-0000-0000-00008B080000}"/>
    <hyperlink ref="E2199" location="A127883066A" display="A127883066A" xr:uid="{00000000-0004-0000-0000-00008C080000}"/>
    <hyperlink ref="E2200" location="A127869218L" display="A127869218L" xr:uid="{00000000-0004-0000-0000-00008D080000}"/>
    <hyperlink ref="E2201" location="A127841846J" display="A127841846J" xr:uid="{00000000-0004-0000-0000-00008E080000}"/>
    <hyperlink ref="E2202" location="A127869222C" display="A127869222C" xr:uid="{00000000-0004-0000-0000-00008F080000}"/>
    <hyperlink ref="E2203" location="A127855746J" display="A127855746J" xr:uid="{00000000-0004-0000-0000-000090080000}"/>
    <hyperlink ref="E2204" location="A127841854J" display="A127841854J" xr:uid="{00000000-0004-0000-0000-000091080000}"/>
    <hyperlink ref="E2205" location="A127937902K" display="A127937902K" xr:uid="{00000000-0004-0000-0000-000092080000}"/>
    <hyperlink ref="E2206" location="A127869226L" display="A127869226L" xr:uid="{00000000-0004-0000-0000-000093080000}"/>
    <hyperlink ref="E2207" location="A127869234L" display="A127869234L" xr:uid="{00000000-0004-0000-0000-000094080000}"/>
    <hyperlink ref="E2208" location="A127923982L" display="A127923982L" xr:uid="{00000000-0004-0000-0000-000095080000}"/>
    <hyperlink ref="E2209" location="A127937906V" display="A127937906V" xr:uid="{00000000-0004-0000-0000-000096080000}"/>
    <hyperlink ref="E2210" location="A127923990L" display="A127923990L" xr:uid="{00000000-0004-0000-0000-000097080000}"/>
    <hyperlink ref="E2211" location="A127896598F" display="A127896598F" xr:uid="{00000000-0004-0000-0000-000098080000}"/>
    <hyperlink ref="E2212" location="A127883086K" display="A127883086K" xr:uid="{00000000-0004-0000-0000-000099080000}"/>
    <hyperlink ref="E2213" location="A127923994W" display="A127923994W" xr:uid="{00000000-0004-0000-0000-00009A080000}"/>
    <hyperlink ref="E2214" location="A127910414X" display="A127910414X" xr:uid="{00000000-0004-0000-0000-00009B080000}"/>
    <hyperlink ref="E2215" location="A127896590L" display="A127896590L" xr:uid="{00000000-0004-0000-0000-00009C080000}"/>
    <hyperlink ref="E2216" location="A127937878W" display="A127937878W" xr:uid="{00000000-0004-0000-0000-00009D080000}"/>
    <hyperlink ref="E2217" location="A127855750X" display="A127855750X" xr:uid="{00000000-0004-0000-0000-00009E080000}"/>
    <hyperlink ref="E2218" location="A127869230C" display="A127869230C" xr:uid="{00000000-0004-0000-0000-00009F080000}"/>
    <hyperlink ref="E2219" location="A127841858T" display="A127841858T" xr:uid="{00000000-0004-0000-0000-0000A0080000}"/>
    <hyperlink ref="E2220" location="A127923974L" display="A127923974L" xr:uid="{00000000-0004-0000-0000-0000A1080000}"/>
    <hyperlink ref="E2221" location="A127910402R" display="A127910402R" xr:uid="{00000000-0004-0000-0000-0000A2080000}"/>
    <hyperlink ref="E2222" location="A127855754J" display="A127855754J" xr:uid="{00000000-0004-0000-0000-0000A3080000}"/>
    <hyperlink ref="E2223" location="A127910406X" display="A127910406X" xr:uid="{00000000-0004-0000-0000-0000A4080000}"/>
    <hyperlink ref="E2224" location="A127910410R" display="A127910410R" xr:uid="{00000000-0004-0000-0000-0000A5080000}"/>
    <hyperlink ref="E2225" location="A127869238W" display="A127869238W" xr:uid="{00000000-0004-0000-0000-0000A6080000}"/>
    <hyperlink ref="E2226" location="A127855758T" display="A127855758T" xr:uid="{00000000-0004-0000-0000-0000A7080000}"/>
    <hyperlink ref="E2227" location="A127883078K" display="A127883078K" xr:uid="{00000000-0004-0000-0000-0000A8080000}"/>
    <hyperlink ref="E2228" location="A127937882L" display="A127937882L" xr:uid="{00000000-0004-0000-0000-0000A9080000}"/>
    <hyperlink ref="E2229" location="A127937886W" display="A127937886W" xr:uid="{00000000-0004-0000-0000-0000AA080000}"/>
    <hyperlink ref="E2230" location="A127937890L" display="A127937890L" xr:uid="{00000000-0004-0000-0000-0000AB080000}"/>
    <hyperlink ref="E2231" location="A127855762J" display="A127855762J" xr:uid="{00000000-0004-0000-0000-0000AC080000}"/>
    <hyperlink ref="E2232" location="A127923978W" display="A127923978W" xr:uid="{00000000-0004-0000-0000-0000AD080000}"/>
    <hyperlink ref="E2233" location="A127869242L" display="A127869242L" xr:uid="{00000000-0004-0000-0000-0000AE080000}"/>
    <hyperlink ref="E2234" location="A127937894W" display="A127937894W" xr:uid="{00000000-0004-0000-0000-0000AF080000}"/>
    <hyperlink ref="E2235" location="A127883082A" display="A127883082A" xr:uid="{00000000-0004-0000-0000-0000B0080000}"/>
    <hyperlink ref="E2236" location="A127855766T" display="A127855766T" xr:uid="{00000000-0004-0000-0000-0000B1080000}"/>
    <hyperlink ref="E2237" location="A127896594W" display="A127896594W" xr:uid="{00000000-0004-0000-0000-0000B2080000}"/>
    <hyperlink ref="E2238" location="A127923986W" display="A127923986W" xr:uid="{00000000-0004-0000-0000-0000B3080000}"/>
    <hyperlink ref="E2239" location="A127910210W" display="A127910210W" xr:uid="{00000000-0004-0000-0000-0000B4080000}"/>
    <hyperlink ref="E2240" location="A127855590X" display="A127855590X" xr:uid="{00000000-0004-0000-0000-0000B5080000}"/>
    <hyperlink ref="E2241" location="A127841658X" display="A127841658X" xr:uid="{00000000-0004-0000-0000-0000B6080000}"/>
    <hyperlink ref="E2242" location="A127937690V" display="A127937690V" xr:uid="{00000000-0004-0000-0000-0000B7080000}"/>
    <hyperlink ref="E2243" location="A127841674X" display="A127841674X" xr:uid="{00000000-0004-0000-0000-0000B8080000}"/>
    <hyperlink ref="E2244" location="A127841678J" display="A127841678J" xr:uid="{00000000-0004-0000-0000-0000B9080000}"/>
    <hyperlink ref="E2245" location="A127882886R" display="A127882886R" xr:uid="{00000000-0004-0000-0000-0000BA080000}"/>
    <hyperlink ref="E2246" location="A127910214F" display="A127910214F" xr:uid="{00000000-0004-0000-0000-0000BB080000}"/>
    <hyperlink ref="E2247" location="A127923826K" display="A127923826K" xr:uid="{00000000-0004-0000-0000-0000BC080000}"/>
    <hyperlink ref="E2248" location="A127896418K" display="A127896418K" xr:uid="{00000000-0004-0000-0000-0000BD080000}"/>
    <hyperlink ref="E2249" location="A127855594J" display="A127855594J" xr:uid="{00000000-0004-0000-0000-0000BE080000}"/>
    <hyperlink ref="E2250" location="A127896406A" display="A127896406A" xr:uid="{00000000-0004-0000-0000-0000BF080000}"/>
    <hyperlink ref="E2251" location="A127841654R" display="A127841654R" xr:uid="{00000000-0004-0000-0000-0000C0080000}"/>
    <hyperlink ref="E2252" location="A127868998V" display="A127868998V" xr:uid="{00000000-0004-0000-0000-0000C1080000}"/>
    <hyperlink ref="E2253" location="A127910182X" display="A127910182X" xr:uid="{00000000-0004-0000-0000-0000C2080000}"/>
    <hyperlink ref="E2254" location="A127923810T" display="A127923810T" xr:uid="{00000000-0004-0000-0000-0000C3080000}"/>
    <hyperlink ref="E2255" location="A127910186J" display="A127910186J" xr:uid="{00000000-0004-0000-0000-0000C4080000}"/>
    <hyperlink ref="E2256" location="A127896410T" display="A127896410T" xr:uid="{00000000-0004-0000-0000-0000C5080000}"/>
    <hyperlink ref="E2257" location="A127910190X" display="A127910190X" xr:uid="{00000000-0004-0000-0000-0000C6080000}"/>
    <hyperlink ref="E2258" location="A127869002A" display="A127869002A" xr:uid="{00000000-0004-0000-0000-0000C7080000}"/>
    <hyperlink ref="E2259" location="A127855598T" display="A127855598T" xr:uid="{00000000-0004-0000-0000-0000C8080000}"/>
    <hyperlink ref="E2260" location="A127869006K" display="A127869006K" xr:uid="{00000000-0004-0000-0000-0000C9080000}"/>
    <hyperlink ref="E2261" location="A127841662R" display="A127841662R" xr:uid="{00000000-0004-0000-0000-0000CA080000}"/>
    <hyperlink ref="E2262" location="A127841666X" display="A127841666X" xr:uid="{00000000-0004-0000-0000-0000CB080000}"/>
    <hyperlink ref="E2263" location="A127896414A" display="A127896414A" xr:uid="{00000000-0004-0000-0000-0000CC080000}"/>
    <hyperlink ref="E2264" location="A127910194J" display="A127910194J" xr:uid="{00000000-0004-0000-0000-0000CD080000}"/>
    <hyperlink ref="E2265" location="A127910198T" display="A127910198T" xr:uid="{00000000-0004-0000-0000-0000CE080000}"/>
    <hyperlink ref="E2266" location="A127910202W" display="A127910202W" xr:uid="{00000000-0004-0000-0000-0000CF080000}"/>
    <hyperlink ref="E2267" location="A127869010A" display="A127869010A" xr:uid="{00000000-0004-0000-0000-0000D0080000}"/>
    <hyperlink ref="E2268" location="A127910206F" display="A127910206F" xr:uid="{00000000-0004-0000-0000-0000D1080000}"/>
    <hyperlink ref="E2269" location="A127923814A" display="A127923814A" xr:uid="{00000000-0004-0000-0000-0000D2080000}"/>
    <hyperlink ref="E2270" location="A127841670R" display="A127841670R" xr:uid="{00000000-0004-0000-0000-0000D3080000}"/>
    <hyperlink ref="E2271" location="A127923822A" display="A127923822A" xr:uid="{00000000-0004-0000-0000-0000D4080000}"/>
    <hyperlink ref="E2272" location="A127937694C" display="A127937694C" xr:uid="{00000000-0004-0000-0000-0000D5080000}"/>
    <hyperlink ref="E2273" location="A127910230F" display="A127910230F" xr:uid="{00000000-0004-0000-0000-0000D6080000}"/>
    <hyperlink ref="E2274" location="A127910218R" display="A127910218R" xr:uid="{00000000-0004-0000-0000-0000D7080000}"/>
    <hyperlink ref="E2275" location="A127923830A" display="A127923830A" xr:uid="{00000000-0004-0000-0000-0000D8080000}"/>
    <hyperlink ref="E2276" location="A127896426K" display="A127896426K" xr:uid="{00000000-0004-0000-0000-0000D9080000}"/>
    <hyperlink ref="E2277" location="A127896430A" display="A127896430A" xr:uid="{00000000-0004-0000-0000-0000DA080000}"/>
    <hyperlink ref="E2278" location="A127869034V" display="A127869034V" xr:uid="{00000000-0004-0000-0000-0000DB080000}"/>
    <hyperlink ref="E2279" location="A127923850K" display="A127923850K" xr:uid="{00000000-0004-0000-0000-0000DC080000}"/>
    <hyperlink ref="E2280" location="A127910238X" display="A127910238X" xr:uid="{00000000-0004-0000-0000-0000DD080000}"/>
    <hyperlink ref="E2281" location="A127855622F" display="A127855622F" xr:uid="{00000000-0004-0000-0000-0000DE080000}"/>
    <hyperlink ref="E2282" location="A127882898X" display="A127882898X" xr:uid="{00000000-0004-0000-0000-0000DF080000}"/>
    <hyperlink ref="E2283" location="A127937698L" display="A127937698L" xr:uid="{00000000-0004-0000-0000-0000E0080000}"/>
    <hyperlink ref="E2284" location="A127896422A" display="A127896422A" xr:uid="{00000000-0004-0000-0000-0000E1080000}"/>
    <hyperlink ref="E2285" location="A127910222F" display="A127910222F" xr:uid="{00000000-0004-0000-0000-0000E2080000}"/>
    <hyperlink ref="E2286" location="A127855602W" display="A127855602W" xr:uid="{00000000-0004-0000-0000-0000E3080000}"/>
    <hyperlink ref="E2287" location="A127937702T" display="A127937702T" xr:uid="{00000000-0004-0000-0000-0000E4080000}"/>
    <hyperlink ref="E2288" location="A127869014K" display="A127869014K" xr:uid="{00000000-0004-0000-0000-0000E5080000}"/>
    <hyperlink ref="E2289" location="A127855606F" display="A127855606F" xr:uid="{00000000-0004-0000-0000-0000E6080000}"/>
    <hyperlink ref="E2290" location="A127855610W" display="A127855610W" xr:uid="{00000000-0004-0000-0000-0000E7080000}"/>
    <hyperlink ref="E2291" location="A127869018V" display="A127869018V" xr:uid="{00000000-0004-0000-0000-0000E8080000}"/>
    <hyperlink ref="E2292" location="A127882890F" display="A127882890F" xr:uid="{00000000-0004-0000-0000-0000E9080000}"/>
    <hyperlink ref="E2293" location="A127937706A" display="A127937706A" xr:uid="{00000000-0004-0000-0000-0000EA080000}"/>
    <hyperlink ref="E2294" location="A127841682X" display="A127841682X" xr:uid="{00000000-0004-0000-0000-0000EB080000}"/>
    <hyperlink ref="E2295" location="A127923834K" display="A127923834K" xr:uid="{00000000-0004-0000-0000-0000EC080000}"/>
    <hyperlink ref="E2296" location="A127910226R" display="A127910226R" xr:uid="{00000000-0004-0000-0000-0000ED080000}"/>
    <hyperlink ref="E2297" location="A127841686J" display="A127841686J" xr:uid="{00000000-0004-0000-0000-0000EE080000}"/>
    <hyperlink ref="E2298" location="A127869022K" display="A127869022K" xr:uid="{00000000-0004-0000-0000-0000EF080000}"/>
    <hyperlink ref="E2299" location="A127923838V" display="A127923838V" xr:uid="{00000000-0004-0000-0000-0000F0080000}"/>
    <hyperlink ref="E2300" location="A127855614F" display="A127855614F" xr:uid="{00000000-0004-0000-0000-0000F1080000}"/>
    <hyperlink ref="E2301" location="A127869026V" display="A127869026V" xr:uid="{00000000-0004-0000-0000-0000F2080000}"/>
    <hyperlink ref="E2302" location="A127923842K" display="A127923842K" xr:uid="{00000000-0004-0000-0000-0000F3080000}"/>
    <hyperlink ref="E2303" location="A127923846V" display="A127923846V" xr:uid="{00000000-0004-0000-0000-0000F4080000}"/>
    <hyperlink ref="E2304" location="A127855618R" display="A127855618R" xr:uid="{00000000-0004-0000-0000-0000F5080000}"/>
    <hyperlink ref="E2305" location="A127910234R" display="A127910234R" xr:uid="{00000000-0004-0000-0000-0000F6080000}"/>
    <hyperlink ref="E2306" location="A127882894R" display="A127882894R" xr:uid="{00000000-0004-0000-0000-0000F7080000}"/>
    <hyperlink ref="E2307" location="A127841702W" display="A127841702W" xr:uid="{00000000-0004-0000-0000-0000F8080000}"/>
    <hyperlink ref="E2308" location="A127896434K" display="A127896434K" xr:uid="{00000000-0004-0000-0000-0000F9080000}"/>
    <hyperlink ref="E2309" location="A127937714A" display="A127937714A" xr:uid="{00000000-0004-0000-0000-0000FA080000}"/>
    <hyperlink ref="E2310" location="A127869046C" display="A127869046C" xr:uid="{00000000-0004-0000-0000-0000FB080000}"/>
    <hyperlink ref="E2311" location="A127841706F" display="A127841706F" xr:uid="{00000000-0004-0000-0000-0000FC080000}"/>
    <hyperlink ref="E2312" location="A127855634R" display="A127855634R" xr:uid="{00000000-0004-0000-0000-0000FD080000}"/>
    <hyperlink ref="E2313" location="A127855638X" display="A127855638X" xr:uid="{00000000-0004-0000-0000-0000FE080000}"/>
    <hyperlink ref="E2314" location="A127896446V" display="A127896446V" xr:uid="{00000000-0004-0000-0000-0000FF080000}"/>
    <hyperlink ref="E2315" location="A127923866C" display="A127923866C" xr:uid="{00000000-0004-0000-0000-000000090000}"/>
    <hyperlink ref="E2316" location="A127855642R" display="A127855642R" xr:uid="{00000000-0004-0000-0000-000001090000}"/>
    <hyperlink ref="E2317" location="A127855626R" display="A127855626R" xr:uid="{00000000-0004-0000-0000-000002090000}"/>
    <hyperlink ref="E2318" location="A127910242R" display="A127910242R" xr:uid="{00000000-0004-0000-0000-000003090000}"/>
    <hyperlink ref="E2319" location="A127896438V" display="A127896438V" xr:uid="{00000000-0004-0000-0000-000004090000}"/>
    <hyperlink ref="E2320" location="A127841690X" display="A127841690X" xr:uid="{00000000-0004-0000-0000-000005090000}"/>
    <hyperlink ref="E2321" location="A127923854V" display="A127923854V" xr:uid="{00000000-0004-0000-0000-000006090000}"/>
    <hyperlink ref="E2322" location="A127882902C" display="A127882902C" xr:uid="{00000000-0004-0000-0000-000007090000}"/>
    <hyperlink ref="E2323" location="A127910246X" display="A127910246X" xr:uid="{00000000-0004-0000-0000-000008090000}"/>
    <hyperlink ref="E2324" location="A127882906L" display="A127882906L" xr:uid="{00000000-0004-0000-0000-000009090000}"/>
    <hyperlink ref="E2325" location="A127855630F" display="A127855630F" xr:uid="{00000000-0004-0000-0000-00000A090000}"/>
    <hyperlink ref="E2326" location="A127937710T" display="A127937710T" xr:uid="{00000000-0004-0000-0000-00000B090000}"/>
    <hyperlink ref="E2327" location="A127923858C" display="A127923858C" xr:uid="{00000000-0004-0000-0000-00000C090000}"/>
    <hyperlink ref="E2328" location="A127841694J" display="A127841694J" xr:uid="{00000000-0004-0000-0000-00000D090000}"/>
    <hyperlink ref="E2329" location="A127923862V" display="A127923862V" xr:uid="{00000000-0004-0000-0000-00000E090000}"/>
    <hyperlink ref="E2330" location="A127937718K" display="A127937718K" xr:uid="{00000000-0004-0000-0000-00000F090000}"/>
    <hyperlink ref="E2331" location="A127869038C" display="A127869038C" xr:uid="{00000000-0004-0000-0000-000010090000}"/>
    <hyperlink ref="E2332" location="A127937722A" display="A127937722A" xr:uid="{00000000-0004-0000-0000-000011090000}"/>
    <hyperlink ref="E2333" location="A127937726K" display="A127937726K" xr:uid="{00000000-0004-0000-0000-000012090000}"/>
    <hyperlink ref="E2334" location="A127841698T" display="A127841698T" xr:uid="{00000000-0004-0000-0000-000013090000}"/>
    <hyperlink ref="E2335" location="A127869042V" display="A127869042V" xr:uid="{00000000-0004-0000-0000-000014090000}"/>
    <hyperlink ref="E2336" location="A127882910C" display="A127882910C" xr:uid="{00000000-0004-0000-0000-000015090000}"/>
    <hyperlink ref="E2337" location="A127882914L" display="A127882914L" xr:uid="{00000000-0004-0000-0000-000016090000}"/>
    <hyperlink ref="E2338" location="A127869050V" display="A127869050V" xr:uid="{00000000-0004-0000-0000-000017090000}"/>
    <hyperlink ref="E2339" location="A127882918W" display="A127882918W" xr:uid="{00000000-0004-0000-0000-000018090000}"/>
    <hyperlink ref="E2340" location="A127841710W" display="A127841710W" xr:uid="{00000000-0004-0000-0000-000019090000}"/>
    <hyperlink ref="E2341" location="A127855650R" display="A127855650R" xr:uid="{00000000-0004-0000-0000-00001A090000}"/>
    <hyperlink ref="E2342" location="A127910250R" display="A127910250R" xr:uid="{00000000-0004-0000-0000-00001B090000}"/>
    <hyperlink ref="E2343" location="A127869062C" display="A127869062C" xr:uid="{00000000-0004-0000-0000-00001C090000}"/>
    <hyperlink ref="E2344" location="A127910270X" display="A127910270X" xr:uid="{00000000-0004-0000-0000-00001D090000}"/>
    <hyperlink ref="E2345" location="A127910278T" display="A127910278T" xr:uid="{00000000-0004-0000-0000-00001E090000}"/>
    <hyperlink ref="E2346" location="A127869078W" display="A127869078W" xr:uid="{00000000-0004-0000-0000-00001F090000}"/>
    <hyperlink ref="E2347" location="A127896462V" display="A127896462V" xr:uid="{00000000-0004-0000-0000-000020090000}"/>
    <hyperlink ref="E2348" location="A127882930L" display="A127882930L" xr:uid="{00000000-0004-0000-0000-000021090000}"/>
    <hyperlink ref="E2349" location="A127896466C" display="A127896466C" xr:uid="{00000000-0004-0000-0000-000022090000}"/>
    <hyperlink ref="E2350" location="A127882934W" display="A127882934W" xr:uid="{00000000-0004-0000-0000-000023090000}"/>
    <hyperlink ref="E2351" location="A127896450K" display="A127896450K" xr:uid="{00000000-0004-0000-0000-000024090000}"/>
    <hyperlink ref="E2352" location="A127910254X" display="A127910254X" xr:uid="{00000000-0004-0000-0000-000025090000}"/>
    <hyperlink ref="E2353" location="A127910258J" display="A127910258J" xr:uid="{00000000-0004-0000-0000-000026090000}"/>
    <hyperlink ref="E2354" location="A127923870V" display="A127923870V" xr:uid="{00000000-0004-0000-0000-000027090000}"/>
    <hyperlink ref="E2355" location="A127841714F" display="A127841714F" xr:uid="{00000000-0004-0000-0000-000028090000}"/>
    <hyperlink ref="E2356" location="A127841718R" display="A127841718R" xr:uid="{00000000-0004-0000-0000-000029090000}"/>
    <hyperlink ref="E2357" location="A127869054C" display="A127869054C" xr:uid="{00000000-0004-0000-0000-00002A090000}"/>
    <hyperlink ref="E2358" location="A127896454V" display="A127896454V" xr:uid="{00000000-0004-0000-0000-00002B090000}"/>
    <hyperlink ref="E2359" location="A127910262X" display="A127910262X" xr:uid="{00000000-0004-0000-0000-00002C090000}"/>
    <hyperlink ref="E2360" location="A127869058L" display="A127869058L" xr:uid="{00000000-0004-0000-0000-00002D090000}"/>
    <hyperlink ref="E2361" location="A127896458C" display="A127896458C" xr:uid="{00000000-0004-0000-0000-00002E090000}"/>
    <hyperlink ref="E2362" location="A127841722F" display="A127841722F" xr:uid="{00000000-0004-0000-0000-00002F090000}"/>
    <hyperlink ref="E2363" location="A127910266J" display="A127910266J" xr:uid="{00000000-0004-0000-0000-000030090000}"/>
    <hyperlink ref="E2364" location="A127869066L" display="A127869066L" xr:uid="{00000000-0004-0000-0000-000031090000}"/>
    <hyperlink ref="E2365" location="A127923874C" display="A127923874C" xr:uid="{00000000-0004-0000-0000-000032090000}"/>
    <hyperlink ref="E2366" location="A127869070C" display="A127869070C" xr:uid="{00000000-0004-0000-0000-000033090000}"/>
    <hyperlink ref="E2367" location="A127841726R" display="A127841726R" xr:uid="{00000000-0004-0000-0000-000034090000}"/>
    <hyperlink ref="E2368" location="A127869074L" display="A127869074L" xr:uid="{00000000-0004-0000-0000-000035090000}"/>
    <hyperlink ref="E2369" location="A127882922L" display="A127882922L" xr:uid="{00000000-0004-0000-0000-000036090000}"/>
    <hyperlink ref="E2370" location="A127923878L" display="A127923878L" xr:uid="{00000000-0004-0000-0000-000037090000}"/>
    <hyperlink ref="E2371" location="A127882926W" display="A127882926W" xr:uid="{00000000-0004-0000-0000-000038090000}"/>
    <hyperlink ref="E2372" location="A127910274J" display="A127910274J" xr:uid="{00000000-0004-0000-0000-000039090000}"/>
    <hyperlink ref="E2373" location="A127841730F" display="A127841730F" xr:uid="{00000000-0004-0000-0000-00003A090000}"/>
    <hyperlink ref="E2374" location="A127855654X" display="A127855654X" xr:uid="{00000000-0004-0000-0000-00003B090000}"/>
    <hyperlink ref="E2375" location="A127882962F" display="A127882962F" xr:uid="{00000000-0004-0000-0000-00003C090000}"/>
    <hyperlink ref="E2376" location="A127910282J" display="A127910282J" xr:uid="{00000000-0004-0000-0000-00003D090000}"/>
    <hyperlink ref="E2377" location="A127882946F" display="A127882946F" xr:uid="{00000000-0004-0000-0000-00003E090000}"/>
    <hyperlink ref="E2378" location="A127841738X" display="A127841738X" xr:uid="{00000000-0004-0000-0000-00003F090000}"/>
    <hyperlink ref="E2379" location="A127896482C" display="A127896482C" xr:uid="{00000000-0004-0000-0000-000040090000}"/>
    <hyperlink ref="E2380" location="A127855658J" display="A127855658J" xr:uid="{00000000-0004-0000-0000-000041090000}"/>
    <hyperlink ref="E2381" location="A127923898W" display="A127923898W" xr:uid="{00000000-0004-0000-0000-000042090000}"/>
    <hyperlink ref="E2382" location="A127937738V" display="A127937738V" xr:uid="{00000000-0004-0000-0000-000043090000}"/>
    <hyperlink ref="E2383" location="A127923902A" display="A127923902A" xr:uid="{00000000-0004-0000-0000-000044090000}"/>
    <hyperlink ref="E2384" location="A127896486L" display="A127896486L" xr:uid="{00000000-0004-0000-0000-000045090000}"/>
    <hyperlink ref="E2385" location="A127896470V" display="A127896470V" xr:uid="{00000000-0004-0000-0000-000046090000}"/>
    <hyperlink ref="E2386" location="A127910286T" display="A127910286T" xr:uid="{00000000-0004-0000-0000-000047090000}"/>
    <hyperlink ref="E2387" location="A127882938F" display="A127882938F" xr:uid="{00000000-0004-0000-0000-000048090000}"/>
    <hyperlink ref="E2388" location="A127937730A" display="A127937730A" xr:uid="{00000000-0004-0000-0000-000049090000}"/>
    <hyperlink ref="E2389" location="A127896474C" display="A127896474C" xr:uid="{00000000-0004-0000-0000-00004A090000}"/>
    <hyperlink ref="E2390" location="A127923882C" display="A127923882C" xr:uid="{00000000-0004-0000-0000-00004B090000}"/>
    <hyperlink ref="E2391" location="A127869082L" display="A127869082L" xr:uid="{00000000-0004-0000-0000-00004C090000}"/>
    <hyperlink ref="E2392" location="A127882942W" display="A127882942W" xr:uid="{00000000-0004-0000-0000-00004D090000}"/>
    <hyperlink ref="E2393" location="A127937734K" display="A127937734K" xr:uid="{00000000-0004-0000-0000-00004E090000}"/>
    <hyperlink ref="E2394" location="A127923886L" display="A127923886L" xr:uid="{00000000-0004-0000-0000-00004F090000}"/>
    <hyperlink ref="E2395" location="A127869086W" display="A127869086W" xr:uid="{00000000-0004-0000-0000-000050090000}"/>
    <hyperlink ref="E2396" location="A127910290J" display="A127910290J" xr:uid="{00000000-0004-0000-0000-000051090000}"/>
    <hyperlink ref="E2397" location="A127882950W" display="A127882950W" xr:uid="{00000000-0004-0000-0000-000052090000}"/>
    <hyperlink ref="E2398" location="A127869090L" display="A127869090L" xr:uid="{00000000-0004-0000-0000-000053090000}"/>
    <hyperlink ref="E2399" location="A127923890C" display="A127923890C" xr:uid="{00000000-0004-0000-0000-000054090000}"/>
    <hyperlink ref="E2400" location="A127910294T" display="A127910294T" xr:uid="{00000000-0004-0000-0000-000055090000}"/>
    <hyperlink ref="E2401" location="A127869094W" display="A127869094W" xr:uid="{00000000-0004-0000-0000-000056090000}"/>
    <hyperlink ref="E2402" location="A127923894L" display="A127923894L" xr:uid="{00000000-0004-0000-0000-000057090000}"/>
    <hyperlink ref="E2403" location="A127841734R" display="A127841734R" xr:uid="{00000000-0004-0000-0000-000058090000}"/>
    <hyperlink ref="E2404" location="A127869098F" display="A127869098F" xr:uid="{00000000-0004-0000-0000-000059090000}"/>
    <hyperlink ref="E2405" location="A127882954F" display="A127882954F" xr:uid="{00000000-0004-0000-0000-00005A090000}"/>
    <hyperlink ref="E2406" location="A127896478L" display="A127896478L" xr:uid="{00000000-0004-0000-0000-00005B090000}"/>
    <hyperlink ref="E2407" location="A127910298A" display="A127910298A" xr:uid="{00000000-0004-0000-0000-00005C090000}"/>
    <hyperlink ref="E2408" location="A127869102K" display="A127869102K" xr:uid="{00000000-0004-0000-0000-00005D090000}"/>
    <hyperlink ref="E2409" location="A127937922V" display="A127937922V" xr:uid="{00000000-0004-0000-0000-00005E090000}"/>
    <hyperlink ref="E2410" location="A127937926C" display="A127937926C" xr:uid="{00000000-0004-0000-0000-00005F090000}"/>
    <hyperlink ref="E2411" location="A127883118T" display="A127883118T" xr:uid="{00000000-0004-0000-0000-000060090000}"/>
    <hyperlink ref="E2412" location="A127897946J" display="A127897946J" xr:uid="{00000000-0004-0000-0000-000061090000}"/>
    <hyperlink ref="E2413" location="A127870466W" display="A127870466W" xr:uid="{00000000-0004-0000-0000-000062090000}"/>
    <hyperlink ref="E2414" location="A127884322V" display="A127884322V" xr:uid="{00000000-0004-0000-0000-000063090000}"/>
    <hyperlink ref="E2415" location="A127843178X" display="A127843178X" xr:uid="{00000000-0004-0000-0000-000064090000}"/>
    <hyperlink ref="E2416" location="A127870482W" display="A127870482W" xr:uid="{00000000-0004-0000-0000-000065090000}"/>
    <hyperlink ref="E2417" location="A127870486F" display="A127870486F" xr:uid="{00000000-0004-0000-0000-000066090000}"/>
    <hyperlink ref="E2418" location="A127884326C" display="A127884326C" xr:uid="{00000000-0004-0000-0000-000067090000}"/>
    <hyperlink ref="E2419" location="A127925390V" display="A127925390V" xr:uid="{00000000-0004-0000-0000-000068090000}"/>
    <hyperlink ref="E2420" location="A127939150T" display="A127939150T" xr:uid="{00000000-0004-0000-0000-000069090000}"/>
    <hyperlink ref="E2421" location="A127843186X" display="A127843186X" xr:uid="{00000000-0004-0000-0000-00006A090000}"/>
    <hyperlink ref="E2422" location="A127897934X" display="A127897934X" xr:uid="{00000000-0004-0000-0000-00006B090000}"/>
    <hyperlink ref="E2423" location="A127857014L" display="A127857014L" xr:uid="{00000000-0004-0000-0000-00006C090000}"/>
    <hyperlink ref="E2424" location="A127925370K" display="A127925370K" xr:uid="{00000000-0004-0000-0000-00006D090000}"/>
    <hyperlink ref="E2425" location="A127925374V" display="A127925374V" xr:uid="{00000000-0004-0000-0000-00006E090000}"/>
    <hyperlink ref="E2426" location="A127843170F" display="A127843170F" xr:uid="{00000000-0004-0000-0000-00006F090000}"/>
    <hyperlink ref="E2427" location="A127911702K" display="A127911702K" xr:uid="{00000000-0004-0000-0000-000070090000}"/>
    <hyperlink ref="E2428" location="A127870470L" display="A127870470L" xr:uid="{00000000-0004-0000-0000-000071090000}"/>
    <hyperlink ref="E2429" location="A127870474W" display="A127870474W" xr:uid="{00000000-0004-0000-0000-000072090000}"/>
    <hyperlink ref="E2430" location="A127925378C" display="A127925378C" xr:uid="{00000000-0004-0000-0000-000073090000}"/>
    <hyperlink ref="E2431" location="A127939138A" display="A127939138A" xr:uid="{00000000-0004-0000-0000-000074090000}"/>
    <hyperlink ref="E2432" location="A127925382V" display="A127925382V" xr:uid="{00000000-0004-0000-0000-000075090000}"/>
    <hyperlink ref="E2433" location="A127870478F" display="A127870478F" xr:uid="{00000000-0004-0000-0000-000076090000}"/>
    <hyperlink ref="E2434" location="A127843174R" display="A127843174R" xr:uid="{00000000-0004-0000-0000-000077090000}"/>
    <hyperlink ref="E2435" location="A127911706V" display="A127911706V" xr:uid="{00000000-0004-0000-0000-000078090000}"/>
    <hyperlink ref="E2436" location="A127939142T" display="A127939142T" xr:uid="{00000000-0004-0000-0000-000079090000}"/>
    <hyperlink ref="E2437" location="A127925386C" display="A127925386C" xr:uid="{00000000-0004-0000-0000-00007A090000}"/>
    <hyperlink ref="E2438" location="A127911710K" display="A127911710K" xr:uid="{00000000-0004-0000-0000-00007B090000}"/>
    <hyperlink ref="E2439" location="A127911714V" display="A127911714V" xr:uid="{00000000-0004-0000-0000-00007C090000}"/>
    <hyperlink ref="E2440" location="A127897938J" display="A127897938J" xr:uid="{00000000-0004-0000-0000-00007D090000}"/>
    <hyperlink ref="E2441" location="A127897942X" display="A127897942X" xr:uid="{00000000-0004-0000-0000-00007E090000}"/>
    <hyperlink ref="E2442" location="A127843182R" display="A127843182R" xr:uid="{00000000-0004-0000-0000-00007F090000}"/>
    <hyperlink ref="E2443" location="A127939146A" display="A127939146A" xr:uid="{00000000-0004-0000-0000-000080090000}"/>
    <hyperlink ref="E2444" location="A127857018W" display="A127857018W" xr:uid="{00000000-0004-0000-0000-000081090000}"/>
    <hyperlink ref="E2445" location="A127857022L" display="A127857022L" xr:uid="{00000000-0004-0000-0000-000082090000}"/>
    <hyperlink ref="E2446" location="A127857026W" display="A127857026W" xr:uid="{00000000-0004-0000-0000-000083090000}"/>
    <hyperlink ref="E2447" location="A127857050W" display="A127857050W" xr:uid="{00000000-0004-0000-0000-000084090000}"/>
    <hyperlink ref="E2448" location="A127884330V" display="A127884330V" xr:uid="{00000000-0004-0000-0000-000085090000}"/>
    <hyperlink ref="E2449" location="A127939158K" display="A127939158K" xr:uid="{00000000-0004-0000-0000-000086090000}"/>
    <hyperlink ref="E2450" location="A127884346L" display="A127884346L" xr:uid="{00000000-0004-0000-0000-000087090000}"/>
    <hyperlink ref="E2451" location="A127843194X" display="A127843194X" xr:uid="{00000000-0004-0000-0000-000088090000}"/>
    <hyperlink ref="E2452" location="A127925398L" display="A127925398L" xr:uid="{00000000-0004-0000-0000-000089090000}"/>
    <hyperlink ref="E2453" location="A127925402T" display="A127925402T" xr:uid="{00000000-0004-0000-0000-00008A090000}"/>
    <hyperlink ref="E2454" location="A127911734C" display="A127911734C" xr:uid="{00000000-0004-0000-0000-00008B090000}"/>
    <hyperlink ref="E2455" location="A127911738L" display="A127911738L" xr:uid="{00000000-0004-0000-0000-00008C090000}"/>
    <hyperlink ref="E2456" location="A127884354L" display="A127884354L" xr:uid="{00000000-0004-0000-0000-00008D090000}"/>
    <hyperlink ref="E2457" location="A127911718C" display="A127911718C" xr:uid="{00000000-0004-0000-0000-00008E090000}"/>
    <hyperlink ref="E2458" location="A127870490W" display="A127870490W" xr:uid="{00000000-0004-0000-0000-00008F090000}"/>
    <hyperlink ref="E2459" location="A127884334C" display="A127884334C" xr:uid="{00000000-0004-0000-0000-000090090000}"/>
    <hyperlink ref="E2460" location="A127843190R" display="A127843190R" xr:uid="{00000000-0004-0000-0000-000091090000}"/>
    <hyperlink ref="E2461" location="A127857030L" display="A127857030L" xr:uid="{00000000-0004-0000-0000-000092090000}"/>
    <hyperlink ref="E2462" location="A127925394C" display="A127925394C" xr:uid="{00000000-0004-0000-0000-000093090000}"/>
    <hyperlink ref="E2463" location="A127870494F" display="A127870494F" xr:uid="{00000000-0004-0000-0000-000094090000}"/>
    <hyperlink ref="E2464" location="A127939154A" display="A127939154A" xr:uid="{00000000-0004-0000-0000-000095090000}"/>
    <hyperlink ref="E2465" location="A127897950X" display="A127897950X" xr:uid="{00000000-0004-0000-0000-000096090000}"/>
    <hyperlink ref="E2466" location="A127857034W" display="A127857034W" xr:uid="{00000000-0004-0000-0000-000097090000}"/>
    <hyperlink ref="E2467" location="A127857038F" display="A127857038F" xr:uid="{00000000-0004-0000-0000-000098090000}"/>
    <hyperlink ref="E2468" location="A127897954J" display="A127897954J" xr:uid="{00000000-0004-0000-0000-000099090000}"/>
    <hyperlink ref="E2469" location="A127911722V" display="A127911722V" xr:uid="{00000000-0004-0000-0000-00009A090000}"/>
    <hyperlink ref="E2470" location="A127857042W" display="A127857042W" xr:uid="{00000000-0004-0000-0000-00009B090000}"/>
    <hyperlink ref="E2471" location="A127870498R" display="A127870498R" xr:uid="{00000000-0004-0000-0000-00009C090000}"/>
    <hyperlink ref="E2472" location="A127884338L" display="A127884338L" xr:uid="{00000000-0004-0000-0000-00009D090000}"/>
    <hyperlink ref="E2473" location="A127857046F" display="A127857046F" xr:uid="{00000000-0004-0000-0000-00009E090000}"/>
    <hyperlink ref="E2474" location="A127884342C" display="A127884342C" xr:uid="{00000000-0004-0000-0000-00009F090000}"/>
    <hyperlink ref="E2475" location="A127911726C" display="A127911726C" xr:uid="{00000000-0004-0000-0000-0000A0090000}"/>
    <hyperlink ref="E2476" location="A127911730V" display="A127911730V" xr:uid="{00000000-0004-0000-0000-0000A1090000}"/>
    <hyperlink ref="E2477" location="A127897958T" display="A127897958T" xr:uid="{00000000-0004-0000-0000-0000A2090000}"/>
    <hyperlink ref="E2478" location="A127884350C" display="A127884350C" xr:uid="{00000000-0004-0000-0000-0000A3090000}"/>
    <hyperlink ref="E2479" location="A127843198J" display="A127843198J" xr:uid="{00000000-0004-0000-0000-0000A4090000}"/>
    <hyperlink ref="E2480" location="A127939166K" display="A127939166K" xr:uid="{00000000-0004-0000-0000-0000A5090000}"/>
    <hyperlink ref="E2481" location="A127843294J" display="A127843294J" xr:uid="{00000000-0004-0000-0000-0000A6090000}"/>
    <hyperlink ref="E2482" location="A127870614L" display="A127870614L" xr:uid="{00000000-0004-0000-0000-0000A7090000}"/>
    <hyperlink ref="E2483" location="A127857166X" display="A127857166X" xr:uid="{00000000-0004-0000-0000-0000A8090000}"/>
    <hyperlink ref="E2484" location="A127911822C" display="A127911822C" xr:uid="{00000000-0004-0000-0000-0000A9090000}"/>
    <hyperlink ref="E2485" location="A127939262K" display="A127939262K" xr:uid="{00000000-0004-0000-0000-0000AA090000}"/>
    <hyperlink ref="E2486" location="A127857174X" display="A127857174X" xr:uid="{00000000-0004-0000-0000-0000AB090000}"/>
    <hyperlink ref="E2487" location="A127911826L" display="A127911826L" xr:uid="{00000000-0004-0000-0000-0000AC090000}"/>
    <hyperlink ref="E2488" location="A127939266V" display="A127939266V" xr:uid="{00000000-0004-0000-0000-0000AD090000}"/>
    <hyperlink ref="E2489" location="A127898042K" display="A127898042K" xr:uid="{00000000-0004-0000-0000-0000AE090000}"/>
    <hyperlink ref="E2490" location="A127925510A" display="A127925510A" xr:uid="{00000000-0004-0000-0000-0000AF090000}"/>
    <hyperlink ref="E2491" location="A127925494L" display="A127925494L" xr:uid="{00000000-0004-0000-0000-0000B0090000}"/>
    <hyperlink ref="E2492" location="A127857158X" display="A127857158X" xr:uid="{00000000-0004-0000-0000-0000B1090000}"/>
    <hyperlink ref="E2493" location="A127884450L" display="A127884450L" xr:uid="{00000000-0004-0000-0000-0000B2090000}"/>
    <hyperlink ref="E2494" location="A127870618W" display="A127870618W" xr:uid="{00000000-0004-0000-0000-0000B3090000}"/>
    <hyperlink ref="E2495" location="A127898034K" display="A127898034K" xr:uid="{00000000-0004-0000-0000-0000B4090000}"/>
    <hyperlink ref="E2496" location="A127884454W" display="A127884454W" xr:uid="{00000000-0004-0000-0000-0000B5090000}"/>
    <hyperlink ref="E2497" location="A127911806C" display="A127911806C" xr:uid="{00000000-0004-0000-0000-0000B6090000}"/>
    <hyperlink ref="E2498" location="A127911810V" display="A127911810V" xr:uid="{00000000-0004-0000-0000-0000B7090000}"/>
    <hyperlink ref="E2499" location="A127857162R" display="A127857162R" xr:uid="{00000000-0004-0000-0000-0000B8090000}"/>
    <hyperlink ref="E2500" location="A127884458F" display="A127884458F" xr:uid="{00000000-0004-0000-0000-0000B9090000}"/>
    <hyperlink ref="E2501" location="A127898038V" display="A127898038V" xr:uid="{00000000-0004-0000-0000-0000BA090000}"/>
    <hyperlink ref="E2502" location="A127911814C" display="A127911814C" xr:uid="{00000000-0004-0000-0000-0000BB090000}"/>
    <hyperlink ref="E2503" location="A127857170R" display="A127857170R" xr:uid="{00000000-0004-0000-0000-0000BC090000}"/>
    <hyperlink ref="E2504" location="A127939258V" display="A127939258V" xr:uid="{00000000-0004-0000-0000-0000BD090000}"/>
    <hyperlink ref="E2505" location="A127884462W" display="A127884462W" xr:uid="{00000000-0004-0000-0000-0000BE090000}"/>
    <hyperlink ref="E2506" location="A127843282X" display="A127843282X" xr:uid="{00000000-0004-0000-0000-0000BF090000}"/>
    <hyperlink ref="E2507" location="A127843286J" display="A127843286J" xr:uid="{00000000-0004-0000-0000-0000C0090000}"/>
    <hyperlink ref="E2508" location="A127884466F" display="A127884466F" xr:uid="{00000000-0004-0000-0000-0000C1090000}"/>
    <hyperlink ref="E2509" location="A127843290X" display="A127843290X" xr:uid="{00000000-0004-0000-0000-0000C2090000}"/>
    <hyperlink ref="E2510" location="A127911818L" display="A127911818L" xr:uid="{00000000-0004-0000-0000-0000C3090000}"/>
    <hyperlink ref="E2511" location="A127925498W" display="A127925498W" xr:uid="{00000000-0004-0000-0000-0000C4090000}"/>
    <hyperlink ref="E2512" location="A127870622L" display="A127870622L" xr:uid="{00000000-0004-0000-0000-0000C5090000}"/>
    <hyperlink ref="E2513" location="A127925506K" display="A127925506K" xr:uid="{00000000-0004-0000-0000-0000C6090000}"/>
    <hyperlink ref="E2514" location="A127870626W" display="A127870626W" xr:uid="{00000000-0004-0000-0000-0000C7090000}"/>
    <hyperlink ref="E2515" location="A127843306F" display="A127843306F" xr:uid="{00000000-0004-0000-0000-0000C8090000}"/>
    <hyperlink ref="E2516" location="A127884470W" display="A127884470W" xr:uid="{00000000-0004-0000-0000-0000C9090000}"/>
    <hyperlink ref="E2517" location="A127870638F" display="A127870638F" xr:uid="{00000000-0004-0000-0000-0000CA090000}"/>
    <hyperlink ref="E2518" location="A127870642W" display="A127870642W" xr:uid="{00000000-0004-0000-0000-0000CB090000}"/>
    <hyperlink ref="E2519" location="A127857182X" display="A127857182X" xr:uid="{00000000-0004-0000-0000-0000CC090000}"/>
    <hyperlink ref="E2520" location="A127925542V" display="A127925542V" xr:uid="{00000000-0004-0000-0000-0000CD090000}"/>
    <hyperlink ref="E2521" location="A127870650W" display="A127870650W" xr:uid="{00000000-0004-0000-0000-0000CE090000}"/>
    <hyperlink ref="E2522" location="A127939286C" display="A127939286C" xr:uid="{00000000-0004-0000-0000-0000CF090000}"/>
    <hyperlink ref="E2523" location="A127857186J" display="A127857186J" xr:uid="{00000000-0004-0000-0000-0000D0090000}"/>
    <hyperlink ref="E2524" location="A127911838W" display="A127911838W" xr:uid="{00000000-0004-0000-0000-0000D1090000}"/>
    <hyperlink ref="E2525" location="A127925514K" display="A127925514K" xr:uid="{00000000-0004-0000-0000-0000D2090000}"/>
    <hyperlink ref="E2526" location="A127884474F" display="A127884474F" xr:uid="{00000000-0004-0000-0000-0000D3090000}"/>
    <hyperlink ref="E2527" location="A127925518V" display="A127925518V" xr:uid="{00000000-0004-0000-0000-0000D4090000}"/>
    <hyperlink ref="E2528" location="A127898046V" display="A127898046V" xr:uid="{00000000-0004-0000-0000-0000D5090000}"/>
    <hyperlink ref="E2529" location="A127925522K" display="A127925522K" xr:uid="{00000000-0004-0000-0000-0000D6090000}"/>
    <hyperlink ref="E2530" location="A127898050K" display="A127898050K" xr:uid="{00000000-0004-0000-0000-0000D7090000}"/>
    <hyperlink ref="E2531" location="A127870630L" display="A127870630L" xr:uid="{00000000-0004-0000-0000-0000D8090000}"/>
    <hyperlink ref="E2532" location="A127857178J" display="A127857178J" xr:uid="{00000000-0004-0000-0000-0000D9090000}"/>
    <hyperlink ref="E2533" location="A127870634W" display="A127870634W" xr:uid="{00000000-0004-0000-0000-0000DA090000}"/>
    <hyperlink ref="E2534" location="A127925526V" display="A127925526V" xr:uid="{00000000-0004-0000-0000-0000DB090000}"/>
    <hyperlink ref="E2535" location="A127911830C" display="A127911830C" xr:uid="{00000000-0004-0000-0000-0000DC090000}"/>
    <hyperlink ref="E2536" location="A127898054V" display="A127898054V" xr:uid="{00000000-0004-0000-0000-0000DD090000}"/>
    <hyperlink ref="E2537" location="A127939270K" display="A127939270K" xr:uid="{00000000-0004-0000-0000-0000DE090000}"/>
    <hyperlink ref="E2538" location="A127925530K" display="A127925530K" xr:uid="{00000000-0004-0000-0000-0000DF090000}"/>
    <hyperlink ref="E2539" location="A127843298T" display="A127843298T" xr:uid="{00000000-0004-0000-0000-0000E0090000}"/>
    <hyperlink ref="E2540" location="A127939274V" display="A127939274V" xr:uid="{00000000-0004-0000-0000-0000E1090000}"/>
    <hyperlink ref="E2541" location="A127843302W" display="A127843302W" xr:uid="{00000000-0004-0000-0000-0000E2090000}"/>
    <hyperlink ref="E2542" location="A127898058C" display="A127898058C" xr:uid="{00000000-0004-0000-0000-0000E3090000}"/>
    <hyperlink ref="E2543" location="A127911834L" display="A127911834L" xr:uid="{00000000-0004-0000-0000-0000E4090000}"/>
    <hyperlink ref="E2544" location="A127925534V" display="A127925534V" xr:uid="{00000000-0004-0000-0000-0000E5090000}"/>
    <hyperlink ref="E2545" location="A127870646F" display="A127870646F" xr:uid="{00000000-0004-0000-0000-0000E6090000}"/>
    <hyperlink ref="E2546" location="A127939278C" display="A127939278C" xr:uid="{00000000-0004-0000-0000-0000E7090000}"/>
    <hyperlink ref="E2547" location="A127898062V" display="A127898062V" xr:uid="{00000000-0004-0000-0000-0000E8090000}"/>
    <hyperlink ref="E2548" location="A127925538C" display="A127925538C" xr:uid="{00000000-0004-0000-0000-0000E9090000}"/>
    <hyperlink ref="E2549" location="A127898074C" display="A127898074C" xr:uid="{00000000-0004-0000-0000-0000EA090000}"/>
    <hyperlink ref="E2550" location="A127843310W" display="A127843310W" xr:uid="{00000000-0004-0000-0000-0000EB090000}"/>
    <hyperlink ref="E2551" location="A127843318R" display="A127843318R" xr:uid="{00000000-0004-0000-0000-0000EC090000}"/>
    <hyperlink ref="E2552" location="A127911858F" display="A127911858F" xr:uid="{00000000-0004-0000-0000-0000ED090000}"/>
    <hyperlink ref="E2553" location="A127898078L" display="A127898078L" xr:uid="{00000000-0004-0000-0000-0000EE090000}"/>
    <hyperlink ref="E2554" location="A127884482F" display="A127884482F" xr:uid="{00000000-0004-0000-0000-0000EF090000}"/>
    <hyperlink ref="E2555" location="A127898082C" display="A127898082C" xr:uid="{00000000-0004-0000-0000-0000F0090000}"/>
    <hyperlink ref="E2556" location="A127925546C" display="A127925546C" xr:uid="{00000000-0004-0000-0000-0000F1090000}"/>
    <hyperlink ref="E2557" location="A127857218R" display="A127857218R" xr:uid="{00000000-0004-0000-0000-0000F2090000}"/>
    <hyperlink ref="E2558" location="A127925550V" display="A127925550V" xr:uid="{00000000-0004-0000-0000-0000F3090000}"/>
    <hyperlink ref="E2559" location="A127911842L" display="A127911842L" xr:uid="{00000000-0004-0000-0000-0000F4090000}"/>
    <hyperlink ref="E2560" location="A127857190X" display="A127857190X" xr:uid="{00000000-0004-0000-0000-0000F5090000}"/>
    <hyperlink ref="E2561" location="A127857194J" display="A127857194J" xr:uid="{00000000-0004-0000-0000-0000F6090000}"/>
    <hyperlink ref="E2562" location="A127843314F" display="A127843314F" xr:uid="{00000000-0004-0000-0000-0000F7090000}"/>
    <hyperlink ref="E2563" location="A127939290V" display="A127939290V" xr:uid="{00000000-0004-0000-0000-0000F8090000}"/>
    <hyperlink ref="E2564" location="A127898066C" display="A127898066C" xr:uid="{00000000-0004-0000-0000-0000F9090000}"/>
    <hyperlink ref="E2565" location="A127870654F" display="A127870654F" xr:uid="{00000000-0004-0000-0000-0000FA090000}"/>
    <hyperlink ref="E2566" location="A127857198T" display="A127857198T" xr:uid="{00000000-0004-0000-0000-0000FB090000}"/>
    <hyperlink ref="E2567" location="A127911846W" display="A127911846W" xr:uid="{00000000-0004-0000-0000-0000FC090000}"/>
    <hyperlink ref="E2568" location="A127870658R" display="A127870658R" xr:uid="{00000000-0004-0000-0000-0000FD090000}"/>
    <hyperlink ref="E2569" location="A127870662F" display="A127870662F" xr:uid="{00000000-0004-0000-0000-0000FE090000}"/>
    <hyperlink ref="E2570" location="A127911850L" display="A127911850L" xr:uid="{00000000-0004-0000-0000-0000FF090000}"/>
    <hyperlink ref="E2571" location="A127898070V" display="A127898070V" xr:uid="{00000000-0004-0000-0000-0000000A0000}"/>
    <hyperlink ref="E2572" location="A127857202W" display="A127857202W" xr:uid="{00000000-0004-0000-0000-0000010A0000}"/>
    <hyperlink ref="E2573" location="A127870666R" display="A127870666R" xr:uid="{00000000-0004-0000-0000-0000020A0000}"/>
    <hyperlink ref="E2574" location="A127884478R" display="A127884478R" xr:uid="{00000000-0004-0000-0000-0000030A0000}"/>
    <hyperlink ref="E2575" location="A127857206F" display="A127857206F" xr:uid="{00000000-0004-0000-0000-0000040A0000}"/>
    <hyperlink ref="E2576" location="A127911854W" display="A127911854W" xr:uid="{00000000-0004-0000-0000-0000050A0000}"/>
    <hyperlink ref="E2577" location="A127939294C" display="A127939294C" xr:uid="{00000000-0004-0000-0000-0000060A0000}"/>
    <hyperlink ref="E2578" location="A127870670F" display="A127870670F" xr:uid="{00000000-0004-0000-0000-0000070A0000}"/>
    <hyperlink ref="E2579" location="A127911862W" display="A127911862W" xr:uid="{00000000-0004-0000-0000-0000080A0000}"/>
    <hyperlink ref="E2580" location="A127911866F" display="A127911866F" xr:uid="{00000000-0004-0000-0000-0000090A0000}"/>
    <hyperlink ref="E2581" location="A127911870W" display="A127911870W" xr:uid="{00000000-0004-0000-0000-00000A0A0000}"/>
    <hyperlink ref="E2582" location="A127857214F" display="A127857214F" xr:uid="{00000000-0004-0000-0000-00000B0A0000}"/>
    <hyperlink ref="E2583" location="A127898110A" display="A127898110A" xr:uid="{00000000-0004-0000-0000-00000C0A0000}"/>
    <hyperlink ref="E2584" location="A127857222F" display="A127857222F" xr:uid="{00000000-0004-0000-0000-00000D0A0000}"/>
    <hyperlink ref="E2585" location="A127925562C" display="A127925562C" xr:uid="{00000000-0004-0000-0000-00000E0A0000}"/>
    <hyperlink ref="E2586" location="A127939302T" display="A127939302T" xr:uid="{00000000-0004-0000-0000-00000F0A0000}"/>
    <hyperlink ref="E2587" location="A127870678X" display="A127870678X" xr:uid="{00000000-0004-0000-0000-0000100A0000}"/>
    <hyperlink ref="E2588" location="A127911878R" display="A127911878R" xr:uid="{00000000-0004-0000-0000-0000110A0000}"/>
    <hyperlink ref="E2589" location="A127857242R" display="A127857242R" xr:uid="{00000000-0004-0000-0000-0000120A0000}"/>
    <hyperlink ref="E2590" location="A127898114K" display="A127898114K" xr:uid="{00000000-0004-0000-0000-0000130A0000}"/>
    <hyperlink ref="E2591" location="A127884494R" display="A127884494R" xr:uid="{00000000-0004-0000-0000-0000140A0000}"/>
    <hyperlink ref="E2592" location="A127884498X" display="A127884498X" xr:uid="{00000000-0004-0000-0000-0000150A0000}"/>
    <hyperlink ref="E2593" location="A127898086L" display="A127898086L" xr:uid="{00000000-0004-0000-0000-0000160A0000}"/>
    <hyperlink ref="E2594" location="A127857226R" display="A127857226R" xr:uid="{00000000-0004-0000-0000-0000170A0000}"/>
    <hyperlink ref="E2595" location="A127898090C" display="A127898090C" xr:uid="{00000000-0004-0000-0000-0000180A0000}"/>
    <hyperlink ref="E2596" location="A127857230F" display="A127857230F" xr:uid="{00000000-0004-0000-0000-0000190A0000}"/>
    <hyperlink ref="E2597" location="A127898094L" display="A127898094L" xr:uid="{00000000-0004-0000-0000-00001A0A0000}"/>
    <hyperlink ref="E2598" location="A127925554C" display="A127925554C" xr:uid="{00000000-0004-0000-0000-00001B0A0000}"/>
    <hyperlink ref="E2599" location="A127898098W" display="A127898098W" xr:uid="{00000000-0004-0000-0000-00001C0A0000}"/>
    <hyperlink ref="E2600" location="A127870674R" display="A127870674R" xr:uid="{00000000-0004-0000-0000-00001D0A0000}"/>
    <hyperlink ref="E2601" location="A127884486R" display="A127884486R" xr:uid="{00000000-0004-0000-0000-00001E0A0000}"/>
    <hyperlink ref="E2602" location="A127925558L" display="A127925558L" xr:uid="{00000000-0004-0000-0000-00001F0A0000}"/>
    <hyperlink ref="E2603" location="A127843322F" display="A127843322F" xr:uid="{00000000-0004-0000-0000-0000200A0000}"/>
    <hyperlink ref="E2604" location="A127843326R" display="A127843326R" xr:uid="{00000000-0004-0000-0000-0000210A0000}"/>
    <hyperlink ref="E2605" location="A127857234R" display="A127857234R" xr:uid="{00000000-0004-0000-0000-0000220A0000}"/>
    <hyperlink ref="E2606" location="A127925566L" display="A127925566L" xr:uid="{00000000-0004-0000-0000-0000230A0000}"/>
    <hyperlink ref="E2607" location="A127925570C" display="A127925570C" xr:uid="{00000000-0004-0000-0000-0000240A0000}"/>
    <hyperlink ref="E2608" location="A127911874F" display="A127911874F" xr:uid="{00000000-0004-0000-0000-0000250A0000}"/>
    <hyperlink ref="E2609" location="A127939298L" display="A127939298L" xr:uid="{00000000-0004-0000-0000-0000260A0000}"/>
    <hyperlink ref="E2610" location="A127857238X" display="A127857238X" xr:uid="{00000000-0004-0000-0000-0000270A0000}"/>
    <hyperlink ref="E2611" location="A127925574L" display="A127925574L" xr:uid="{00000000-0004-0000-0000-0000280A0000}"/>
    <hyperlink ref="E2612" location="A127925578W" display="A127925578W" xr:uid="{00000000-0004-0000-0000-0000290A0000}"/>
    <hyperlink ref="E2613" location="A127898102A" display="A127898102A" xr:uid="{00000000-0004-0000-0000-00002A0A0000}"/>
    <hyperlink ref="E2614" location="A127939306A" display="A127939306A" xr:uid="{00000000-0004-0000-0000-00002B0A0000}"/>
    <hyperlink ref="E2615" location="A127884490F" display="A127884490F" xr:uid="{00000000-0004-0000-0000-00002C0A0000}"/>
    <hyperlink ref="E2616" location="A127870682R" display="A127870682R" xr:uid="{00000000-0004-0000-0000-00002D0A0000}"/>
    <hyperlink ref="E2617" location="A127857250R" display="A127857250R" xr:uid="{00000000-0004-0000-0000-00002E0A0000}"/>
    <hyperlink ref="E2618" location="A127911882F" display="A127911882F" xr:uid="{00000000-0004-0000-0000-00002F0A0000}"/>
    <hyperlink ref="E2619" location="A127843338X" display="A127843338X" xr:uid="{00000000-0004-0000-0000-0000300A0000}"/>
    <hyperlink ref="E2620" location="A127870702L" display="A127870702L" xr:uid="{00000000-0004-0000-0000-0000310A0000}"/>
    <hyperlink ref="E2621" location="A127884506L" display="A127884506L" xr:uid="{00000000-0004-0000-0000-0000320A0000}"/>
    <hyperlink ref="E2622" location="A127884514L" display="A127884514L" xr:uid="{00000000-0004-0000-0000-0000330A0000}"/>
    <hyperlink ref="E2623" location="A127911894R" display="A127911894R" xr:uid="{00000000-0004-0000-0000-0000340A0000}"/>
    <hyperlink ref="E2624" location="A127884518W" display="A127884518W" xr:uid="{00000000-0004-0000-0000-0000350A0000}"/>
    <hyperlink ref="E2625" location="A127870706W" display="A127870706W" xr:uid="{00000000-0004-0000-0000-0000360A0000}"/>
    <hyperlink ref="E2626" location="A127870710L" display="A127870710L" xr:uid="{00000000-0004-0000-0000-0000370A0000}"/>
    <hyperlink ref="E2627" location="A127843330F" display="A127843330F" xr:uid="{00000000-0004-0000-0000-0000380A0000}"/>
    <hyperlink ref="E2628" location="A127870686X" display="A127870686X" xr:uid="{00000000-0004-0000-0000-0000390A0000}"/>
    <hyperlink ref="E2629" location="A127925582L" display="A127925582L" xr:uid="{00000000-0004-0000-0000-00003A0A0000}"/>
    <hyperlink ref="E2630" location="A127843334R" display="A127843334R" xr:uid="{00000000-0004-0000-0000-00003B0A0000}"/>
    <hyperlink ref="E2631" location="A127870690R" display="A127870690R" xr:uid="{00000000-0004-0000-0000-00003C0A0000}"/>
    <hyperlink ref="E2632" location="A127870694X" display="A127870694X" xr:uid="{00000000-0004-0000-0000-00003D0A0000}"/>
    <hyperlink ref="E2633" location="A127857246X" display="A127857246X" xr:uid="{00000000-0004-0000-0000-00003E0A0000}"/>
    <hyperlink ref="E2634" location="A127870698J" display="A127870698J" xr:uid="{00000000-0004-0000-0000-00003F0A0000}"/>
    <hyperlink ref="E2635" location="A127925586W" display="A127925586W" xr:uid="{00000000-0004-0000-0000-0000400A0000}"/>
    <hyperlink ref="E2636" location="A127939310T" display="A127939310T" xr:uid="{00000000-0004-0000-0000-0000410A0000}"/>
    <hyperlink ref="E2637" location="A127939314A" display="A127939314A" xr:uid="{00000000-0004-0000-0000-0000420A0000}"/>
    <hyperlink ref="E2638" location="A127898118V" display="A127898118V" xr:uid="{00000000-0004-0000-0000-0000430A0000}"/>
    <hyperlink ref="E2639" location="A127898122K" display="A127898122K" xr:uid="{00000000-0004-0000-0000-0000440A0000}"/>
    <hyperlink ref="E2640" location="A127939318K" display="A127939318K" xr:uid="{00000000-0004-0000-0000-0000450A0000}"/>
    <hyperlink ref="E2641" location="A127925590L" display="A127925590L" xr:uid="{00000000-0004-0000-0000-0000460A0000}"/>
    <hyperlink ref="E2642" location="A127843342R" display="A127843342R" xr:uid="{00000000-0004-0000-0000-0000470A0000}"/>
    <hyperlink ref="E2643" location="A127898126V" display="A127898126V" xr:uid="{00000000-0004-0000-0000-0000480A0000}"/>
    <hyperlink ref="E2644" location="A127843346X" display="A127843346X" xr:uid="{00000000-0004-0000-0000-0000490A0000}"/>
    <hyperlink ref="E2645" location="A127925594W" display="A127925594W" xr:uid="{00000000-0004-0000-0000-00004A0A0000}"/>
    <hyperlink ref="E2646" location="A127884502C" display="A127884502C" xr:uid="{00000000-0004-0000-0000-00004B0A0000}"/>
    <hyperlink ref="E2647" location="A127911886R" display="A127911886R" xr:uid="{00000000-0004-0000-0000-00004C0A0000}"/>
    <hyperlink ref="E2648" location="A127925598F" display="A127925598F" xr:uid="{00000000-0004-0000-0000-00004D0A0000}"/>
    <hyperlink ref="E2649" location="A127884510C" display="A127884510C" xr:uid="{00000000-0004-0000-0000-00004E0A0000}"/>
    <hyperlink ref="E2650" location="A127925602K" display="A127925602K" xr:uid="{00000000-0004-0000-0000-00004F0A0000}"/>
    <hyperlink ref="E2651" location="A127939334K" display="A127939334K" xr:uid="{00000000-0004-0000-0000-0000500A0000}"/>
    <hyperlink ref="E2652" location="A127939322A" display="A127939322A" xr:uid="{00000000-0004-0000-0000-0000510A0000}"/>
    <hyperlink ref="E2653" location="A127870722W" display="A127870722W" xr:uid="{00000000-0004-0000-0000-0000520A0000}"/>
    <hyperlink ref="E2654" location="A127857270X" display="A127857270X" xr:uid="{00000000-0004-0000-0000-0000530A0000}"/>
    <hyperlink ref="E2655" location="A127857278T" display="A127857278T" xr:uid="{00000000-0004-0000-0000-0000540A0000}"/>
    <hyperlink ref="E2656" location="A127843362X" display="A127843362X" xr:uid="{00000000-0004-0000-0000-0000550A0000}"/>
    <hyperlink ref="E2657" location="A127843366J" display="A127843366J" xr:uid="{00000000-0004-0000-0000-0000560A0000}"/>
    <hyperlink ref="E2658" location="A127925622V" display="A127925622V" xr:uid="{00000000-0004-0000-0000-0000570A0000}"/>
    <hyperlink ref="E2659" location="A127884522L" display="A127884522L" xr:uid="{00000000-0004-0000-0000-0000580A0000}"/>
    <hyperlink ref="E2660" location="A127911914L" display="A127911914L" xr:uid="{00000000-0004-0000-0000-0000590A0000}"/>
    <hyperlink ref="E2661" location="A127898130K" display="A127898130K" xr:uid="{00000000-0004-0000-0000-00005A0A0000}"/>
    <hyperlink ref="E2662" location="A127911898X" display="A127911898X" xr:uid="{00000000-0004-0000-0000-00005B0A0000}"/>
    <hyperlink ref="E2663" location="A127870714W" display="A127870714W" xr:uid="{00000000-0004-0000-0000-00005C0A0000}"/>
    <hyperlink ref="E2664" location="A127870718F" display="A127870718F" xr:uid="{00000000-0004-0000-0000-00005D0A0000}"/>
    <hyperlink ref="E2665" location="A127857254X" display="A127857254X" xr:uid="{00000000-0004-0000-0000-00005E0A0000}"/>
    <hyperlink ref="E2666" location="A127857258J" display="A127857258J" xr:uid="{00000000-0004-0000-0000-00005F0A0000}"/>
    <hyperlink ref="E2667" location="A127925606V" display="A127925606V" xr:uid="{00000000-0004-0000-0000-0000600A0000}"/>
    <hyperlink ref="E2668" location="A127939326K" display="A127939326K" xr:uid="{00000000-0004-0000-0000-0000610A0000}"/>
    <hyperlink ref="E2669" location="A127911902C" display="A127911902C" xr:uid="{00000000-0004-0000-0000-0000620A0000}"/>
    <hyperlink ref="E2670" location="A127898134V" display="A127898134V" xr:uid="{00000000-0004-0000-0000-0000630A0000}"/>
    <hyperlink ref="E2671" location="A127925610K" display="A127925610K" xr:uid="{00000000-0004-0000-0000-0000640A0000}"/>
    <hyperlink ref="E2672" location="A127939330A" display="A127939330A" xr:uid="{00000000-0004-0000-0000-0000650A0000}"/>
    <hyperlink ref="E2673" location="A127843350R" display="A127843350R" xr:uid="{00000000-0004-0000-0000-0000660A0000}"/>
    <hyperlink ref="E2674" location="A127857262X" display="A127857262X" xr:uid="{00000000-0004-0000-0000-0000670A0000}"/>
    <hyperlink ref="E2675" location="A127870726F" display="A127870726F" xr:uid="{00000000-0004-0000-0000-0000680A0000}"/>
    <hyperlink ref="E2676" location="A127925614V" display="A127925614V" xr:uid="{00000000-0004-0000-0000-0000690A0000}"/>
    <hyperlink ref="E2677" location="A127911906L" display="A127911906L" xr:uid="{00000000-0004-0000-0000-00006A0A0000}"/>
    <hyperlink ref="E2678" location="A127911910C" display="A127911910C" xr:uid="{00000000-0004-0000-0000-00006B0A0000}"/>
    <hyperlink ref="E2679" location="A127843354X" display="A127843354X" xr:uid="{00000000-0004-0000-0000-00006C0A0000}"/>
    <hyperlink ref="E2680" location="A127857266J" display="A127857266J" xr:uid="{00000000-0004-0000-0000-00006D0A0000}"/>
    <hyperlink ref="E2681" location="A127857274J" display="A127857274J" xr:uid="{00000000-0004-0000-0000-00006E0A0000}"/>
    <hyperlink ref="E2682" location="A127925618C" display="A127925618C" xr:uid="{00000000-0004-0000-0000-00006F0A0000}"/>
    <hyperlink ref="E2683" location="A127857282J" display="A127857282J" xr:uid="{00000000-0004-0000-0000-0000700A0000}"/>
    <hyperlink ref="E2684" location="A127939338V" display="A127939338V" xr:uid="{00000000-0004-0000-0000-0000710A0000}"/>
    <hyperlink ref="E2685" location="A127911930L" display="A127911930L" xr:uid="{00000000-0004-0000-0000-0000720A0000}"/>
    <hyperlink ref="E2686" location="A127857286T" display="A127857286T" xr:uid="{00000000-0004-0000-0000-0000730A0000}"/>
    <hyperlink ref="E2687" location="A127925630V" display="A127925630V" xr:uid="{00000000-0004-0000-0000-0000740A0000}"/>
    <hyperlink ref="E2688" location="A127884534W" display="A127884534W" xr:uid="{00000000-0004-0000-0000-0000750A0000}"/>
    <hyperlink ref="E2689" location="A127898150V" display="A127898150V" xr:uid="{00000000-0004-0000-0000-0000760A0000}"/>
    <hyperlink ref="E2690" location="A127857302F" display="A127857302F" xr:uid="{00000000-0004-0000-0000-0000770A0000}"/>
    <hyperlink ref="E2691" location="A127870746R" display="A127870746R" xr:uid="{00000000-0004-0000-0000-0000780A0000}"/>
    <hyperlink ref="E2692" location="A127925642C" display="A127925642C" xr:uid="{00000000-0004-0000-0000-0000790A0000}"/>
    <hyperlink ref="E2693" location="A127939358C" display="A127939358C" xr:uid="{00000000-0004-0000-0000-00007A0A0000}"/>
    <hyperlink ref="E2694" location="A127843378T" display="A127843378T" xr:uid="{00000000-0004-0000-0000-00007B0A0000}"/>
    <hyperlink ref="E2695" location="A127870730W" display="A127870730W" xr:uid="{00000000-0004-0000-0000-00007C0A0000}"/>
    <hyperlink ref="E2696" location="A127925626C" display="A127925626C" xr:uid="{00000000-0004-0000-0000-00007D0A0000}"/>
    <hyperlink ref="E2697" location="A127898138C" display="A127898138C" xr:uid="{00000000-0004-0000-0000-00007E0A0000}"/>
    <hyperlink ref="E2698" location="A127884526W" display="A127884526W" xr:uid="{00000000-0004-0000-0000-00007F0A0000}"/>
    <hyperlink ref="E2699" location="A127898142V" display="A127898142V" xr:uid="{00000000-0004-0000-0000-0000800A0000}"/>
    <hyperlink ref="E2700" location="A127939342K" display="A127939342K" xr:uid="{00000000-0004-0000-0000-0000810A0000}"/>
    <hyperlink ref="E2701" location="A127939346V" display="A127939346V" xr:uid="{00000000-0004-0000-0000-0000820A0000}"/>
    <hyperlink ref="E2702" location="A127939350K" display="A127939350K" xr:uid="{00000000-0004-0000-0000-0000830A0000}"/>
    <hyperlink ref="E2703" location="A127939354V" display="A127939354V" xr:uid="{00000000-0004-0000-0000-0000840A0000}"/>
    <hyperlink ref="E2704" location="A127843370X" display="A127843370X" xr:uid="{00000000-0004-0000-0000-0000850A0000}"/>
    <hyperlink ref="E2705" location="A127911918W" display="A127911918W" xr:uid="{00000000-0004-0000-0000-0000860A0000}"/>
    <hyperlink ref="E2706" location="A127857290J" display="A127857290J" xr:uid="{00000000-0004-0000-0000-0000870A0000}"/>
    <hyperlink ref="E2707" location="A127870734F" display="A127870734F" xr:uid="{00000000-0004-0000-0000-0000880A0000}"/>
    <hyperlink ref="E2708" location="A127925634C" display="A127925634C" xr:uid="{00000000-0004-0000-0000-0000890A0000}"/>
    <hyperlink ref="E2709" location="A127843374J" display="A127843374J" xr:uid="{00000000-0004-0000-0000-00008A0A0000}"/>
    <hyperlink ref="E2710" location="A127911922L" display="A127911922L" xr:uid="{00000000-0004-0000-0000-00008B0A0000}"/>
    <hyperlink ref="E2711" location="A127870738R" display="A127870738R" xr:uid="{00000000-0004-0000-0000-00008C0A0000}"/>
    <hyperlink ref="E2712" location="A127911926W" display="A127911926W" xr:uid="{00000000-0004-0000-0000-00008D0A0000}"/>
    <hyperlink ref="E2713" location="A127884530L" display="A127884530L" xr:uid="{00000000-0004-0000-0000-00008E0A0000}"/>
    <hyperlink ref="E2714" location="A127925638L" display="A127925638L" xr:uid="{00000000-0004-0000-0000-00008F0A0000}"/>
    <hyperlink ref="E2715" location="A127898146C" display="A127898146C" xr:uid="{00000000-0004-0000-0000-0000900A0000}"/>
    <hyperlink ref="E2716" location="A127857294T" display="A127857294T" xr:uid="{00000000-0004-0000-0000-0000910A0000}"/>
    <hyperlink ref="E2717" location="A127870742F" display="A127870742F" xr:uid="{00000000-0004-0000-0000-0000920A0000}"/>
    <hyperlink ref="E2718" location="A127884538F" display="A127884538F" xr:uid="{00000000-0004-0000-0000-0000930A0000}"/>
    <hyperlink ref="E2719" location="A127857074R" display="A127857074R" xr:uid="{00000000-0004-0000-0000-0000940A0000}"/>
    <hyperlink ref="E2720" location="A127857054F" display="A127857054F" xr:uid="{00000000-0004-0000-0000-0000950A0000}"/>
    <hyperlink ref="E2721" location="A127870506C" display="A127870506C" xr:uid="{00000000-0004-0000-0000-0000960A0000}"/>
    <hyperlink ref="E2722" location="A127897970J" display="A127897970J" xr:uid="{00000000-0004-0000-0000-0000970A0000}"/>
    <hyperlink ref="E2723" location="A127857078X" display="A127857078X" xr:uid="{00000000-0004-0000-0000-0000980A0000}"/>
    <hyperlink ref="E2724" location="A127884378F" display="A127884378F" xr:uid="{00000000-0004-0000-0000-0000990A0000}"/>
    <hyperlink ref="E2725" location="A127897974T" display="A127897974T" xr:uid="{00000000-0004-0000-0000-00009A0A0000}"/>
    <hyperlink ref="E2726" location="A127897978A" display="A127897978A" xr:uid="{00000000-0004-0000-0000-00009B0A0000}"/>
    <hyperlink ref="E2727" location="A127884382W" display="A127884382W" xr:uid="{00000000-0004-0000-0000-00009C0A0000}"/>
    <hyperlink ref="E2728" location="A127857082R" display="A127857082R" xr:uid="{00000000-0004-0000-0000-00009D0A0000}"/>
    <hyperlink ref="E2729" location="A127870502V" display="A127870502V" xr:uid="{00000000-0004-0000-0000-00009E0A0000}"/>
    <hyperlink ref="E2730" location="A127843202L" display="A127843202L" xr:uid="{00000000-0004-0000-0000-00009F0A0000}"/>
    <hyperlink ref="E2731" location="A127857058R" display="A127857058R" xr:uid="{00000000-0004-0000-0000-0000A00A0000}"/>
    <hyperlink ref="E2732" location="A127884358W" display="A127884358W" xr:uid="{00000000-0004-0000-0000-0000A10A0000}"/>
    <hyperlink ref="E2733" location="A127884362L" display="A127884362L" xr:uid="{00000000-0004-0000-0000-0000A20A0000}"/>
    <hyperlink ref="E2734" location="A127884366W" display="A127884366W" xr:uid="{00000000-0004-0000-0000-0000A30A0000}"/>
    <hyperlink ref="E2735" location="A127925406A" display="A127925406A" xr:uid="{00000000-0004-0000-0000-0000A40A0000}"/>
    <hyperlink ref="E2736" location="A127884370L" display="A127884370L" xr:uid="{00000000-0004-0000-0000-0000A50A0000}"/>
    <hyperlink ref="E2737" location="A127897962J" display="A127897962J" xr:uid="{00000000-0004-0000-0000-0000A60A0000}"/>
    <hyperlink ref="E2738" location="A127843206W" display="A127843206W" xr:uid="{00000000-0004-0000-0000-0000A70A0000}"/>
    <hyperlink ref="E2739" location="A127857062F" display="A127857062F" xr:uid="{00000000-0004-0000-0000-0000A80A0000}"/>
    <hyperlink ref="E2740" location="A127911742C" display="A127911742C" xr:uid="{00000000-0004-0000-0000-0000A90A0000}"/>
    <hyperlink ref="E2741" location="A127884374W" display="A127884374W" xr:uid="{00000000-0004-0000-0000-0000AA0A0000}"/>
    <hyperlink ref="E2742" location="A127857066R" display="A127857066R" xr:uid="{00000000-0004-0000-0000-0000AB0A0000}"/>
    <hyperlink ref="E2743" location="A127870510V" display="A127870510V" xr:uid="{00000000-0004-0000-0000-0000AC0A0000}"/>
    <hyperlink ref="E2744" location="A127897966T" display="A127897966T" xr:uid="{00000000-0004-0000-0000-0000AD0A0000}"/>
    <hyperlink ref="E2745" location="A127857070F" display="A127857070F" xr:uid="{00000000-0004-0000-0000-0000AE0A0000}"/>
    <hyperlink ref="E2746" location="A127939170A" display="A127939170A" xr:uid="{00000000-0004-0000-0000-0000AF0A0000}"/>
    <hyperlink ref="E2747" location="A127911746L" display="A127911746L" xr:uid="{00000000-0004-0000-0000-0000B00A0000}"/>
    <hyperlink ref="E2748" location="A127939174K" display="A127939174K" xr:uid="{00000000-0004-0000-0000-0000B10A0000}"/>
    <hyperlink ref="E2749" location="A127939178V" display="A127939178V" xr:uid="{00000000-0004-0000-0000-0000B20A0000}"/>
    <hyperlink ref="E2750" location="A127925410T" display="A127925410T" xr:uid="{00000000-0004-0000-0000-0000B30A0000}"/>
    <hyperlink ref="E2751" location="A127911750C" display="A127911750C" xr:uid="{00000000-0004-0000-0000-0000B40A0000}"/>
    <hyperlink ref="E2752" location="A127925414A" display="A127925414A" xr:uid="{00000000-0004-0000-0000-0000B50A0000}"/>
    <hyperlink ref="E2753" location="A127939202J" display="A127939202J" xr:uid="{00000000-0004-0000-0000-0000B60A0000}"/>
    <hyperlink ref="E2754" location="A127897982T" display="A127897982T" xr:uid="{00000000-0004-0000-0000-0000B70A0000}"/>
    <hyperlink ref="E2755" location="A127857090R" display="A127857090R" xr:uid="{00000000-0004-0000-0000-0000B80A0000}"/>
    <hyperlink ref="E2756" location="A127843218F" display="A127843218F" xr:uid="{00000000-0004-0000-0000-0000B90A0000}"/>
    <hyperlink ref="E2757" location="A127870538W" display="A127870538W" xr:uid="{00000000-0004-0000-0000-0000BA0A0000}"/>
    <hyperlink ref="E2758" location="A127911758W" display="A127911758W" xr:uid="{00000000-0004-0000-0000-0000BB0A0000}"/>
    <hyperlink ref="E2759" location="A127843222W" display="A127843222W" xr:uid="{00000000-0004-0000-0000-0000BC0A0000}"/>
    <hyperlink ref="E2760" location="A127857098J" display="A127857098J" xr:uid="{00000000-0004-0000-0000-0000BD0A0000}"/>
    <hyperlink ref="E2761" location="A127843226F" display="A127843226F" xr:uid="{00000000-0004-0000-0000-0000BE0A0000}"/>
    <hyperlink ref="E2762" location="A127870542L" display="A127870542L" xr:uid="{00000000-0004-0000-0000-0000BF0A0000}"/>
    <hyperlink ref="E2763" location="A127870518L" display="A127870518L" xr:uid="{00000000-0004-0000-0000-0000C00A0000}"/>
    <hyperlink ref="E2764" location="A127925418K" display="A127925418K" xr:uid="{00000000-0004-0000-0000-0000C10A0000}"/>
    <hyperlink ref="E2765" location="A127843210L" display="A127843210L" xr:uid="{00000000-0004-0000-0000-0000C20A0000}"/>
    <hyperlink ref="E2766" location="A127911754L" display="A127911754L" xr:uid="{00000000-0004-0000-0000-0000C30A0000}"/>
    <hyperlink ref="E2767" location="A127884386F" display="A127884386F" xr:uid="{00000000-0004-0000-0000-0000C40A0000}"/>
    <hyperlink ref="E2768" location="A127843214W" display="A127843214W" xr:uid="{00000000-0004-0000-0000-0000C50A0000}"/>
    <hyperlink ref="E2769" location="A127870522C" display="A127870522C" xr:uid="{00000000-0004-0000-0000-0000C60A0000}"/>
    <hyperlink ref="E2770" location="A127925422A" display="A127925422A" xr:uid="{00000000-0004-0000-0000-0000C70A0000}"/>
    <hyperlink ref="E2771" location="A127857086X" display="A127857086X" xr:uid="{00000000-0004-0000-0000-0000C80A0000}"/>
    <hyperlink ref="E2772" location="A127925426K" display="A127925426K" xr:uid="{00000000-0004-0000-0000-0000C90A0000}"/>
    <hyperlink ref="E2773" location="A127870526L" display="A127870526L" xr:uid="{00000000-0004-0000-0000-0000CA0A0000}"/>
    <hyperlink ref="E2774" location="A127884390W" display="A127884390W" xr:uid="{00000000-0004-0000-0000-0000CB0A0000}"/>
    <hyperlink ref="E2775" location="A127925430A" display="A127925430A" xr:uid="{00000000-0004-0000-0000-0000CC0A0000}"/>
    <hyperlink ref="E2776" location="A127939182K" display="A127939182K" xr:uid="{00000000-0004-0000-0000-0000CD0A0000}"/>
    <hyperlink ref="E2777" location="A127939186V" display="A127939186V" xr:uid="{00000000-0004-0000-0000-0000CE0A0000}"/>
    <hyperlink ref="E2778" location="A127925434K" display="A127925434K" xr:uid="{00000000-0004-0000-0000-0000CF0A0000}"/>
    <hyperlink ref="E2779" location="A127897986A" display="A127897986A" xr:uid="{00000000-0004-0000-0000-0000D00A0000}"/>
    <hyperlink ref="E2780" location="A127939190K" display="A127939190K" xr:uid="{00000000-0004-0000-0000-0000D10A0000}"/>
    <hyperlink ref="E2781" location="A127870530C" display="A127870530C" xr:uid="{00000000-0004-0000-0000-0000D20A0000}"/>
    <hyperlink ref="E2782" location="A127870534L" display="A127870534L" xr:uid="{00000000-0004-0000-0000-0000D30A0000}"/>
    <hyperlink ref="E2783" location="A127939194V" display="A127939194V" xr:uid="{00000000-0004-0000-0000-0000D40A0000}"/>
    <hyperlink ref="E2784" location="A127925438V" display="A127925438V" xr:uid="{00000000-0004-0000-0000-0000D50A0000}"/>
    <hyperlink ref="E2785" location="A127939206T" display="A127939206T" xr:uid="{00000000-0004-0000-0000-0000D60A0000}"/>
    <hyperlink ref="E2786" location="A127857094X" display="A127857094X" xr:uid="{00000000-0004-0000-0000-0000D70A0000}"/>
    <hyperlink ref="E2787" location="A127911770L" display="A127911770L" xr:uid="{00000000-0004-0000-0000-0000D80A0000}"/>
    <hyperlink ref="E2788" location="A127857102L" display="A127857102L" xr:uid="{00000000-0004-0000-0000-0000D90A0000}"/>
    <hyperlink ref="E2789" location="A127925442K" display="A127925442K" xr:uid="{00000000-0004-0000-0000-0000DA0A0000}"/>
    <hyperlink ref="E2790" location="A127843234F" display="A127843234F" xr:uid="{00000000-0004-0000-0000-0000DB0A0000}"/>
    <hyperlink ref="E2791" location="A127843238R" display="A127843238R" xr:uid="{00000000-0004-0000-0000-0000DC0A0000}"/>
    <hyperlink ref="E2792" location="A127911774W" display="A127911774W" xr:uid="{00000000-0004-0000-0000-0000DD0A0000}"/>
    <hyperlink ref="E2793" location="A127857114W" display="A127857114W" xr:uid="{00000000-0004-0000-0000-0000DE0A0000}"/>
    <hyperlink ref="E2794" location="A127939222T" display="A127939222T" xr:uid="{00000000-0004-0000-0000-0000DF0A0000}"/>
    <hyperlink ref="E2795" location="A127870566F" display="A127870566F" xr:uid="{00000000-0004-0000-0000-0000E00A0000}"/>
    <hyperlink ref="E2796" location="A127870570W" display="A127870570W" xr:uid="{00000000-0004-0000-0000-0000E10A0000}"/>
    <hyperlink ref="E2797" location="A127897990T" display="A127897990T" xr:uid="{00000000-0004-0000-0000-0000E20A0000}"/>
    <hyperlink ref="E2798" location="A127870546W" display="A127870546W" xr:uid="{00000000-0004-0000-0000-0000E30A0000}"/>
    <hyperlink ref="E2799" location="A127870550L" display="A127870550L" xr:uid="{00000000-0004-0000-0000-0000E40A0000}"/>
    <hyperlink ref="E2800" location="A127897994A" display="A127897994A" xr:uid="{00000000-0004-0000-0000-0000E50A0000}"/>
    <hyperlink ref="E2801" location="A127884394F" display="A127884394F" xr:uid="{00000000-0004-0000-0000-0000E60A0000}"/>
    <hyperlink ref="E2802" location="A127843230W" display="A127843230W" xr:uid="{00000000-0004-0000-0000-0000E70A0000}"/>
    <hyperlink ref="E2803" location="A127857106W" display="A127857106W" xr:uid="{00000000-0004-0000-0000-0000E80A0000}"/>
    <hyperlink ref="E2804" location="A127939210J" display="A127939210J" xr:uid="{00000000-0004-0000-0000-0000E90A0000}"/>
    <hyperlink ref="E2805" location="A127884398R" display="A127884398R" xr:uid="{00000000-0004-0000-0000-0000EA0A0000}"/>
    <hyperlink ref="E2806" location="A127857110L" display="A127857110L" xr:uid="{00000000-0004-0000-0000-0000EB0A0000}"/>
    <hyperlink ref="E2807" location="A127897998K" display="A127897998K" xr:uid="{00000000-0004-0000-0000-0000EC0A0000}"/>
    <hyperlink ref="E2808" location="A127898002T" display="A127898002T" xr:uid="{00000000-0004-0000-0000-0000ED0A0000}"/>
    <hyperlink ref="E2809" location="A127925446V" display="A127925446V" xr:uid="{00000000-0004-0000-0000-0000EE0A0000}"/>
    <hyperlink ref="E2810" location="A127884402V" display="A127884402V" xr:uid="{00000000-0004-0000-0000-0000EF0A0000}"/>
    <hyperlink ref="E2811" location="A127911762L" display="A127911762L" xr:uid="{00000000-0004-0000-0000-0000F00A0000}"/>
    <hyperlink ref="E2812" location="A127870554W" display="A127870554W" xr:uid="{00000000-0004-0000-0000-0000F10A0000}"/>
    <hyperlink ref="E2813" location="A127884406C" display="A127884406C" xr:uid="{00000000-0004-0000-0000-0000F20A0000}"/>
    <hyperlink ref="E2814" location="A127884410V" display="A127884410V" xr:uid="{00000000-0004-0000-0000-0000F30A0000}"/>
    <hyperlink ref="E2815" location="A127939214T" display="A127939214T" xr:uid="{00000000-0004-0000-0000-0000F40A0000}"/>
    <hyperlink ref="E2816" location="A127884414C" display="A127884414C" xr:uid="{00000000-0004-0000-0000-0000F50A0000}"/>
    <hyperlink ref="E2817" location="A127939218A" display="A127939218A" xr:uid="{00000000-0004-0000-0000-0000F60A0000}"/>
    <hyperlink ref="E2818" location="A127870558F" display="A127870558F" xr:uid="{00000000-0004-0000-0000-0000F70A0000}"/>
    <hyperlink ref="E2819" location="A127870562W" display="A127870562W" xr:uid="{00000000-0004-0000-0000-0000F80A0000}"/>
    <hyperlink ref="E2820" location="A127884418L" display="A127884418L" xr:uid="{00000000-0004-0000-0000-0000F90A0000}"/>
    <hyperlink ref="E2821" location="A127911786F" display="A127911786F" xr:uid="{00000000-0004-0000-0000-0000FA0A0000}"/>
    <hyperlink ref="E2822" location="A127939226A" display="A127939226A" xr:uid="{00000000-0004-0000-0000-0000FB0A0000}"/>
    <hyperlink ref="E2823" location="A127870574F" display="A127870574F" xr:uid="{00000000-0004-0000-0000-0000FC0A0000}"/>
    <hyperlink ref="E2824" location="A127939242A" display="A127939242A" xr:uid="{00000000-0004-0000-0000-0000FD0A0000}"/>
    <hyperlink ref="E2825" location="A127884434L" display="A127884434L" xr:uid="{00000000-0004-0000-0000-0000FE0A0000}"/>
    <hyperlink ref="E2826" location="A127939246K" display="A127939246K" xr:uid="{00000000-0004-0000-0000-0000FF0A0000}"/>
    <hyperlink ref="E2827" location="A127857134F" display="A127857134F" xr:uid="{00000000-0004-0000-0000-0000000B0000}"/>
    <hyperlink ref="E2828" location="A127911790W" display="A127911790W" xr:uid="{00000000-0004-0000-0000-0000010B0000}"/>
    <hyperlink ref="E2829" location="A127870582F" display="A127870582F" xr:uid="{00000000-0004-0000-0000-0000020B0000}"/>
    <hyperlink ref="E2830" location="A127925466C" display="A127925466C" xr:uid="{00000000-0004-0000-0000-0000030B0000}"/>
    <hyperlink ref="E2831" location="A127911778F" display="A127911778F" xr:uid="{00000000-0004-0000-0000-0000040B0000}"/>
    <hyperlink ref="E2832" location="A127898006A" display="A127898006A" xr:uid="{00000000-0004-0000-0000-0000050B0000}"/>
    <hyperlink ref="E2833" location="A127857118F" display="A127857118F" xr:uid="{00000000-0004-0000-0000-0000060B0000}"/>
    <hyperlink ref="E2834" location="A127884422C" display="A127884422C" xr:uid="{00000000-0004-0000-0000-0000070B0000}"/>
    <hyperlink ref="E2835" location="A127843242F" display="A127843242F" xr:uid="{00000000-0004-0000-0000-0000080B0000}"/>
    <hyperlink ref="E2836" location="A127939230T" display="A127939230T" xr:uid="{00000000-0004-0000-0000-0000090B0000}"/>
    <hyperlink ref="E2837" location="A127939234A" display="A127939234A" xr:uid="{00000000-0004-0000-0000-00000A0B0000}"/>
    <hyperlink ref="E2838" location="A127925450K" display="A127925450K" xr:uid="{00000000-0004-0000-0000-00000B0B0000}"/>
    <hyperlink ref="E2839" location="A127857122W" display="A127857122W" xr:uid="{00000000-0004-0000-0000-00000C0B0000}"/>
    <hyperlink ref="E2840" location="A127898010T" display="A127898010T" xr:uid="{00000000-0004-0000-0000-00000D0B0000}"/>
    <hyperlink ref="E2841" location="A127925454V" display="A127925454V" xr:uid="{00000000-0004-0000-0000-00000E0B0000}"/>
    <hyperlink ref="E2842" location="A127939238K" display="A127939238K" xr:uid="{00000000-0004-0000-0000-00000F0B0000}"/>
    <hyperlink ref="E2843" location="A127884426L" display="A127884426L" xr:uid="{00000000-0004-0000-0000-0000100B0000}"/>
    <hyperlink ref="E2844" location="A127884430C" display="A127884430C" xr:uid="{00000000-0004-0000-0000-0000110B0000}"/>
    <hyperlink ref="E2845" location="A127925458C" display="A127925458C" xr:uid="{00000000-0004-0000-0000-0000120B0000}"/>
    <hyperlink ref="E2846" location="A127898014A" display="A127898014A" xr:uid="{00000000-0004-0000-0000-0000130B0000}"/>
    <hyperlink ref="E2847" location="A127857126F" display="A127857126F" xr:uid="{00000000-0004-0000-0000-0000140B0000}"/>
    <hyperlink ref="E2848" location="A127870578R" display="A127870578R" xr:uid="{00000000-0004-0000-0000-0000150B0000}"/>
    <hyperlink ref="E2849" location="A127925462V" display="A127925462V" xr:uid="{00000000-0004-0000-0000-0000160B0000}"/>
    <hyperlink ref="E2850" location="A127843246R" display="A127843246R" xr:uid="{00000000-0004-0000-0000-0000170B0000}"/>
    <hyperlink ref="E2851" location="A127843250F" display="A127843250F" xr:uid="{00000000-0004-0000-0000-0000180B0000}"/>
    <hyperlink ref="E2852" location="A127843254R" display="A127843254R" xr:uid="{00000000-0004-0000-0000-0000190B0000}"/>
    <hyperlink ref="E2853" location="A127898018K" display="A127898018K" xr:uid="{00000000-0004-0000-0000-00001A0B0000}"/>
    <hyperlink ref="E2854" location="A127857130W" display="A127857130W" xr:uid="{00000000-0004-0000-0000-00001B0B0000}"/>
    <hyperlink ref="E2855" location="A127857150F" display="A127857150F" xr:uid="{00000000-0004-0000-0000-00001C0B0000}"/>
    <hyperlink ref="E2856" location="A127898022A" display="A127898022A" xr:uid="{00000000-0004-0000-0000-00001D0B0000}"/>
    <hyperlink ref="E2857" location="A127843258X" display="A127843258X" xr:uid="{00000000-0004-0000-0000-00001E0B0000}"/>
    <hyperlink ref="E2858" location="A127925486L" display="A127925486L" xr:uid="{00000000-0004-0000-0000-00001F0B0000}"/>
    <hyperlink ref="E2859" location="A127857154R" display="A127857154R" xr:uid="{00000000-0004-0000-0000-0000200B0000}"/>
    <hyperlink ref="E2860" location="A127939254K" display="A127939254K" xr:uid="{00000000-0004-0000-0000-0000210B0000}"/>
    <hyperlink ref="E2861" location="A127925490C" display="A127925490C" xr:uid="{00000000-0004-0000-0000-0000220B0000}"/>
    <hyperlink ref="E2862" location="A127870606L" display="A127870606L" xr:uid="{00000000-0004-0000-0000-0000230B0000}"/>
    <hyperlink ref="E2863" location="A127870610C" display="A127870610C" xr:uid="{00000000-0004-0000-0000-0000240B0000}"/>
    <hyperlink ref="E2864" location="A127843278J" display="A127843278J" xr:uid="{00000000-0004-0000-0000-0000250B0000}"/>
    <hyperlink ref="E2865" location="A127870586R" display="A127870586R" xr:uid="{00000000-0004-0000-0000-0000260B0000}"/>
    <hyperlink ref="E2866" location="A127898026K" display="A127898026K" xr:uid="{00000000-0004-0000-0000-0000270B0000}"/>
    <hyperlink ref="E2867" location="A127925470V" display="A127925470V" xr:uid="{00000000-0004-0000-0000-0000280B0000}"/>
    <hyperlink ref="E2868" location="A127911794F" display="A127911794F" xr:uid="{00000000-0004-0000-0000-0000290B0000}"/>
    <hyperlink ref="E2869" location="A127857138R" display="A127857138R" xr:uid="{00000000-0004-0000-0000-00002A0B0000}"/>
    <hyperlink ref="E2870" location="A127857142F" display="A127857142F" xr:uid="{00000000-0004-0000-0000-00002B0B0000}"/>
    <hyperlink ref="E2871" location="A127870590F" display="A127870590F" xr:uid="{00000000-0004-0000-0000-00002C0B0000}"/>
    <hyperlink ref="E2872" location="A127870594R" display="A127870594R" xr:uid="{00000000-0004-0000-0000-00002D0B0000}"/>
    <hyperlink ref="E2873" location="A127898030A" display="A127898030A" xr:uid="{00000000-0004-0000-0000-00002E0B0000}"/>
    <hyperlink ref="E2874" location="A127911798R" display="A127911798R" xr:uid="{00000000-0004-0000-0000-00002F0B0000}"/>
    <hyperlink ref="E2875" location="A127843262R" display="A127843262R" xr:uid="{00000000-0004-0000-0000-0000300B0000}"/>
    <hyperlink ref="E2876" location="A127843266X" display="A127843266X" xr:uid="{00000000-0004-0000-0000-0000310B0000}"/>
    <hyperlink ref="E2877" location="A127925474C" display="A127925474C" xr:uid="{00000000-0004-0000-0000-0000320B0000}"/>
    <hyperlink ref="E2878" location="A127911802V" display="A127911802V" xr:uid="{00000000-0004-0000-0000-0000330B0000}"/>
    <hyperlink ref="E2879" location="A127884438W" display="A127884438W" xr:uid="{00000000-0004-0000-0000-0000340B0000}"/>
    <hyperlink ref="E2880" location="A127857146R" display="A127857146R" xr:uid="{00000000-0004-0000-0000-0000350B0000}"/>
    <hyperlink ref="E2881" location="A127843270R" display="A127843270R" xr:uid="{00000000-0004-0000-0000-0000360B0000}"/>
    <hyperlink ref="E2882" location="A127925478L" display="A127925478L" xr:uid="{00000000-0004-0000-0000-0000370B0000}"/>
    <hyperlink ref="E2883" location="A127925482C" display="A127925482C" xr:uid="{00000000-0004-0000-0000-0000380B0000}"/>
    <hyperlink ref="E2884" location="A127870598X" display="A127870598X" xr:uid="{00000000-0004-0000-0000-0000390B0000}"/>
    <hyperlink ref="E2885" location="A127884442L" display="A127884442L" xr:uid="{00000000-0004-0000-0000-00003A0B0000}"/>
    <hyperlink ref="E2886" location="A127884446W" display="A127884446W" xr:uid="{00000000-0004-0000-0000-00003B0B0000}"/>
    <hyperlink ref="E2887" location="A127870602C" display="A127870602C" xr:uid="{00000000-0004-0000-0000-00003C0B0000}"/>
    <hyperlink ref="E2888" location="A127843274X" display="A127843274X" xr:uid="{00000000-0004-0000-0000-00003D0B0000}"/>
    <hyperlink ref="E2889" location="A127911962F" display="A127911962F" xr:uid="{00000000-0004-0000-0000-00003E0B0000}"/>
    <hyperlink ref="E2890" location="A127884554F" display="A127884554F" xr:uid="{00000000-0004-0000-0000-00003F0B0000}"/>
    <hyperlink ref="E2891" location="A127939374C" display="A127939374C" xr:uid="{00000000-0004-0000-0000-0000400B0000}"/>
    <hyperlink ref="E2892" location="A127913338L" display="A127913338L" xr:uid="{00000000-0004-0000-0000-0000410B0000}"/>
    <hyperlink ref="E2893" location="A127940682C" display="A127940682C" xr:uid="{00000000-0004-0000-0000-0000420B0000}"/>
    <hyperlink ref="E2894" location="A127899454X" display="A127899454X" xr:uid="{00000000-0004-0000-0000-0000430B0000}"/>
    <hyperlink ref="E2895" location="A127858554V" display="A127858554V" xr:uid="{00000000-0004-0000-0000-0000440B0000}"/>
    <hyperlink ref="E2896" location="A127885714X" display="A127885714X" xr:uid="{00000000-0004-0000-0000-0000450B0000}"/>
    <hyperlink ref="E2897" location="A127940714K" display="A127940714K" xr:uid="{00000000-0004-0000-0000-0000460B0000}"/>
    <hyperlink ref="E2898" location="A127885726J" display="A127885726J" xr:uid="{00000000-0004-0000-0000-0000470B0000}"/>
    <hyperlink ref="E2899" location="A127913342C" display="A127913342C" xr:uid="{00000000-0004-0000-0000-0000480B0000}"/>
    <hyperlink ref="E2900" location="A127940718V" display="A127940718V" xr:uid="{00000000-0004-0000-0000-0000490B0000}"/>
    <hyperlink ref="E2901" location="A127926854X" display="A127926854X" xr:uid="{00000000-0004-0000-0000-00004A0B0000}"/>
    <hyperlink ref="E2902" location="A127940686L" display="A127940686L" xr:uid="{00000000-0004-0000-0000-00004B0B0000}"/>
    <hyperlink ref="E2903" location="A127872046L" display="A127872046L" xr:uid="{00000000-0004-0000-0000-00004C0B0000}"/>
    <hyperlink ref="E2904" location="A127926834R" display="A127926834R" xr:uid="{00000000-0004-0000-0000-00004D0B0000}"/>
    <hyperlink ref="E2905" location="A127940690C" display="A127940690C" xr:uid="{00000000-0004-0000-0000-00004E0B0000}"/>
    <hyperlink ref="E2906" location="A127926838X" display="A127926838X" xr:uid="{00000000-0004-0000-0000-00004F0B0000}"/>
    <hyperlink ref="E2907" location="A127844690C" display="A127844690C" xr:uid="{00000000-0004-0000-0000-0000500B0000}"/>
    <hyperlink ref="E2908" location="A127858542K" display="A127858542K" xr:uid="{00000000-0004-0000-0000-0000510B0000}"/>
    <hyperlink ref="E2909" location="A127926842R" display="A127926842R" xr:uid="{00000000-0004-0000-0000-0000520B0000}"/>
    <hyperlink ref="E2910" location="A127940694L" display="A127940694L" xr:uid="{00000000-0004-0000-0000-0000530B0000}"/>
    <hyperlink ref="E2911" location="A127940698W" display="A127940698W" xr:uid="{00000000-0004-0000-0000-0000540B0000}"/>
    <hyperlink ref="E2912" location="A127858546V" display="A127858546V" xr:uid="{00000000-0004-0000-0000-0000550B0000}"/>
    <hyperlink ref="E2913" location="A127940702A" display="A127940702A" xr:uid="{00000000-0004-0000-0000-0000560B0000}"/>
    <hyperlink ref="E2914" location="A127940706K" display="A127940706K" xr:uid="{00000000-0004-0000-0000-0000570B0000}"/>
    <hyperlink ref="E2915" location="A127844694L" display="A127844694L" xr:uid="{00000000-0004-0000-0000-0000580B0000}"/>
    <hyperlink ref="E2916" location="A127926846X" display="A127926846X" xr:uid="{00000000-0004-0000-0000-0000590B0000}"/>
    <hyperlink ref="E2917" location="A127844698W" display="A127844698W" xr:uid="{00000000-0004-0000-0000-00005A0B0000}"/>
    <hyperlink ref="E2918" location="A127844702A" display="A127844702A" xr:uid="{00000000-0004-0000-0000-00005B0B0000}"/>
    <hyperlink ref="E2919" location="A127872050C" display="A127872050C" xr:uid="{00000000-0004-0000-0000-00005C0B0000}"/>
    <hyperlink ref="E2920" location="A127940710A" display="A127940710A" xr:uid="{00000000-0004-0000-0000-00005D0B0000}"/>
    <hyperlink ref="E2921" location="A127858550K" display="A127858550K" xr:uid="{00000000-0004-0000-0000-00005E0B0000}"/>
    <hyperlink ref="E2922" location="A127913334C" display="A127913334C" xr:uid="{00000000-0004-0000-0000-00005F0B0000}"/>
    <hyperlink ref="E2923" location="A127926850R" display="A127926850R" xr:uid="{00000000-0004-0000-0000-0000600B0000}"/>
    <hyperlink ref="E2924" location="A127872054L" display="A127872054L" xr:uid="{00000000-0004-0000-0000-0000610B0000}"/>
    <hyperlink ref="E2925" location="A127885718J" display="A127885718J" xr:uid="{00000000-0004-0000-0000-0000620B0000}"/>
    <hyperlink ref="E2926" location="A127885722X" display="A127885722X" xr:uid="{00000000-0004-0000-0000-0000630B0000}"/>
    <hyperlink ref="E2927" location="A127844714K" display="A127844714K" xr:uid="{00000000-0004-0000-0000-0000640B0000}"/>
    <hyperlink ref="E2928" location="A127926858J" display="A127926858J" xr:uid="{00000000-0004-0000-0000-0000650B0000}"/>
    <hyperlink ref="E2929" location="A127913354L" display="A127913354L" xr:uid="{00000000-0004-0000-0000-0000660B0000}"/>
    <hyperlink ref="E2930" location="A127899474J" display="A127899474J" xr:uid="{00000000-0004-0000-0000-0000670B0000}"/>
    <hyperlink ref="E2931" location="A127913366W" display="A127913366W" xr:uid="{00000000-0004-0000-0000-0000680B0000}"/>
    <hyperlink ref="E2932" location="A127940742V" display="A127940742V" xr:uid="{00000000-0004-0000-0000-0000690B0000}"/>
    <hyperlink ref="E2933" location="A127899482J" display="A127899482J" xr:uid="{00000000-0004-0000-0000-00006A0B0000}"/>
    <hyperlink ref="E2934" location="A127858566C" display="A127858566C" xr:uid="{00000000-0004-0000-0000-00006B0B0000}"/>
    <hyperlink ref="E2935" location="A127858570V" display="A127858570V" xr:uid="{00000000-0004-0000-0000-00006C0B0000}"/>
    <hyperlink ref="E2936" location="A127858574C" display="A127858574C" xr:uid="{00000000-0004-0000-0000-00006D0B0000}"/>
    <hyperlink ref="E2937" location="A127872058W" display="A127872058W" xr:uid="{00000000-0004-0000-0000-00006E0B0000}"/>
    <hyperlink ref="E2938" location="A127858558C" display="A127858558C" xr:uid="{00000000-0004-0000-0000-00006F0B0000}"/>
    <hyperlink ref="E2939" location="A127885730X" display="A127885730X" xr:uid="{00000000-0004-0000-0000-0000700B0000}"/>
    <hyperlink ref="E2940" location="A127872062L" display="A127872062L" xr:uid="{00000000-0004-0000-0000-0000710B0000}"/>
    <hyperlink ref="E2941" location="A127940722K" display="A127940722K" xr:uid="{00000000-0004-0000-0000-0000720B0000}"/>
    <hyperlink ref="E2942" location="A127913346L" display="A127913346L" xr:uid="{00000000-0004-0000-0000-0000730B0000}"/>
    <hyperlink ref="E2943" location="A127844706K" display="A127844706K" xr:uid="{00000000-0004-0000-0000-0000740B0000}"/>
    <hyperlink ref="E2944" location="A127885734J" display="A127885734J" xr:uid="{00000000-0004-0000-0000-0000750B0000}"/>
    <hyperlink ref="E2945" location="A127872066W" display="A127872066W" xr:uid="{00000000-0004-0000-0000-0000760B0000}"/>
    <hyperlink ref="E2946" location="A127913350C" display="A127913350C" xr:uid="{00000000-0004-0000-0000-0000770B0000}"/>
    <hyperlink ref="E2947" location="A127844710A" display="A127844710A" xr:uid="{00000000-0004-0000-0000-0000780B0000}"/>
    <hyperlink ref="E2948" location="A127940726V" display="A127940726V" xr:uid="{00000000-0004-0000-0000-0000790B0000}"/>
    <hyperlink ref="E2949" location="A127913358W" display="A127913358W" xr:uid="{00000000-0004-0000-0000-00007A0B0000}"/>
    <hyperlink ref="E2950" location="A127899458J" display="A127899458J" xr:uid="{00000000-0004-0000-0000-00007B0B0000}"/>
    <hyperlink ref="E2951" location="A127899462X" display="A127899462X" xr:uid="{00000000-0004-0000-0000-00007C0B0000}"/>
    <hyperlink ref="E2952" location="A127899466J" display="A127899466J" xr:uid="{00000000-0004-0000-0000-00007D0B0000}"/>
    <hyperlink ref="E2953" location="A127899470X" display="A127899470X" xr:uid="{00000000-0004-0000-0000-00007E0B0000}"/>
    <hyperlink ref="E2954" location="A127913362L" display="A127913362L" xr:uid="{00000000-0004-0000-0000-00007F0B0000}"/>
    <hyperlink ref="E2955" location="A127926862X" display="A127926862X" xr:uid="{00000000-0004-0000-0000-0000800B0000}"/>
    <hyperlink ref="E2956" location="A127940730K" display="A127940730K" xr:uid="{00000000-0004-0000-0000-0000810B0000}"/>
    <hyperlink ref="E2957" location="A127940734V" display="A127940734V" xr:uid="{00000000-0004-0000-0000-0000820B0000}"/>
    <hyperlink ref="E2958" location="A127940738C" display="A127940738C" xr:uid="{00000000-0004-0000-0000-0000830B0000}"/>
    <hyperlink ref="E2959" location="A127858562V" display="A127858562V" xr:uid="{00000000-0004-0000-0000-0000840B0000}"/>
    <hyperlink ref="E2960" location="A127899478T" display="A127899478T" xr:uid="{00000000-0004-0000-0000-0000850B0000}"/>
    <hyperlink ref="E2961" location="A127913482F" display="A127913482F" xr:uid="{00000000-0004-0000-0000-0000860B0000}"/>
    <hyperlink ref="E2962" location="A127858666L" display="A127858666L" xr:uid="{00000000-0004-0000-0000-0000870B0000}"/>
    <hyperlink ref="E2963" location="A127913470W" display="A127913470W" xr:uid="{00000000-0004-0000-0000-0000880B0000}"/>
    <hyperlink ref="E2964" location="A127872178R" display="A127872178R" xr:uid="{00000000-0004-0000-0000-0000890B0000}"/>
    <hyperlink ref="E2965" location="A127913486R" display="A127913486R" xr:uid="{00000000-0004-0000-0000-00008A0B0000}"/>
    <hyperlink ref="E2966" location="A127940818C" display="A127940818C" xr:uid="{00000000-0004-0000-0000-00008B0B0000}"/>
    <hyperlink ref="E2967" location="A127885838A" display="A127885838A" xr:uid="{00000000-0004-0000-0000-00008C0B0000}"/>
    <hyperlink ref="E2968" location="A127844798F" display="A127844798F" xr:uid="{00000000-0004-0000-0000-00008D0B0000}"/>
    <hyperlink ref="E2969" location="A127858690L" display="A127858690L" xr:uid="{00000000-0004-0000-0000-00008E0B0000}"/>
    <hyperlink ref="E2970" location="A127844802K" display="A127844802K" xr:uid="{00000000-0004-0000-0000-00008F0B0000}"/>
    <hyperlink ref="E2971" location="A127940810K" display="A127940810K" xr:uid="{00000000-0004-0000-0000-0000900B0000}"/>
    <hyperlink ref="E2972" location="A127899578A" display="A127899578A" xr:uid="{00000000-0004-0000-0000-0000910B0000}"/>
    <hyperlink ref="E2973" location="A127858670C" display="A127858670C" xr:uid="{00000000-0004-0000-0000-0000920B0000}"/>
    <hyperlink ref="E2974" location="A127899582T" display="A127899582T" xr:uid="{00000000-0004-0000-0000-0000930B0000}"/>
    <hyperlink ref="E2975" location="A127872162W" display="A127872162W" xr:uid="{00000000-0004-0000-0000-0000940B0000}"/>
    <hyperlink ref="E2976" location="A127885830J" display="A127885830J" xr:uid="{00000000-0004-0000-0000-0000950B0000}"/>
    <hyperlink ref="E2977" location="A127858674L" display="A127858674L" xr:uid="{00000000-0004-0000-0000-0000960B0000}"/>
    <hyperlink ref="E2978" location="A127844786W" display="A127844786W" xr:uid="{00000000-0004-0000-0000-0000970B0000}"/>
    <hyperlink ref="E2979" location="A127872166F" display="A127872166F" xr:uid="{00000000-0004-0000-0000-0000980B0000}"/>
    <hyperlink ref="E2980" location="A127872170W" display="A127872170W" xr:uid="{00000000-0004-0000-0000-0000990B0000}"/>
    <hyperlink ref="E2981" location="A127872174F" display="A127872174F" xr:uid="{00000000-0004-0000-0000-00009A0B0000}"/>
    <hyperlink ref="E2982" location="A127858678W" display="A127858678W" xr:uid="{00000000-0004-0000-0000-00009B0B0000}"/>
    <hyperlink ref="E2983" location="A127844790L" display="A127844790L" xr:uid="{00000000-0004-0000-0000-00009C0B0000}"/>
    <hyperlink ref="E2984" location="A127913474F" display="A127913474F" xr:uid="{00000000-0004-0000-0000-00009D0B0000}"/>
    <hyperlink ref="E2985" location="A127899586A" display="A127899586A" xr:uid="{00000000-0004-0000-0000-00009E0B0000}"/>
    <hyperlink ref="E2986" location="A127913478R" display="A127913478R" xr:uid="{00000000-0004-0000-0000-00009F0B0000}"/>
    <hyperlink ref="E2987" location="A127844794W" display="A127844794W" xr:uid="{00000000-0004-0000-0000-0000A00B0000}"/>
    <hyperlink ref="E2988" location="A127858682L" display="A127858682L" xr:uid="{00000000-0004-0000-0000-0000A10B0000}"/>
    <hyperlink ref="E2989" location="A127885834T" display="A127885834T" xr:uid="{00000000-0004-0000-0000-0000A20B0000}"/>
    <hyperlink ref="E2990" location="A127858686W" display="A127858686W" xr:uid="{00000000-0004-0000-0000-0000A30B0000}"/>
    <hyperlink ref="E2991" location="A127926974T" display="A127926974T" xr:uid="{00000000-0004-0000-0000-0000A40B0000}"/>
    <hyperlink ref="E2992" location="A127872182F" display="A127872182F" xr:uid="{00000000-0004-0000-0000-0000A50B0000}"/>
    <hyperlink ref="E2993" location="A127940814V" display="A127940814V" xr:uid="{00000000-0004-0000-0000-0000A60B0000}"/>
    <hyperlink ref="E2994" location="A127913490F" display="A127913490F" xr:uid="{00000000-0004-0000-0000-0000A70B0000}"/>
    <hyperlink ref="E2995" location="A127926986A" display="A127926986A" xr:uid="{00000000-0004-0000-0000-0000A80B0000}"/>
    <hyperlink ref="E2996" location="A127899594A" display="A127899594A" xr:uid="{00000000-0004-0000-0000-0000A90B0000}"/>
    <hyperlink ref="E2997" location="A127940822V" display="A127940822V" xr:uid="{00000000-0004-0000-0000-0000AA0B0000}"/>
    <hyperlink ref="E2998" location="A127926982T" display="A127926982T" xr:uid="{00000000-0004-0000-0000-0000AB0B0000}"/>
    <hyperlink ref="E2999" location="A127940834C" display="A127940834C" xr:uid="{00000000-0004-0000-0000-0000AC0B0000}"/>
    <hyperlink ref="E3000" location="A127899614X" display="A127899614X" xr:uid="{00000000-0004-0000-0000-0000AD0B0000}"/>
    <hyperlink ref="E3001" location="A127885866K" display="A127885866K" xr:uid="{00000000-0004-0000-0000-0000AE0B0000}"/>
    <hyperlink ref="E3002" location="A127858706V" display="A127858706V" xr:uid="{00000000-0004-0000-0000-0000AF0B0000}"/>
    <hyperlink ref="E3003" location="A127940842C" display="A127940842C" xr:uid="{00000000-0004-0000-0000-0000B00B0000}"/>
    <hyperlink ref="E3004" location="A127899618J" display="A127899618J" xr:uid="{00000000-0004-0000-0000-0000B10B0000}"/>
    <hyperlink ref="E3005" location="A127844806V" display="A127844806V" xr:uid="{00000000-0004-0000-0000-0000B20B0000}"/>
    <hyperlink ref="E3006" location="A127885842T" display="A127885842T" xr:uid="{00000000-0004-0000-0000-0000B30B0000}"/>
    <hyperlink ref="E3007" location="A127858694W" display="A127858694W" xr:uid="{00000000-0004-0000-0000-0000B40B0000}"/>
    <hyperlink ref="E3008" location="A127899598K" display="A127899598K" xr:uid="{00000000-0004-0000-0000-0000B50B0000}"/>
    <hyperlink ref="E3009" location="A127899602R" display="A127899602R" xr:uid="{00000000-0004-0000-0000-0000B60B0000}"/>
    <hyperlink ref="E3010" location="A127899606X" display="A127899606X" xr:uid="{00000000-0004-0000-0000-0000B70B0000}"/>
    <hyperlink ref="E3011" location="A127858698F" display="A127858698F" xr:uid="{00000000-0004-0000-0000-0000B80B0000}"/>
    <hyperlink ref="E3012" location="A127858702K" display="A127858702K" xr:uid="{00000000-0004-0000-0000-0000B90B0000}"/>
    <hyperlink ref="E3013" location="A127844810K" display="A127844810K" xr:uid="{00000000-0004-0000-0000-0000BA0B0000}"/>
    <hyperlink ref="E3014" location="A127899610R" display="A127899610R" xr:uid="{00000000-0004-0000-0000-0000BB0B0000}"/>
    <hyperlink ref="E3015" location="A127844814V" display="A127844814V" xr:uid="{00000000-0004-0000-0000-0000BC0B0000}"/>
    <hyperlink ref="E3016" location="A127940826C" display="A127940826C" xr:uid="{00000000-0004-0000-0000-0000BD0B0000}"/>
    <hyperlink ref="E3017" location="A127872186R" display="A127872186R" xr:uid="{00000000-0004-0000-0000-0000BE0B0000}"/>
    <hyperlink ref="E3018" location="A127926978A" display="A127926978A" xr:uid="{00000000-0004-0000-0000-0000BF0B0000}"/>
    <hyperlink ref="E3019" location="A127885846A" display="A127885846A" xr:uid="{00000000-0004-0000-0000-0000C00B0000}"/>
    <hyperlink ref="E3020" location="A127885850T" display="A127885850T" xr:uid="{00000000-0004-0000-0000-0000C10B0000}"/>
    <hyperlink ref="E3021" location="A127885854A" display="A127885854A" xr:uid="{00000000-0004-0000-0000-0000C20B0000}"/>
    <hyperlink ref="E3022" location="A127885858K" display="A127885858K" xr:uid="{00000000-0004-0000-0000-0000C30B0000}"/>
    <hyperlink ref="E3023" location="A127844818C" display="A127844818C" xr:uid="{00000000-0004-0000-0000-0000C40B0000}"/>
    <hyperlink ref="E3024" location="A127940830V" display="A127940830V" xr:uid="{00000000-0004-0000-0000-0000C50B0000}"/>
    <hyperlink ref="E3025" location="A127885862A" display="A127885862A" xr:uid="{00000000-0004-0000-0000-0000C60B0000}"/>
    <hyperlink ref="E3026" location="A127913494R" display="A127913494R" xr:uid="{00000000-0004-0000-0000-0000C70B0000}"/>
    <hyperlink ref="E3027" location="A127913498X" display="A127913498X" xr:uid="{00000000-0004-0000-0000-0000C80B0000}"/>
    <hyperlink ref="E3028" location="A127940838L" display="A127940838L" xr:uid="{00000000-0004-0000-0000-0000C90B0000}"/>
    <hyperlink ref="E3029" location="A127940862L" display="A127940862L" xr:uid="{00000000-0004-0000-0000-0000CA0B0000}"/>
    <hyperlink ref="E3030" location="A127872190F" display="A127872190F" xr:uid="{00000000-0004-0000-0000-0000CB0B0000}"/>
    <hyperlink ref="E3031" location="A127913518W" display="A127913518W" xr:uid="{00000000-0004-0000-0000-0000CC0B0000}"/>
    <hyperlink ref="E3032" location="A127872198X" display="A127872198X" xr:uid="{00000000-0004-0000-0000-0000CD0B0000}"/>
    <hyperlink ref="E3033" location="A127844826C" display="A127844826C" xr:uid="{00000000-0004-0000-0000-0000CE0B0000}"/>
    <hyperlink ref="E3034" location="A127926998K" display="A127926998K" xr:uid="{00000000-0004-0000-0000-0000CF0B0000}"/>
    <hyperlink ref="E3035" location="A127927002T" display="A127927002T" xr:uid="{00000000-0004-0000-0000-0000D00B0000}"/>
    <hyperlink ref="E3036" location="A127844830V" display="A127844830V" xr:uid="{00000000-0004-0000-0000-0000D10B0000}"/>
    <hyperlink ref="E3037" location="A127885874K" display="A127885874K" xr:uid="{00000000-0004-0000-0000-0000D20B0000}"/>
    <hyperlink ref="E3038" location="A127872202C" display="A127872202C" xr:uid="{00000000-0004-0000-0000-0000D30B0000}"/>
    <hyperlink ref="E3039" location="A127940846L" display="A127940846L" xr:uid="{00000000-0004-0000-0000-0000D40B0000}"/>
    <hyperlink ref="E3040" location="A127913502C" display="A127913502C" xr:uid="{00000000-0004-0000-0000-0000D50B0000}"/>
    <hyperlink ref="E3041" location="A127913506L" display="A127913506L" xr:uid="{00000000-0004-0000-0000-0000D60B0000}"/>
    <hyperlink ref="E3042" location="A127885870A" display="A127885870A" xr:uid="{00000000-0004-0000-0000-0000D70B0000}"/>
    <hyperlink ref="E3043" location="A127913510C" display="A127913510C" xr:uid="{00000000-0004-0000-0000-0000D80B0000}"/>
    <hyperlink ref="E3044" location="A127858710K" display="A127858710K" xr:uid="{00000000-0004-0000-0000-0000D90B0000}"/>
    <hyperlink ref="E3045" location="A127899622X" display="A127899622X" xr:uid="{00000000-0004-0000-0000-0000DA0B0000}"/>
    <hyperlink ref="E3046" location="A127858714V" display="A127858714V" xr:uid="{00000000-0004-0000-0000-0000DB0B0000}"/>
    <hyperlink ref="E3047" location="A127913514L" display="A127913514L" xr:uid="{00000000-0004-0000-0000-0000DC0B0000}"/>
    <hyperlink ref="E3048" location="A127926990T" display="A127926990T" xr:uid="{00000000-0004-0000-0000-0000DD0B0000}"/>
    <hyperlink ref="E3049" location="A127899626J" display="A127899626J" xr:uid="{00000000-0004-0000-0000-0000DE0B0000}"/>
    <hyperlink ref="E3050" location="A127858718C" display="A127858718C" xr:uid="{00000000-0004-0000-0000-0000DF0B0000}"/>
    <hyperlink ref="E3051" location="A127940850C" display="A127940850C" xr:uid="{00000000-0004-0000-0000-0000E00B0000}"/>
    <hyperlink ref="E3052" location="A127858722V" display="A127858722V" xr:uid="{00000000-0004-0000-0000-0000E10B0000}"/>
    <hyperlink ref="E3053" location="A127858726C" display="A127858726C" xr:uid="{00000000-0004-0000-0000-0000E20B0000}"/>
    <hyperlink ref="E3054" location="A127940854L" display="A127940854L" xr:uid="{00000000-0004-0000-0000-0000E30B0000}"/>
    <hyperlink ref="E3055" location="A127858730V" display="A127858730V" xr:uid="{00000000-0004-0000-0000-0000E40B0000}"/>
    <hyperlink ref="E3056" location="A127899630X" display="A127899630X" xr:uid="{00000000-0004-0000-0000-0000E50B0000}"/>
    <hyperlink ref="E3057" location="A127940858W" display="A127940858W" xr:uid="{00000000-0004-0000-0000-0000E60B0000}"/>
    <hyperlink ref="E3058" location="A127872194R" display="A127872194R" xr:uid="{00000000-0004-0000-0000-0000E70B0000}"/>
    <hyperlink ref="E3059" location="A127913522L" display="A127913522L" xr:uid="{00000000-0004-0000-0000-0000E80B0000}"/>
    <hyperlink ref="E3060" location="A127899634J" display="A127899634J" xr:uid="{00000000-0004-0000-0000-0000E90B0000}"/>
    <hyperlink ref="E3061" location="A127926994A" display="A127926994A" xr:uid="{00000000-0004-0000-0000-0000EA0B0000}"/>
    <hyperlink ref="E3062" location="A127913526W" display="A127913526W" xr:uid="{00000000-0004-0000-0000-0000EB0B0000}"/>
    <hyperlink ref="E3063" location="A127872214L" display="A127872214L" xr:uid="{00000000-0004-0000-0000-0000EC0B0000}"/>
    <hyperlink ref="E3064" location="A127927006A" display="A127927006A" xr:uid="{00000000-0004-0000-0000-0000ED0B0000}"/>
    <hyperlink ref="E3065" location="A127940878F" display="A127940878F" xr:uid="{00000000-0004-0000-0000-0000EE0B0000}"/>
    <hyperlink ref="E3066" location="A127858746L" display="A127858746L" xr:uid="{00000000-0004-0000-0000-0000EF0B0000}"/>
    <hyperlink ref="E3067" location="A127927022A" display="A127927022A" xr:uid="{00000000-0004-0000-0000-0000F00B0000}"/>
    <hyperlink ref="E3068" location="A127844846L" display="A127844846L" xr:uid="{00000000-0004-0000-0000-0000F10B0000}"/>
    <hyperlink ref="E3069" location="A127913546F" display="A127913546F" xr:uid="{00000000-0004-0000-0000-0000F20B0000}"/>
    <hyperlink ref="E3070" location="A127844850C" display="A127844850C" xr:uid="{00000000-0004-0000-0000-0000F30B0000}"/>
    <hyperlink ref="E3071" location="A127899642J" display="A127899642J" xr:uid="{00000000-0004-0000-0000-0000F40B0000}"/>
    <hyperlink ref="E3072" location="A127899646T" display="A127899646T" xr:uid="{00000000-0004-0000-0000-0000F50B0000}"/>
    <hyperlink ref="E3073" location="A127844834C" display="A127844834C" xr:uid="{00000000-0004-0000-0000-0000F60B0000}"/>
    <hyperlink ref="E3074" location="A127927010T" display="A127927010T" xr:uid="{00000000-0004-0000-0000-0000F70B0000}"/>
    <hyperlink ref="E3075" location="A127844838L" display="A127844838L" xr:uid="{00000000-0004-0000-0000-0000F80B0000}"/>
    <hyperlink ref="E3076" location="A127858738L" display="A127858738L" xr:uid="{00000000-0004-0000-0000-0000F90B0000}"/>
    <hyperlink ref="E3077" location="A127940866W" display="A127940866W" xr:uid="{00000000-0004-0000-0000-0000FA0B0000}"/>
    <hyperlink ref="E3078" location="A127913530L" display="A127913530L" xr:uid="{00000000-0004-0000-0000-0000FB0B0000}"/>
    <hyperlink ref="E3079" location="A127940870L" display="A127940870L" xr:uid="{00000000-0004-0000-0000-0000FC0B0000}"/>
    <hyperlink ref="E3080" location="A127872206L" display="A127872206L" xr:uid="{00000000-0004-0000-0000-0000FD0B0000}"/>
    <hyperlink ref="E3081" location="A127940874W" display="A127940874W" xr:uid="{00000000-0004-0000-0000-0000FE0B0000}"/>
    <hyperlink ref="E3082" location="A127844842C" display="A127844842C" xr:uid="{00000000-0004-0000-0000-0000FF0B0000}"/>
    <hyperlink ref="E3083" location="A127927014A" display="A127927014A" xr:uid="{00000000-0004-0000-0000-0000000C0000}"/>
    <hyperlink ref="E3084" location="A127885878V" display="A127885878V" xr:uid="{00000000-0004-0000-0000-0000010C0000}"/>
    <hyperlink ref="E3085" location="A127913534W" display="A127913534W" xr:uid="{00000000-0004-0000-0000-0000020C0000}"/>
    <hyperlink ref="E3086" location="A127927018K" display="A127927018K" xr:uid="{00000000-0004-0000-0000-0000030C0000}"/>
    <hyperlink ref="E3087" location="A127885882K" display="A127885882K" xr:uid="{00000000-0004-0000-0000-0000040C0000}"/>
    <hyperlink ref="E3088" location="A127913538F" display="A127913538F" xr:uid="{00000000-0004-0000-0000-0000050C0000}"/>
    <hyperlink ref="E3089" location="A127940882W" display="A127940882W" xr:uid="{00000000-0004-0000-0000-0000060C0000}"/>
    <hyperlink ref="E3090" location="A127872210C" display="A127872210C" xr:uid="{00000000-0004-0000-0000-0000070C0000}"/>
    <hyperlink ref="E3091" location="A127858742C" display="A127858742C" xr:uid="{00000000-0004-0000-0000-0000080C0000}"/>
    <hyperlink ref="E3092" location="A127899638T" display="A127899638T" xr:uid="{00000000-0004-0000-0000-0000090C0000}"/>
    <hyperlink ref="E3093" location="A127858750C" display="A127858750C" xr:uid="{00000000-0004-0000-0000-00000A0C0000}"/>
    <hyperlink ref="E3094" location="A127940886F" display="A127940886F" xr:uid="{00000000-0004-0000-0000-00000B0C0000}"/>
    <hyperlink ref="E3095" location="A127913542W" display="A127913542W" xr:uid="{00000000-0004-0000-0000-00000C0C0000}"/>
    <hyperlink ref="E3096" location="A127872218W" display="A127872218W" xr:uid="{00000000-0004-0000-0000-00000D0C0000}"/>
    <hyperlink ref="E3097" location="A127872234W" display="A127872234W" xr:uid="{00000000-0004-0000-0000-00000E0C0000}"/>
    <hyperlink ref="E3098" location="A127885886V" display="A127885886V" xr:uid="{00000000-0004-0000-0000-00000F0C0000}"/>
    <hyperlink ref="E3099" location="A127885894V" display="A127885894V" xr:uid="{00000000-0004-0000-0000-0000100C0000}"/>
    <hyperlink ref="E3100" location="A127927034K" display="A127927034K" xr:uid="{00000000-0004-0000-0000-0000110C0000}"/>
    <hyperlink ref="E3101" location="A127872238F" display="A127872238F" xr:uid="{00000000-0004-0000-0000-0000120C0000}"/>
    <hyperlink ref="E3102" location="A127927042K" display="A127927042K" xr:uid="{00000000-0004-0000-0000-0000130C0000}"/>
    <hyperlink ref="E3103" location="A127913558R" display="A127913558R" xr:uid="{00000000-0004-0000-0000-0000140C0000}"/>
    <hyperlink ref="E3104" location="A127940902V" display="A127940902V" xr:uid="{00000000-0004-0000-0000-0000150C0000}"/>
    <hyperlink ref="E3105" location="A127899662T" display="A127899662T" xr:uid="{00000000-0004-0000-0000-0000160C0000}"/>
    <hyperlink ref="E3106" location="A127927046V" display="A127927046V" xr:uid="{00000000-0004-0000-0000-0000170C0000}"/>
    <hyperlink ref="E3107" location="A127858754L" display="A127858754L" xr:uid="{00000000-0004-0000-0000-0000180C0000}"/>
    <hyperlink ref="E3108" location="A127858758W" display="A127858758W" xr:uid="{00000000-0004-0000-0000-0000190C0000}"/>
    <hyperlink ref="E3109" location="A127858762L" display="A127858762L" xr:uid="{00000000-0004-0000-0000-00001A0C0000}"/>
    <hyperlink ref="E3110" location="A127927026K" display="A127927026K" xr:uid="{00000000-0004-0000-0000-00001B0C0000}"/>
    <hyperlink ref="E3111" location="A127885890K" display="A127885890K" xr:uid="{00000000-0004-0000-0000-00001C0C0000}"/>
    <hyperlink ref="E3112" location="A127913550W" display="A127913550W" xr:uid="{00000000-0004-0000-0000-00001D0C0000}"/>
    <hyperlink ref="E3113" location="A127927030A" display="A127927030A" xr:uid="{00000000-0004-0000-0000-00001E0C0000}"/>
    <hyperlink ref="E3114" location="A127858766W" display="A127858766W" xr:uid="{00000000-0004-0000-0000-00001F0C0000}"/>
    <hyperlink ref="E3115" location="A127899650J" display="A127899650J" xr:uid="{00000000-0004-0000-0000-0000200C0000}"/>
    <hyperlink ref="E3116" location="A127872222L" display="A127872222L" xr:uid="{00000000-0004-0000-0000-0000210C0000}"/>
    <hyperlink ref="E3117" location="A127899654T" display="A127899654T" xr:uid="{00000000-0004-0000-0000-0000220C0000}"/>
    <hyperlink ref="E3118" location="A127872226W" display="A127872226W" xr:uid="{00000000-0004-0000-0000-0000230C0000}"/>
    <hyperlink ref="E3119" location="A127844854L" display="A127844854L" xr:uid="{00000000-0004-0000-0000-0000240C0000}"/>
    <hyperlink ref="E3120" location="A127899658A" display="A127899658A" xr:uid="{00000000-0004-0000-0000-0000250C0000}"/>
    <hyperlink ref="E3121" location="A127844858W" display="A127844858W" xr:uid="{00000000-0004-0000-0000-0000260C0000}"/>
    <hyperlink ref="E3122" location="A127940894F" display="A127940894F" xr:uid="{00000000-0004-0000-0000-0000270C0000}"/>
    <hyperlink ref="E3123" location="A127940898R" display="A127940898R" xr:uid="{00000000-0004-0000-0000-0000280C0000}"/>
    <hyperlink ref="E3124" location="A127872230L" display="A127872230L" xr:uid="{00000000-0004-0000-0000-0000290C0000}"/>
    <hyperlink ref="E3125" location="A127844862L" display="A127844862L" xr:uid="{00000000-0004-0000-0000-00002A0C0000}"/>
    <hyperlink ref="E3126" location="A127913554F" display="A127913554F" xr:uid="{00000000-0004-0000-0000-00002B0C0000}"/>
    <hyperlink ref="E3127" location="A127858770L" display="A127858770L" xr:uid="{00000000-0004-0000-0000-00002C0C0000}"/>
    <hyperlink ref="E3128" location="A127858774W" display="A127858774W" xr:uid="{00000000-0004-0000-0000-00002D0C0000}"/>
    <hyperlink ref="E3129" location="A127872242W" display="A127872242W" xr:uid="{00000000-0004-0000-0000-00002E0C0000}"/>
    <hyperlink ref="E3130" location="A127844866W" display="A127844866W" xr:uid="{00000000-0004-0000-0000-00002F0C0000}"/>
    <hyperlink ref="E3131" location="A127899670T" display="A127899670T" xr:uid="{00000000-0004-0000-0000-0000300C0000}"/>
    <hyperlink ref="E3132" location="A127940906C" display="A127940906C" xr:uid="{00000000-0004-0000-0000-0000310C0000}"/>
    <hyperlink ref="E3133" location="A127844882W" display="A127844882W" xr:uid="{00000000-0004-0000-0000-0000320C0000}"/>
    <hyperlink ref="E3134" location="A127885914T" display="A127885914T" xr:uid="{00000000-0004-0000-0000-0000330C0000}"/>
    <hyperlink ref="E3135" location="A127927066C" display="A127927066C" xr:uid="{00000000-0004-0000-0000-0000340C0000}"/>
    <hyperlink ref="E3136" location="A127940914C" display="A127940914C" xr:uid="{00000000-0004-0000-0000-0000350C0000}"/>
    <hyperlink ref="E3137" location="A127899674A" display="A127899674A" xr:uid="{00000000-0004-0000-0000-0000360C0000}"/>
    <hyperlink ref="E3138" location="A127858778F" display="A127858778F" xr:uid="{00000000-0004-0000-0000-0000370C0000}"/>
    <hyperlink ref="E3139" location="A127844894F" display="A127844894F" xr:uid="{00000000-0004-0000-0000-0000380C0000}"/>
    <hyperlink ref="E3140" location="A127940918L" display="A127940918L" xr:uid="{00000000-0004-0000-0000-0000390C0000}"/>
    <hyperlink ref="E3141" location="A127844870L" display="A127844870L" xr:uid="{00000000-0004-0000-0000-00003A0C0000}"/>
    <hyperlink ref="E3142" location="A127927050K" display="A127927050K" xr:uid="{00000000-0004-0000-0000-00003B0C0000}"/>
    <hyperlink ref="E3143" location="A127872246F" display="A127872246F" xr:uid="{00000000-0004-0000-0000-00003C0C0000}"/>
    <hyperlink ref="E3144" location="A127885898C" display="A127885898C" xr:uid="{00000000-0004-0000-0000-00003D0C0000}"/>
    <hyperlink ref="E3145" location="A127885902J" display="A127885902J" xr:uid="{00000000-0004-0000-0000-00003E0C0000}"/>
    <hyperlink ref="E3146" location="A127844874W" display="A127844874W" xr:uid="{00000000-0004-0000-0000-00003F0C0000}"/>
    <hyperlink ref="E3147" location="A127927054V" display="A127927054V" xr:uid="{00000000-0004-0000-0000-0000400C0000}"/>
    <hyperlink ref="E3148" location="A127940910V" display="A127940910V" xr:uid="{00000000-0004-0000-0000-0000410C0000}"/>
    <hyperlink ref="E3149" location="A127913562F" display="A127913562F" xr:uid="{00000000-0004-0000-0000-0000420C0000}"/>
    <hyperlink ref="E3150" location="A127844878F" display="A127844878F" xr:uid="{00000000-0004-0000-0000-0000430C0000}"/>
    <hyperlink ref="E3151" location="A127913566R" display="A127913566R" xr:uid="{00000000-0004-0000-0000-0000440C0000}"/>
    <hyperlink ref="E3152" location="A127913570F" display="A127913570F" xr:uid="{00000000-0004-0000-0000-0000450C0000}"/>
    <hyperlink ref="E3153" location="A127872250W" display="A127872250W" xr:uid="{00000000-0004-0000-0000-0000460C0000}"/>
    <hyperlink ref="E3154" location="A127885906T" display="A127885906T" xr:uid="{00000000-0004-0000-0000-0000470C0000}"/>
    <hyperlink ref="E3155" location="A127927058C" display="A127927058C" xr:uid="{00000000-0004-0000-0000-0000480C0000}"/>
    <hyperlink ref="E3156" location="A127885910J" display="A127885910J" xr:uid="{00000000-0004-0000-0000-0000490C0000}"/>
    <hyperlink ref="E3157" location="A127872254F" display="A127872254F" xr:uid="{00000000-0004-0000-0000-00004A0C0000}"/>
    <hyperlink ref="E3158" location="A127872258R" display="A127872258R" xr:uid="{00000000-0004-0000-0000-00004B0C0000}"/>
    <hyperlink ref="E3159" location="A127927062V" display="A127927062V" xr:uid="{00000000-0004-0000-0000-00004C0C0000}"/>
    <hyperlink ref="E3160" location="A127844886F" display="A127844886F" xr:uid="{00000000-0004-0000-0000-00004D0C0000}"/>
    <hyperlink ref="E3161" location="A127885918A" display="A127885918A" xr:uid="{00000000-0004-0000-0000-00004E0C0000}"/>
    <hyperlink ref="E3162" location="A127872262F" display="A127872262F" xr:uid="{00000000-0004-0000-0000-00004F0C0000}"/>
    <hyperlink ref="E3163" location="A127872266R" display="A127872266R" xr:uid="{00000000-0004-0000-0000-0000500C0000}"/>
    <hyperlink ref="E3164" location="A127844890W" display="A127844890W" xr:uid="{00000000-0004-0000-0000-0000510C0000}"/>
    <hyperlink ref="E3165" location="A127913590R" display="A127913590R" xr:uid="{00000000-0004-0000-0000-0000520C0000}"/>
    <hyperlink ref="E3166" location="A127844898R" display="A127844898R" xr:uid="{00000000-0004-0000-0000-0000530C0000}"/>
    <hyperlink ref="E3167" location="A127927074C" display="A127927074C" xr:uid="{00000000-0004-0000-0000-0000540C0000}"/>
    <hyperlink ref="E3168" location="A127885934A" display="A127885934A" xr:uid="{00000000-0004-0000-0000-0000550C0000}"/>
    <hyperlink ref="E3169" location="A127872274R" display="A127872274R" xr:uid="{00000000-0004-0000-0000-0000560C0000}"/>
    <hyperlink ref="E3170" location="A127872282R" display="A127872282R" xr:uid="{00000000-0004-0000-0000-0000570C0000}"/>
    <hyperlink ref="E3171" location="A127940934L" display="A127940934L" xr:uid="{00000000-0004-0000-0000-0000580C0000}"/>
    <hyperlink ref="E3172" location="A127899698V" display="A127899698V" xr:uid="{00000000-0004-0000-0000-0000590C0000}"/>
    <hyperlink ref="E3173" location="A127858794F" display="A127858794F" xr:uid="{00000000-0004-0000-0000-00005A0C0000}"/>
    <hyperlink ref="E3174" location="A127927086L" display="A127927086L" xr:uid="{00000000-0004-0000-0000-00005B0C0000}"/>
    <hyperlink ref="E3175" location="A127913574R" display="A127913574R" xr:uid="{00000000-0004-0000-0000-00005C0C0000}"/>
    <hyperlink ref="E3176" location="A127940922C" display="A127940922C" xr:uid="{00000000-0004-0000-0000-00005D0C0000}"/>
    <hyperlink ref="E3177" location="A127940926L" display="A127940926L" xr:uid="{00000000-0004-0000-0000-00005E0C0000}"/>
    <hyperlink ref="E3178" location="A127927070V" display="A127927070V" xr:uid="{00000000-0004-0000-0000-00005F0C0000}"/>
    <hyperlink ref="E3179" location="A127940930C" display="A127940930C" xr:uid="{00000000-0004-0000-0000-0000600C0000}"/>
    <hyperlink ref="E3180" location="A127899678K" display="A127899678K" xr:uid="{00000000-0004-0000-0000-0000610C0000}"/>
    <hyperlink ref="E3181" location="A127885922T" display="A127885922T" xr:uid="{00000000-0004-0000-0000-0000620C0000}"/>
    <hyperlink ref="E3182" location="A127885926A" display="A127885926A" xr:uid="{00000000-0004-0000-0000-0000630C0000}"/>
    <hyperlink ref="E3183" location="A127899682A" display="A127899682A" xr:uid="{00000000-0004-0000-0000-0000640C0000}"/>
    <hyperlink ref="E3184" location="A127858782W" display="A127858782W" xr:uid="{00000000-0004-0000-0000-0000650C0000}"/>
    <hyperlink ref="E3185" location="A127913578X" display="A127913578X" xr:uid="{00000000-0004-0000-0000-0000660C0000}"/>
    <hyperlink ref="E3186" location="A127927078L" display="A127927078L" xr:uid="{00000000-0004-0000-0000-0000670C0000}"/>
    <hyperlink ref="E3187" location="A127899686K" display="A127899686K" xr:uid="{00000000-0004-0000-0000-0000680C0000}"/>
    <hyperlink ref="E3188" location="A127913582R" display="A127913582R" xr:uid="{00000000-0004-0000-0000-0000690C0000}"/>
    <hyperlink ref="E3189" location="A127885930T" display="A127885930T" xr:uid="{00000000-0004-0000-0000-00006A0C0000}"/>
    <hyperlink ref="E3190" location="A127872270F" display="A127872270F" xr:uid="{00000000-0004-0000-0000-00006B0C0000}"/>
    <hyperlink ref="E3191" location="A127858786F" display="A127858786F" xr:uid="{00000000-0004-0000-0000-00006C0C0000}"/>
    <hyperlink ref="E3192" location="A127913586X" display="A127913586X" xr:uid="{00000000-0004-0000-0000-00006D0C0000}"/>
    <hyperlink ref="E3193" location="A127899690A" display="A127899690A" xr:uid="{00000000-0004-0000-0000-00006E0C0000}"/>
    <hyperlink ref="E3194" location="A127844902V" display="A127844902V" xr:uid="{00000000-0004-0000-0000-00006F0C0000}"/>
    <hyperlink ref="E3195" location="A127858790W" display="A127858790W" xr:uid="{00000000-0004-0000-0000-0000700C0000}"/>
    <hyperlink ref="E3196" location="A127885938K" display="A127885938K" xr:uid="{00000000-0004-0000-0000-0000710C0000}"/>
    <hyperlink ref="E3197" location="A127872278X" display="A127872278X" xr:uid="{00000000-0004-0000-0000-0000720C0000}"/>
    <hyperlink ref="E3198" location="A127899694K" display="A127899694K" xr:uid="{00000000-0004-0000-0000-0000730C0000}"/>
    <hyperlink ref="E3199" location="A127858590C" display="A127858590C" xr:uid="{00000000-0004-0000-0000-0000740C0000}"/>
    <hyperlink ref="E3200" location="A127858578L" display="A127858578L" xr:uid="{00000000-0004-0000-0000-0000750C0000}"/>
    <hyperlink ref="E3201" location="A127872086F" display="A127872086F" xr:uid="{00000000-0004-0000-0000-0000760C0000}"/>
    <hyperlink ref="E3202" location="A127872090W" display="A127872090W" xr:uid="{00000000-0004-0000-0000-0000770C0000}"/>
    <hyperlink ref="E3203" location="A127940750V" display="A127940750V" xr:uid="{00000000-0004-0000-0000-0000780C0000}"/>
    <hyperlink ref="E3204" location="A127913386F" display="A127913386F" xr:uid="{00000000-0004-0000-0000-0000790C0000}"/>
    <hyperlink ref="E3205" location="A127885750J" display="A127885750J" xr:uid="{00000000-0004-0000-0000-00007A0C0000}"/>
    <hyperlink ref="E3206" location="A127872094F" display="A127872094F" xr:uid="{00000000-0004-0000-0000-00007B0C0000}"/>
    <hyperlink ref="E3207" location="A127940758L" display="A127940758L" xr:uid="{00000000-0004-0000-0000-00007C0C0000}"/>
    <hyperlink ref="E3208" location="A127885754T" display="A127885754T" xr:uid="{00000000-0004-0000-0000-00007D0C0000}"/>
    <hyperlink ref="E3209" location="A127926870X" display="A127926870X" xr:uid="{00000000-0004-0000-0000-00007E0C0000}"/>
    <hyperlink ref="E3210" location="A127899486T" display="A127899486T" xr:uid="{00000000-0004-0000-0000-00007F0C0000}"/>
    <hyperlink ref="E3211" location="A127872070L" display="A127872070L" xr:uid="{00000000-0004-0000-0000-0000800C0000}"/>
    <hyperlink ref="E3212" location="A127872074W" display="A127872074W" xr:uid="{00000000-0004-0000-0000-0000810C0000}"/>
    <hyperlink ref="E3213" location="A127913370L" display="A127913370L" xr:uid="{00000000-0004-0000-0000-0000820C0000}"/>
    <hyperlink ref="E3214" location="A127872078F" display="A127872078F" xr:uid="{00000000-0004-0000-0000-0000830C0000}"/>
    <hyperlink ref="E3215" location="A127940746C" display="A127940746C" xr:uid="{00000000-0004-0000-0000-0000840C0000}"/>
    <hyperlink ref="E3216" location="A127872082W" display="A127872082W" xr:uid="{00000000-0004-0000-0000-0000850C0000}"/>
    <hyperlink ref="E3217" location="A127899490J" display="A127899490J" xr:uid="{00000000-0004-0000-0000-0000860C0000}"/>
    <hyperlink ref="E3218" location="A127858582C" display="A127858582C" xr:uid="{00000000-0004-0000-0000-0000870C0000}"/>
    <hyperlink ref="E3219" location="A127926874J" display="A127926874J" xr:uid="{00000000-0004-0000-0000-0000880C0000}"/>
    <hyperlink ref="E3220" location="A127885738T" display="A127885738T" xr:uid="{00000000-0004-0000-0000-0000890C0000}"/>
    <hyperlink ref="E3221" location="A127926878T" display="A127926878T" xr:uid="{00000000-0004-0000-0000-00008A0C0000}"/>
    <hyperlink ref="E3222" location="A127926882J" display="A127926882J" xr:uid="{00000000-0004-0000-0000-00008B0C0000}"/>
    <hyperlink ref="E3223" location="A127858586L" display="A127858586L" xr:uid="{00000000-0004-0000-0000-00008C0C0000}"/>
    <hyperlink ref="E3224" location="A127885742J" display="A127885742J" xr:uid="{00000000-0004-0000-0000-00008D0C0000}"/>
    <hyperlink ref="E3225" location="A127913374W" display="A127913374W" xr:uid="{00000000-0004-0000-0000-00008E0C0000}"/>
    <hyperlink ref="E3226" location="A127913378F" display="A127913378F" xr:uid="{00000000-0004-0000-0000-00008F0C0000}"/>
    <hyperlink ref="E3227" location="A127844718V" display="A127844718V" xr:uid="{00000000-0004-0000-0000-0000900C0000}"/>
    <hyperlink ref="E3228" location="A127844722K" display="A127844722K" xr:uid="{00000000-0004-0000-0000-0000910C0000}"/>
    <hyperlink ref="E3229" location="A127885746T" display="A127885746T" xr:uid="{00000000-0004-0000-0000-0000920C0000}"/>
    <hyperlink ref="E3230" location="A127913382W" display="A127913382W" xr:uid="{00000000-0004-0000-0000-0000930C0000}"/>
    <hyperlink ref="E3231" location="A127926886T" display="A127926886T" xr:uid="{00000000-0004-0000-0000-0000940C0000}"/>
    <hyperlink ref="E3232" location="A127940754C" display="A127940754C" xr:uid="{00000000-0004-0000-0000-0000950C0000}"/>
    <hyperlink ref="E3233" location="A127858602A" display="A127858602A" xr:uid="{00000000-0004-0000-0000-0000960C0000}"/>
    <hyperlink ref="E3234" location="A127872098R" display="A127872098R" xr:uid="{00000000-0004-0000-0000-0000970C0000}"/>
    <hyperlink ref="E3235" location="A127940762C" display="A127940762C" xr:uid="{00000000-0004-0000-0000-0000980C0000}"/>
    <hyperlink ref="E3236" location="A127913394F" display="A127913394F" xr:uid="{00000000-0004-0000-0000-0000990C0000}"/>
    <hyperlink ref="E3237" location="A127844730K" display="A127844730K" xr:uid="{00000000-0004-0000-0000-00009A0C0000}"/>
    <hyperlink ref="E3238" location="A127913398R" display="A127913398R" xr:uid="{00000000-0004-0000-0000-00009B0C0000}"/>
    <hyperlink ref="E3239" location="A127872114C" display="A127872114C" xr:uid="{00000000-0004-0000-0000-00009C0C0000}"/>
    <hyperlink ref="E3240" location="A127858606K" display="A127858606K" xr:uid="{00000000-0004-0000-0000-00009D0C0000}"/>
    <hyperlink ref="E3241" location="A127858610A" display="A127858610A" xr:uid="{00000000-0004-0000-0000-00009E0C0000}"/>
    <hyperlink ref="E3242" location="A127899514R" display="A127899514R" xr:uid="{00000000-0004-0000-0000-00009F0C0000}"/>
    <hyperlink ref="E3243" location="A127885758A" display="A127885758A" xr:uid="{00000000-0004-0000-0000-0000A00C0000}"/>
    <hyperlink ref="E3244" location="A127899498A" display="A127899498A" xr:uid="{00000000-0004-0000-0000-0000A10C0000}"/>
    <hyperlink ref="E3245" location="A127899502F" display="A127899502F" xr:uid="{00000000-0004-0000-0000-0000A20C0000}"/>
    <hyperlink ref="E3246" location="A127926890J" display="A127926890J" xr:uid="{00000000-0004-0000-0000-0000A30C0000}"/>
    <hyperlink ref="E3247" location="A127926894T" display="A127926894T" xr:uid="{00000000-0004-0000-0000-0000A40C0000}"/>
    <hyperlink ref="E3248" location="A127872102V" display="A127872102V" xr:uid="{00000000-0004-0000-0000-0000A50C0000}"/>
    <hyperlink ref="E3249" location="A127885762T" display="A127885762T" xr:uid="{00000000-0004-0000-0000-0000A60C0000}"/>
    <hyperlink ref="E3250" location="A127926898A" display="A127926898A" xr:uid="{00000000-0004-0000-0000-0000A70C0000}"/>
    <hyperlink ref="E3251" location="A127872106C" display="A127872106C" xr:uid="{00000000-0004-0000-0000-0000A80C0000}"/>
    <hyperlink ref="E3252" location="A127899506R" display="A127899506R" xr:uid="{00000000-0004-0000-0000-0000A90C0000}"/>
    <hyperlink ref="E3253" location="A127885766A" display="A127885766A" xr:uid="{00000000-0004-0000-0000-0000AA0C0000}"/>
    <hyperlink ref="E3254" location="A127844726V" display="A127844726V" xr:uid="{00000000-0004-0000-0000-0000AB0C0000}"/>
    <hyperlink ref="E3255" location="A127885770T" display="A127885770T" xr:uid="{00000000-0004-0000-0000-0000AC0C0000}"/>
    <hyperlink ref="E3256" location="A127913390W" display="A127913390W" xr:uid="{00000000-0004-0000-0000-0000AD0C0000}"/>
    <hyperlink ref="E3257" location="A127940766L" display="A127940766L" xr:uid="{00000000-0004-0000-0000-0000AE0C0000}"/>
    <hyperlink ref="E3258" location="A127899510F" display="A127899510F" xr:uid="{00000000-0004-0000-0000-0000AF0C0000}"/>
    <hyperlink ref="E3259" location="A127940770C" display="A127940770C" xr:uid="{00000000-0004-0000-0000-0000B00C0000}"/>
    <hyperlink ref="E3260" location="A127858594L" display="A127858594L" xr:uid="{00000000-0004-0000-0000-0000B10C0000}"/>
    <hyperlink ref="E3261" location="A127940774L" display="A127940774L" xr:uid="{00000000-0004-0000-0000-0000B20C0000}"/>
    <hyperlink ref="E3262" location="A127926902F" display="A127926902F" xr:uid="{00000000-0004-0000-0000-0000B30C0000}"/>
    <hyperlink ref="E3263" location="A127940778W" display="A127940778W" xr:uid="{00000000-0004-0000-0000-0000B40C0000}"/>
    <hyperlink ref="E3264" location="A127872110V" display="A127872110V" xr:uid="{00000000-0004-0000-0000-0000B50C0000}"/>
    <hyperlink ref="E3265" location="A127885774A" display="A127885774A" xr:uid="{00000000-0004-0000-0000-0000B60C0000}"/>
    <hyperlink ref="E3266" location="A127844734V" display="A127844734V" xr:uid="{00000000-0004-0000-0000-0000B70C0000}"/>
    <hyperlink ref="E3267" location="A127858630K" display="A127858630K" xr:uid="{00000000-0004-0000-0000-0000B80C0000}"/>
    <hyperlink ref="E3268" location="A127858614K" display="A127858614K" xr:uid="{00000000-0004-0000-0000-0000B90C0000}"/>
    <hyperlink ref="E3269" location="A127858622K" display="A127858622K" xr:uid="{00000000-0004-0000-0000-0000BA0C0000}"/>
    <hyperlink ref="E3270" location="A127844746C" display="A127844746C" xr:uid="{00000000-0004-0000-0000-0000BB0C0000}"/>
    <hyperlink ref="E3271" location="A127844750V" display="A127844750V" xr:uid="{00000000-0004-0000-0000-0000BC0C0000}"/>
    <hyperlink ref="E3272" location="A127926922R" display="A127926922R" xr:uid="{00000000-0004-0000-0000-0000BD0C0000}"/>
    <hyperlink ref="E3273" location="A127913418L" display="A127913418L" xr:uid="{00000000-0004-0000-0000-0000BE0C0000}"/>
    <hyperlink ref="E3274" location="A127926926X" display="A127926926X" xr:uid="{00000000-0004-0000-0000-0000BF0C0000}"/>
    <hyperlink ref="E3275" location="A127844758L" display="A127844758L" xr:uid="{00000000-0004-0000-0000-0000C00C0000}"/>
    <hyperlink ref="E3276" location="A127926930R" display="A127926930R" xr:uid="{00000000-0004-0000-0000-0000C10C0000}"/>
    <hyperlink ref="E3277" location="A127885778K" display="A127885778K" xr:uid="{00000000-0004-0000-0000-0000C20C0000}"/>
    <hyperlink ref="E3278" location="A127899518X" display="A127899518X" xr:uid="{00000000-0004-0000-0000-0000C30C0000}"/>
    <hyperlink ref="E3279" location="A127913402V" display="A127913402V" xr:uid="{00000000-0004-0000-0000-0000C40C0000}"/>
    <hyperlink ref="E3280" location="A127844738C" display="A127844738C" xr:uid="{00000000-0004-0000-0000-0000C50C0000}"/>
    <hyperlink ref="E3281" location="A127913406C" display="A127913406C" xr:uid="{00000000-0004-0000-0000-0000C60C0000}"/>
    <hyperlink ref="E3282" location="A127913410V" display="A127913410V" xr:uid="{00000000-0004-0000-0000-0000C70C0000}"/>
    <hyperlink ref="E3283" location="A127926906R" display="A127926906R" xr:uid="{00000000-0004-0000-0000-0000C80C0000}"/>
    <hyperlink ref="E3284" location="A127858618V" display="A127858618V" xr:uid="{00000000-0004-0000-0000-0000C90C0000}"/>
    <hyperlink ref="E3285" location="A127899522R" display="A127899522R" xr:uid="{00000000-0004-0000-0000-0000CA0C0000}"/>
    <hyperlink ref="E3286" location="A127899526X" display="A127899526X" xr:uid="{00000000-0004-0000-0000-0000CB0C0000}"/>
    <hyperlink ref="E3287" location="A127899530R" display="A127899530R" xr:uid="{00000000-0004-0000-0000-0000CC0C0000}"/>
    <hyperlink ref="E3288" location="A127926910F" display="A127926910F" xr:uid="{00000000-0004-0000-0000-0000CD0C0000}"/>
    <hyperlink ref="E3289" location="A127940782L" display="A127940782L" xr:uid="{00000000-0004-0000-0000-0000CE0C0000}"/>
    <hyperlink ref="E3290" location="A127844742V" display="A127844742V" xr:uid="{00000000-0004-0000-0000-0000CF0C0000}"/>
    <hyperlink ref="E3291" location="A127940786W" display="A127940786W" xr:uid="{00000000-0004-0000-0000-0000D00C0000}"/>
    <hyperlink ref="E3292" location="A127940790L" display="A127940790L" xr:uid="{00000000-0004-0000-0000-0000D10C0000}"/>
    <hyperlink ref="E3293" location="A127885782A" display="A127885782A" xr:uid="{00000000-0004-0000-0000-0000D20C0000}"/>
    <hyperlink ref="E3294" location="A127926914R" display="A127926914R" xr:uid="{00000000-0004-0000-0000-0000D30C0000}"/>
    <hyperlink ref="E3295" location="A127858626V" display="A127858626V" xr:uid="{00000000-0004-0000-0000-0000D40C0000}"/>
    <hyperlink ref="E3296" location="A127940794W" display="A127940794W" xr:uid="{00000000-0004-0000-0000-0000D50C0000}"/>
    <hyperlink ref="E3297" location="A127913414C" display="A127913414C" xr:uid="{00000000-0004-0000-0000-0000D60C0000}"/>
    <hyperlink ref="E3298" location="A127899534X" display="A127899534X" xr:uid="{00000000-0004-0000-0000-0000D70C0000}"/>
    <hyperlink ref="E3299" location="A127926918X" display="A127926918X" xr:uid="{00000000-0004-0000-0000-0000D80C0000}"/>
    <hyperlink ref="E3300" location="A127844754C" display="A127844754C" xr:uid="{00000000-0004-0000-0000-0000D90C0000}"/>
    <hyperlink ref="E3301" location="A127872126L" display="A127872126L" xr:uid="{00000000-0004-0000-0000-0000DA0C0000}"/>
    <hyperlink ref="E3302" location="A127872118L" display="A127872118L" xr:uid="{00000000-0004-0000-0000-0000DB0C0000}"/>
    <hyperlink ref="E3303" location="A127872122C" display="A127872122C" xr:uid="{00000000-0004-0000-0000-0000DC0C0000}"/>
    <hyperlink ref="E3304" location="A127913438W" display="A127913438W" xr:uid="{00000000-0004-0000-0000-0000DD0C0000}"/>
    <hyperlink ref="E3305" location="A127872130C" display="A127872130C" xr:uid="{00000000-0004-0000-0000-0000DE0C0000}"/>
    <hyperlink ref="E3306" location="A127926954J" display="A127926954J" xr:uid="{00000000-0004-0000-0000-0000DF0C0000}"/>
    <hyperlink ref="E3307" location="A127885806J" display="A127885806J" xr:uid="{00000000-0004-0000-0000-0000E00C0000}"/>
    <hyperlink ref="E3308" location="A127858650V" display="A127858650V" xr:uid="{00000000-0004-0000-0000-0000E10C0000}"/>
    <hyperlink ref="E3309" location="A127940806V" display="A127940806V" xr:uid="{00000000-0004-0000-0000-0000E20C0000}"/>
    <hyperlink ref="E3310" location="A127913442L" display="A127913442L" xr:uid="{00000000-0004-0000-0000-0000E30C0000}"/>
    <hyperlink ref="E3311" location="A127926934X" display="A127926934X" xr:uid="{00000000-0004-0000-0000-0000E40C0000}"/>
    <hyperlink ref="E3312" location="A127885786K" display="A127885786K" xr:uid="{00000000-0004-0000-0000-0000E50C0000}"/>
    <hyperlink ref="E3313" location="A127885790A" display="A127885790A" xr:uid="{00000000-0004-0000-0000-0000E60C0000}"/>
    <hyperlink ref="E3314" location="A127926938J" display="A127926938J" xr:uid="{00000000-0004-0000-0000-0000E70C0000}"/>
    <hyperlink ref="E3315" location="A127858634V" display="A127858634V" xr:uid="{00000000-0004-0000-0000-0000E80C0000}"/>
    <hyperlink ref="E3316" location="A127858638C" display="A127858638C" xr:uid="{00000000-0004-0000-0000-0000E90C0000}"/>
    <hyperlink ref="E3317" location="A127899542X" display="A127899542X" xr:uid="{00000000-0004-0000-0000-0000EA0C0000}"/>
    <hyperlink ref="E3318" location="A127885794K" display="A127885794K" xr:uid="{00000000-0004-0000-0000-0000EB0C0000}"/>
    <hyperlink ref="E3319" location="A127926942X" display="A127926942X" xr:uid="{00000000-0004-0000-0000-0000EC0C0000}"/>
    <hyperlink ref="E3320" location="A127913422C" display="A127913422C" xr:uid="{00000000-0004-0000-0000-0000ED0C0000}"/>
    <hyperlink ref="E3321" location="A127913426L" display="A127913426L" xr:uid="{00000000-0004-0000-0000-0000EE0C0000}"/>
    <hyperlink ref="E3322" location="A127885798V" display="A127885798V" xr:uid="{00000000-0004-0000-0000-0000EF0C0000}"/>
    <hyperlink ref="E3323" location="A127913430C" display="A127913430C" xr:uid="{00000000-0004-0000-0000-0000F00C0000}"/>
    <hyperlink ref="E3324" location="A127899546J" display="A127899546J" xr:uid="{00000000-0004-0000-0000-0000F10C0000}"/>
    <hyperlink ref="E3325" location="A127858642V" display="A127858642V" xr:uid="{00000000-0004-0000-0000-0000F20C0000}"/>
    <hyperlink ref="E3326" location="A127913434L" display="A127913434L" xr:uid="{00000000-0004-0000-0000-0000F30C0000}"/>
    <hyperlink ref="E3327" location="A127899550X" display="A127899550X" xr:uid="{00000000-0004-0000-0000-0000F40C0000}"/>
    <hyperlink ref="E3328" location="A127926946J" display="A127926946J" xr:uid="{00000000-0004-0000-0000-0000F50C0000}"/>
    <hyperlink ref="E3329" location="A127940798F" display="A127940798F" xr:uid="{00000000-0004-0000-0000-0000F60C0000}"/>
    <hyperlink ref="E3330" location="A127940802K" display="A127940802K" xr:uid="{00000000-0004-0000-0000-0000F70C0000}"/>
    <hyperlink ref="E3331" location="A127899554J" display="A127899554J" xr:uid="{00000000-0004-0000-0000-0000F80C0000}"/>
    <hyperlink ref="E3332" location="A127844762C" display="A127844762C" xr:uid="{00000000-0004-0000-0000-0000F90C0000}"/>
    <hyperlink ref="E3333" location="A127858646C" display="A127858646C" xr:uid="{00000000-0004-0000-0000-0000FA0C0000}"/>
    <hyperlink ref="E3334" location="A127885802X" display="A127885802X" xr:uid="{00000000-0004-0000-0000-0000FB0C0000}"/>
    <hyperlink ref="E3335" location="A127872154W" display="A127872154W" xr:uid="{00000000-0004-0000-0000-0000FC0C0000}"/>
    <hyperlink ref="E3336" location="A127844766L" display="A127844766L" xr:uid="{00000000-0004-0000-0000-0000FD0C0000}"/>
    <hyperlink ref="E3337" location="A127913450L" display="A127913450L" xr:uid="{00000000-0004-0000-0000-0000FE0C0000}"/>
    <hyperlink ref="E3338" location="A127913458F" display="A127913458F" xr:uid="{00000000-0004-0000-0000-0000FF0C0000}"/>
    <hyperlink ref="E3339" location="A127899570J" display="A127899570J" xr:uid="{00000000-0004-0000-0000-0000000D0000}"/>
    <hyperlink ref="E3340" location="A127858662C" display="A127858662C" xr:uid="{00000000-0004-0000-0000-0000010D0000}"/>
    <hyperlink ref="E3341" location="A127872158F" display="A127872158F" xr:uid="{00000000-0004-0000-0000-0000020D0000}"/>
    <hyperlink ref="E3342" location="A127885822J" display="A127885822J" xr:uid="{00000000-0004-0000-0000-0000030D0000}"/>
    <hyperlink ref="E3343" location="A127913466F" display="A127913466F" xr:uid="{00000000-0004-0000-0000-0000040D0000}"/>
    <hyperlink ref="E3344" location="A127885826T" display="A127885826T" xr:uid="{00000000-0004-0000-0000-0000050D0000}"/>
    <hyperlink ref="E3345" location="A127926958T" display="A127926958T" xr:uid="{00000000-0004-0000-0000-0000060D0000}"/>
    <hyperlink ref="E3346" location="A127899558T" display="A127899558T" xr:uid="{00000000-0004-0000-0000-0000070D0000}"/>
    <hyperlink ref="E3347" location="A127844770C" display="A127844770C" xr:uid="{00000000-0004-0000-0000-0000080D0000}"/>
    <hyperlink ref="E3348" location="A127885810X" display="A127885810X" xr:uid="{00000000-0004-0000-0000-0000090D0000}"/>
    <hyperlink ref="E3349" location="A127885814J" display="A127885814J" xr:uid="{00000000-0004-0000-0000-00000A0D0000}"/>
    <hyperlink ref="E3350" location="A127913446W" display="A127913446W" xr:uid="{00000000-0004-0000-0000-00000B0D0000}"/>
    <hyperlink ref="E3351" location="A127858654C" display="A127858654C" xr:uid="{00000000-0004-0000-0000-00000C0D0000}"/>
    <hyperlink ref="E3352" location="A127926962J" display="A127926962J" xr:uid="{00000000-0004-0000-0000-00000D0D0000}"/>
    <hyperlink ref="E3353" location="A127926966T" display="A127926966T" xr:uid="{00000000-0004-0000-0000-00000E0D0000}"/>
    <hyperlink ref="E3354" location="A127872134L" display="A127872134L" xr:uid="{00000000-0004-0000-0000-00000F0D0000}"/>
    <hyperlink ref="E3355" location="A127872138W" display="A127872138W" xr:uid="{00000000-0004-0000-0000-0000100D0000}"/>
    <hyperlink ref="E3356" location="A127844774L" display="A127844774L" xr:uid="{00000000-0004-0000-0000-0000110D0000}"/>
    <hyperlink ref="E3357" location="A127872142L" display="A127872142L" xr:uid="{00000000-0004-0000-0000-0000120D0000}"/>
    <hyperlink ref="E3358" location="A127913454W" display="A127913454W" xr:uid="{00000000-0004-0000-0000-0000130D0000}"/>
    <hyperlink ref="E3359" location="A127926970J" display="A127926970J" xr:uid="{00000000-0004-0000-0000-0000140D0000}"/>
    <hyperlink ref="E3360" location="A127899562J" display="A127899562J" xr:uid="{00000000-0004-0000-0000-0000150D0000}"/>
    <hyperlink ref="E3361" location="A127858658L" display="A127858658L" xr:uid="{00000000-0004-0000-0000-0000160D0000}"/>
    <hyperlink ref="E3362" location="A127844778W" display="A127844778W" xr:uid="{00000000-0004-0000-0000-0000170D0000}"/>
    <hyperlink ref="E3363" location="A127872146W" display="A127872146W" xr:uid="{00000000-0004-0000-0000-0000180D0000}"/>
    <hyperlink ref="E3364" location="A127844782L" display="A127844782L" xr:uid="{00000000-0004-0000-0000-0000190D0000}"/>
    <hyperlink ref="E3365" location="A127872150L" display="A127872150L" xr:uid="{00000000-0004-0000-0000-00001A0D0000}"/>
    <hyperlink ref="E3366" location="A127913462W" display="A127913462W" xr:uid="{00000000-0004-0000-0000-00001B0D0000}"/>
    <hyperlink ref="E3367" location="A127899574T" display="A127899574T" xr:uid="{00000000-0004-0000-0000-00001C0D0000}"/>
    <hyperlink ref="E3368" location="A127885818T" display="A127885818T" xr:uid="{00000000-0004-0000-0000-00001D0D0000}"/>
    <hyperlink ref="E3369" location="A127940942L" display="A127940942L" xr:uid="{00000000-0004-0000-0000-00001E0D0000}"/>
    <hyperlink ref="E3370" location="A127858818L" display="A127858818L" xr:uid="{00000000-0004-0000-0000-00001F0D0000}"/>
    <hyperlink ref="E3371" location="A127872314W" display="A127872314W" xr:uid="{00000000-0004-0000-0000-0000200D0000}"/>
    <hyperlink ref="E3372" location="A127887262J" display="A127887262J" xr:uid="{00000000-0004-0000-0000-0000210D0000}"/>
    <hyperlink ref="E3373" location="A127942070A" display="A127942070A" xr:uid="{00000000-0004-0000-0000-0000220D0000}"/>
    <hyperlink ref="E3374" location="A127928490J" display="A127928490J" xr:uid="{00000000-0004-0000-0000-0000230D0000}"/>
    <hyperlink ref="E3375" location="A127887258T" display="A127887258T" xr:uid="{00000000-0004-0000-0000-0000240D0000}"/>
    <hyperlink ref="E3376" location="A127887266T" display="A127887266T" xr:uid="{00000000-0004-0000-0000-0000250D0000}"/>
    <hyperlink ref="E3377" location="A127887274T" display="A127887274T" xr:uid="{00000000-0004-0000-0000-0000260D0000}"/>
    <hyperlink ref="E3378" location="A127887278A" display="A127887278A" xr:uid="{00000000-0004-0000-0000-0000270D0000}"/>
    <hyperlink ref="E3379" location="A127942090K" display="A127942090K" xr:uid="{00000000-0004-0000-0000-0000280D0000}"/>
    <hyperlink ref="E3380" location="A127846238V" display="A127846238V" xr:uid="{00000000-0004-0000-0000-0000290D0000}"/>
    <hyperlink ref="E3381" location="A127846242K" display="A127846242K" xr:uid="{00000000-0004-0000-0000-00002A0D0000}"/>
    <hyperlink ref="E3382" location="A127901046L" display="A127901046L" xr:uid="{00000000-0004-0000-0000-00002B0D0000}"/>
    <hyperlink ref="E3383" location="A127873530J" display="A127873530J" xr:uid="{00000000-0004-0000-0000-00002C0D0000}"/>
    <hyperlink ref="E3384" location="A127942074K" display="A127942074K" xr:uid="{00000000-0004-0000-0000-00002D0D0000}"/>
    <hyperlink ref="E3385" location="A127901050C" display="A127901050C" xr:uid="{00000000-0004-0000-0000-00002E0D0000}"/>
    <hyperlink ref="E3386" location="A127887250X" display="A127887250X" xr:uid="{00000000-0004-0000-0000-00002F0D0000}"/>
    <hyperlink ref="E3387" location="A127942078V" display="A127942078V" xr:uid="{00000000-0004-0000-0000-0000300D0000}"/>
    <hyperlink ref="E3388" location="A127859938X" display="A127859938X" xr:uid="{00000000-0004-0000-0000-0000310D0000}"/>
    <hyperlink ref="E3389" location="A127942082K" display="A127942082K" xr:uid="{00000000-0004-0000-0000-0000320D0000}"/>
    <hyperlink ref="E3390" location="A127873534T" display="A127873534T" xr:uid="{00000000-0004-0000-0000-0000330D0000}"/>
    <hyperlink ref="E3391" location="A127914930T" display="A127914930T" xr:uid="{00000000-0004-0000-0000-0000340D0000}"/>
    <hyperlink ref="E3392" location="A127846222A" display="A127846222A" xr:uid="{00000000-0004-0000-0000-0000350D0000}"/>
    <hyperlink ref="E3393" location="A127859942R" display="A127859942R" xr:uid="{00000000-0004-0000-0000-0000360D0000}"/>
    <hyperlink ref="E3394" location="A127928494T" display="A127928494T" xr:uid="{00000000-0004-0000-0000-0000370D0000}"/>
    <hyperlink ref="E3395" location="A127901054L" display="A127901054L" xr:uid="{00000000-0004-0000-0000-0000380D0000}"/>
    <hyperlink ref="E3396" location="A127873538A" display="A127873538A" xr:uid="{00000000-0004-0000-0000-0000390D0000}"/>
    <hyperlink ref="E3397" location="A127887254J" display="A127887254J" xr:uid="{00000000-0004-0000-0000-00003A0D0000}"/>
    <hyperlink ref="E3398" location="A127846226K" display="A127846226K" xr:uid="{00000000-0004-0000-0000-00003B0D0000}"/>
    <hyperlink ref="E3399" location="A127914934A" display="A127914934A" xr:uid="{00000000-0004-0000-0000-00003C0D0000}"/>
    <hyperlink ref="E3400" location="A127846230A" display="A127846230A" xr:uid="{00000000-0004-0000-0000-00003D0D0000}"/>
    <hyperlink ref="E3401" location="A127901058W" display="A127901058W" xr:uid="{00000000-0004-0000-0000-00003E0D0000}"/>
    <hyperlink ref="E3402" location="A127846234K" display="A127846234K" xr:uid="{00000000-0004-0000-0000-00003F0D0000}"/>
    <hyperlink ref="E3403" location="A127859946X" display="A127859946X" xr:uid="{00000000-0004-0000-0000-0000400D0000}"/>
    <hyperlink ref="E3404" location="A127873542T" display="A127873542T" xr:uid="{00000000-0004-0000-0000-0000410D0000}"/>
    <hyperlink ref="E3405" location="A127887270J" display="A127887270J" xr:uid="{00000000-0004-0000-0000-0000420D0000}"/>
    <hyperlink ref="E3406" location="A127942086V" display="A127942086V" xr:uid="{00000000-0004-0000-0000-0000430D0000}"/>
    <hyperlink ref="E3407" location="A127887298K" display="A127887298K" xr:uid="{00000000-0004-0000-0000-0000440D0000}"/>
    <hyperlink ref="E3408" location="A127928498A" display="A127928498A" xr:uid="{00000000-0004-0000-0000-0000450D0000}"/>
    <hyperlink ref="E3409" location="A127914942A" display="A127914942A" xr:uid="{00000000-0004-0000-0000-0000460D0000}"/>
    <hyperlink ref="E3410" location="A127914946K" display="A127914946K" xr:uid="{00000000-0004-0000-0000-0000470D0000}"/>
    <hyperlink ref="E3411" location="A127859954X" display="A127859954X" xr:uid="{00000000-0004-0000-0000-0000480D0000}"/>
    <hyperlink ref="E3412" location="A127942110J" display="A127942110J" xr:uid="{00000000-0004-0000-0000-0000490D0000}"/>
    <hyperlink ref="E3413" location="A127942114T" display="A127942114T" xr:uid="{00000000-0004-0000-0000-00004A0D0000}"/>
    <hyperlink ref="E3414" location="A127846266C" display="A127846266C" xr:uid="{00000000-0004-0000-0000-00004B0D0000}"/>
    <hyperlink ref="E3415" location="A127942118A" display="A127942118A" xr:uid="{00000000-0004-0000-0000-00004C0D0000}"/>
    <hyperlink ref="E3416" location="A127942122T" display="A127942122T" xr:uid="{00000000-0004-0000-0000-00004D0D0000}"/>
    <hyperlink ref="E3417" location="A127928502F" display="A127928502F" xr:uid="{00000000-0004-0000-0000-00004E0D0000}"/>
    <hyperlink ref="E3418" location="A127887282T" display="A127887282T" xr:uid="{00000000-0004-0000-0000-00004F0D0000}"/>
    <hyperlink ref="E3419" location="A127873546A" display="A127873546A" xr:uid="{00000000-0004-0000-0000-0000500D0000}"/>
    <hyperlink ref="E3420" location="A127942094V" display="A127942094V" xr:uid="{00000000-0004-0000-0000-0000510D0000}"/>
    <hyperlink ref="E3421" location="A127901062L" display="A127901062L" xr:uid="{00000000-0004-0000-0000-0000520D0000}"/>
    <hyperlink ref="E3422" location="A127914938K" display="A127914938K" xr:uid="{00000000-0004-0000-0000-0000530D0000}"/>
    <hyperlink ref="E3423" location="A127942098C" display="A127942098C" xr:uid="{00000000-0004-0000-0000-0000540D0000}"/>
    <hyperlink ref="E3424" location="A127887286A" display="A127887286A" xr:uid="{00000000-0004-0000-0000-0000550D0000}"/>
    <hyperlink ref="E3425" location="A127846246V" display="A127846246V" xr:uid="{00000000-0004-0000-0000-0000560D0000}"/>
    <hyperlink ref="E3426" location="A127846250K" display="A127846250K" xr:uid="{00000000-0004-0000-0000-0000570D0000}"/>
    <hyperlink ref="E3427" location="A127928506R" display="A127928506R" xr:uid="{00000000-0004-0000-0000-0000580D0000}"/>
    <hyperlink ref="E3428" location="A127942102J" display="A127942102J" xr:uid="{00000000-0004-0000-0000-0000590D0000}"/>
    <hyperlink ref="E3429" location="A127928510F" display="A127928510F" xr:uid="{00000000-0004-0000-0000-00005A0D0000}"/>
    <hyperlink ref="E3430" location="A127942106T" display="A127942106T" xr:uid="{00000000-0004-0000-0000-00005B0D0000}"/>
    <hyperlink ref="E3431" location="A127928514R" display="A127928514R" xr:uid="{00000000-0004-0000-0000-00005C0D0000}"/>
    <hyperlink ref="E3432" location="A127859950R" display="A127859950R" xr:uid="{00000000-0004-0000-0000-00005D0D0000}"/>
    <hyperlink ref="E3433" location="A127901066W" display="A127901066W" xr:uid="{00000000-0004-0000-0000-00005E0D0000}"/>
    <hyperlink ref="E3434" location="A127873550T" display="A127873550T" xr:uid="{00000000-0004-0000-0000-00005F0D0000}"/>
    <hyperlink ref="E3435" location="A127873554A" display="A127873554A" xr:uid="{00000000-0004-0000-0000-0000600D0000}"/>
    <hyperlink ref="E3436" location="A127846254V" display="A127846254V" xr:uid="{00000000-0004-0000-0000-0000610D0000}"/>
    <hyperlink ref="E3437" location="A127887290T" display="A127887290T" xr:uid="{00000000-0004-0000-0000-0000620D0000}"/>
    <hyperlink ref="E3438" location="A127846258C" display="A127846258C" xr:uid="{00000000-0004-0000-0000-0000630D0000}"/>
    <hyperlink ref="E3439" location="A127887302R" display="A127887302R" xr:uid="{00000000-0004-0000-0000-0000640D0000}"/>
    <hyperlink ref="E3440" location="A127846262V" display="A127846262V" xr:uid="{00000000-0004-0000-0000-0000650D0000}"/>
    <hyperlink ref="E3441" location="A127860090X" display="A127860090X" xr:uid="{00000000-0004-0000-0000-0000660D0000}"/>
    <hyperlink ref="E3442" location="A127928598K" display="A127928598K" xr:uid="{00000000-0004-0000-0000-0000670D0000}"/>
    <hyperlink ref="E3443" location="A127873662K" display="A127873662K" xr:uid="{00000000-0004-0000-0000-0000680D0000}"/>
    <hyperlink ref="E3444" location="A127928610R" display="A127928610R" xr:uid="{00000000-0004-0000-0000-0000690D0000}"/>
    <hyperlink ref="E3445" location="A127915046W" display="A127915046W" xr:uid="{00000000-0004-0000-0000-00006A0D0000}"/>
    <hyperlink ref="E3446" location="A127873682V" display="A127873682V" xr:uid="{00000000-0004-0000-0000-00006B0D0000}"/>
    <hyperlink ref="E3447" location="A127901158F" display="A127901158F" xr:uid="{00000000-0004-0000-0000-00006C0D0000}"/>
    <hyperlink ref="E3448" location="A127942222A" display="A127942222A" xr:uid="{00000000-0004-0000-0000-00006D0D0000}"/>
    <hyperlink ref="E3449" location="A127928618J" display="A127928618J" xr:uid="{00000000-0004-0000-0000-00006E0D0000}"/>
    <hyperlink ref="E3450" location="A127887418T" display="A127887418T" xr:uid="{00000000-0004-0000-0000-00006F0D0000}"/>
    <hyperlink ref="E3451" location="A127887398V" display="A127887398V" xr:uid="{00000000-0004-0000-0000-0000700D0000}"/>
    <hyperlink ref="E3452" location="A127942210T" display="A127942210T" xr:uid="{00000000-0004-0000-0000-0000710D0000}"/>
    <hyperlink ref="E3453" location="A127873654K" display="A127873654K" xr:uid="{00000000-0004-0000-0000-0000720D0000}"/>
    <hyperlink ref="E3454" location="A127887402X" display="A127887402X" xr:uid="{00000000-0004-0000-0000-0000730D0000}"/>
    <hyperlink ref="E3455" location="A127887406J" display="A127887406J" xr:uid="{00000000-0004-0000-0000-0000740D0000}"/>
    <hyperlink ref="E3456" location="A127860078J" display="A127860078J" xr:uid="{00000000-0004-0000-0000-0000750D0000}"/>
    <hyperlink ref="E3457" location="A127860082X" display="A127860082X" xr:uid="{00000000-0004-0000-0000-0000760D0000}"/>
    <hyperlink ref="E3458" location="A127942214A" display="A127942214A" xr:uid="{00000000-0004-0000-0000-0000770D0000}"/>
    <hyperlink ref="E3459" location="A127942218K" display="A127942218K" xr:uid="{00000000-0004-0000-0000-0000780D0000}"/>
    <hyperlink ref="E3460" location="A127873658V" display="A127873658V" xr:uid="{00000000-0004-0000-0000-0000790D0000}"/>
    <hyperlink ref="E3461" location="A127860086J" display="A127860086J" xr:uid="{00000000-0004-0000-0000-00007A0D0000}"/>
    <hyperlink ref="E3462" location="A127928602R" display="A127928602R" xr:uid="{00000000-0004-0000-0000-00007B0D0000}"/>
    <hyperlink ref="E3463" location="A127928606X" display="A127928606X" xr:uid="{00000000-0004-0000-0000-00007C0D0000}"/>
    <hyperlink ref="E3464" location="A127873666V" display="A127873666V" xr:uid="{00000000-0004-0000-0000-00007D0D0000}"/>
    <hyperlink ref="E3465" location="A127915038W" display="A127915038W" xr:uid="{00000000-0004-0000-0000-00007E0D0000}"/>
    <hyperlink ref="E3466" location="A127873670K" display="A127873670K" xr:uid="{00000000-0004-0000-0000-00007F0D0000}"/>
    <hyperlink ref="E3467" location="A127873674V" display="A127873674V" xr:uid="{00000000-0004-0000-0000-0000800D0000}"/>
    <hyperlink ref="E3468" location="A127915042L" display="A127915042L" xr:uid="{00000000-0004-0000-0000-0000810D0000}"/>
    <hyperlink ref="E3469" location="A127901150L" display="A127901150L" xr:uid="{00000000-0004-0000-0000-0000820D0000}"/>
    <hyperlink ref="E3470" location="A127887410X" display="A127887410X" xr:uid="{00000000-0004-0000-0000-0000830D0000}"/>
    <hyperlink ref="E3471" location="A127873678C" display="A127873678C" xr:uid="{00000000-0004-0000-0000-0000840D0000}"/>
    <hyperlink ref="E3472" location="A127928614X" display="A127928614X" xr:uid="{00000000-0004-0000-0000-0000850D0000}"/>
    <hyperlink ref="E3473" location="A127915050L" display="A127915050L" xr:uid="{00000000-0004-0000-0000-0000860D0000}"/>
    <hyperlink ref="E3474" location="A127887414J" display="A127887414J" xr:uid="{00000000-0004-0000-0000-0000870D0000}"/>
    <hyperlink ref="E3475" location="A127928630X" display="A127928630X" xr:uid="{00000000-0004-0000-0000-0000880D0000}"/>
    <hyperlink ref="E3476" location="A127860094J" display="A127860094J" xr:uid="{00000000-0004-0000-0000-0000890D0000}"/>
    <hyperlink ref="E3477" location="A127928622X" display="A127928622X" xr:uid="{00000000-0004-0000-0000-00008A0D0000}"/>
    <hyperlink ref="E3478" location="A127928626J" display="A127928626J" xr:uid="{00000000-0004-0000-0000-00008B0D0000}"/>
    <hyperlink ref="E3479" location="A127860122F" display="A127860122F" xr:uid="{00000000-0004-0000-0000-00008C0D0000}"/>
    <hyperlink ref="E3480" location="A127860126R" display="A127860126R" xr:uid="{00000000-0004-0000-0000-00008D0D0000}"/>
    <hyperlink ref="E3481" location="A127901166F" display="A127901166F" xr:uid="{00000000-0004-0000-0000-00008E0D0000}"/>
    <hyperlink ref="E3482" location="A127887422J" display="A127887422J" xr:uid="{00000000-0004-0000-0000-00008F0D0000}"/>
    <hyperlink ref="E3483" location="A127901170W" display="A127901170W" xr:uid="{00000000-0004-0000-0000-0000900D0000}"/>
    <hyperlink ref="E3484" location="A127873706A" display="A127873706A" xr:uid="{00000000-0004-0000-0000-0000910D0000}"/>
    <hyperlink ref="E3485" location="A127873686C" display="A127873686C" xr:uid="{00000000-0004-0000-0000-0000920D0000}"/>
    <hyperlink ref="E3486" location="A127901162W" display="A127901162W" xr:uid="{00000000-0004-0000-0000-0000930D0000}"/>
    <hyperlink ref="E3487" location="A127942226K" display="A127942226K" xr:uid="{00000000-0004-0000-0000-0000940D0000}"/>
    <hyperlink ref="E3488" location="A127915054W" display="A127915054W" xr:uid="{00000000-0004-0000-0000-0000950D0000}"/>
    <hyperlink ref="E3489" location="A127942230A" display="A127942230A" xr:uid="{00000000-0004-0000-0000-0000960D0000}"/>
    <hyperlink ref="E3490" location="A127873690V" display="A127873690V" xr:uid="{00000000-0004-0000-0000-0000970D0000}"/>
    <hyperlink ref="E3491" location="A127942234K" display="A127942234K" xr:uid="{00000000-0004-0000-0000-0000980D0000}"/>
    <hyperlink ref="E3492" location="A127860098T" display="A127860098T" xr:uid="{00000000-0004-0000-0000-0000990D0000}"/>
    <hyperlink ref="E3493" location="A127860102W" display="A127860102W" xr:uid="{00000000-0004-0000-0000-00009A0D0000}"/>
    <hyperlink ref="E3494" location="A127846330K" display="A127846330K" xr:uid="{00000000-0004-0000-0000-00009B0D0000}"/>
    <hyperlink ref="E3495" location="A127942238V" display="A127942238V" xr:uid="{00000000-0004-0000-0000-00009C0D0000}"/>
    <hyperlink ref="E3496" location="A127846334V" display="A127846334V" xr:uid="{00000000-0004-0000-0000-00009D0D0000}"/>
    <hyperlink ref="E3497" location="A127860106F" display="A127860106F" xr:uid="{00000000-0004-0000-0000-00009E0D0000}"/>
    <hyperlink ref="E3498" location="A127860110W" display="A127860110W" xr:uid="{00000000-0004-0000-0000-00009F0D0000}"/>
    <hyperlink ref="E3499" location="A127915058F" display="A127915058F" xr:uid="{00000000-0004-0000-0000-0000A00D0000}"/>
    <hyperlink ref="E3500" location="A127860114F" display="A127860114F" xr:uid="{00000000-0004-0000-0000-0000A10D0000}"/>
    <hyperlink ref="E3501" location="A127860118R" display="A127860118R" xr:uid="{00000000-0004-0000-0000-0000A20D0000}"/>
    <hyperlink ref="E3502" location="A127873694C" display="A127873694C" xr:uid="{00000000-0004-0000-0000-0000A30D0000}"/>
    <hyperlink ref="E3503" location="A127915062W" display="A127915062W" xr:uid="{00000000-0004-0000-0000-0000A40D0000}"/>
    <hyperlink ref="E3504" location="A127942242K" display="A127942242K" xr:uid="{00000000-0004-0000-0000-0000A50D0000}"/>
    <hyperlink ref="E3505" location="A127873698L" display="A127873698L" xr:uid="{00000000-0004-0000-0000-0000A60D0000}"/>
    <hyperlink ref="E3506" location="A127915066F" display="A127915066F" xr:uid="{00000000-0004-0000-0000-0000A70D0000}"/>
    <hyperlink ref="E3507" location="A127846342V" display="A127846342V" xr:uid="{00000000-0004-0000-0000-0000A80D0000}"/>
    <hyperlink ref="E3508" location="A127873702T" display="A127873702T" xr:uid="{00000000-0004-0000-0000-0000A90D0000}"/>
    <hyperlink ref="E3509" location="A127860142R" display="A127860142R" xr:uid="{00000000-0004-0000-0000-0000AA0D0000}"/>
    <hyperlink ref="E3510" location="A127846346C" display="A127846346C" xr:uid="{00000000-0004-0000-0000-0000AB0D0000}"/>
    <hyperlink ref="E3511" location="A127942258C" display="A127942258C" xr:uid="{00000000-0004-0000-0000-0000AC0D0000}"/>
    <hyperlink ref="E3512" location="A127915074F" display="A127915074F" xr:uid="{00000000-0004-0000-0000-0000AD0D0000}"/>
    <hyperlink ref="E3513" location="A127942270V" display="A127942270V" xr:uid="{00000000-0004-0000-0000-0000AE0D0000}"/>
    <hyperlink ref="E3514" location="A127846354C" display="A127846354C" xr:uid="{00000000-0004-0000-0000-0000AF0D0000}"/>
    <hyperlink ref="E3515" location="A127901182F" display="A127901182F" xr:uid="{00000000-0004-0000-0000-0000B00D0000}"/>
    <hyperlink ref="E3516" location="A127846358L" display="A127846358L" xr:uid="{00000000-0004-0000-0000-0000B10D0000}"/>
    <hyperlink ref="E3517" location="A127942274C" display="A127942274C" xr:uid="{00000000-0004-0000-0000-0000B20D0000}"/>
    <hyperlink ref="E3518" location="A127873730A" display="A127873730A" xr:uid="{00000000-0004-0000-0000-0000B30D0000}"/>
    <hyperlink ref="E3519" location="A127846350V" display="A127846350V" xr:uid="{00000000-0004-0000-0000-0000B40D0000}"/>
    <hyperlink ref="E3520" location="A127915070W" display="A127915070W" xr:uid="{00000000-0004-0000-0000-0000B50D0000}"/>
    <hyperlink ref="E3521" location="A127928634J" display="A127928634J" xr:uid="{00000000-0004-0000-0000-0000B60D0000}"/>
    <hyperlink ref="E3522" location="A127873710T" display="A127873710T" xr:uid="{00000000-0004-0000-0000-0000B70D0000}"/>
    <hyperlink ref="E3523" location="A127928638T" display="A127928638T" xr:uid="{00000000-0004-0000-0000-0000B80D0000}"/>
    <hyperlink ref="E3524" location="A127942246V" display="A127942246V" xr:uid="{00000000-0004-0000-0000-0000B90D0000}"/>
    <hyperlink ref="E3525" location="A127942250K" display="A127942250K" xr:uid="{00000000-0004-0000-0000-0000BA0D0000}"/>
    <hyperlink ref="E3526" location="A127942254V" display="A127942254V" xr:uid="{00000000-0004-0000-0000-0000BB0D0000}"/>
    <hyperlink ref="E3527" location="A127860130F" display="A127860130F" xr:uid="{00000000-0004-0000-0000-0000BC0D0000}"/>
    <hyperlink ref="E3528" location="A127873714A" display="A127873714A" xr:uid="{00000000-0004-0000-0000-0000BD0D0000}"/>
    <hyperlink ref="E3529" location="A127873718K" display="A127873718K" xr:uid="{00000000-0004-0000-0000-0000BE0D0000}"/>
    <hyperlink ref="E3530" location="A127860134R" display="A127860134R" xr:uid="{00000000-0004-0000-0000-0000BF0D0000}"/>
    <hyperlink ref="E3531" location="A127942262V" display="A127942262V" xr:uid="{00000000-0004-0000-0000-0000C00D0000}"/>
    <hyperlink ref="E3532" location="A127901174F" display="A127901174F" xr:uid="{00000000-0004-0000-0000-0000C10D0000}"/>
    <hyperlink ref="E3533" location="A127901178R" display="A127901178R" xr:uid="{00000000-0004-0000-0000-0000C20D0000}"/>
    <hyperlink ref="E3534" location="A127873722A" display="A127873722A" xr:uid="{00000000-0004-0000-0000-0000C30D0000}"/>
    <hyperlink ref="E3535" location="A127860138X" display="A127860138X" xr:uid="{00000000-0004-0000-0000-0000C40D0000}"/>
    <hyperlink ref="E3536" location="A127928642J" display="A127928642J" xr:uid="{00000000-0004-0000-0000-0000C50D0000}"/>
    <hyperlink ref="E3537" location="A127942266C" display="A127942266C" xr:uid="{00000000-0004-0000-0000-0000C60D0000}"/>
    <hyperlink ref="E3538" location="A127887426T" display="A127887426T" xr:uid="{00000000-0004-0000-0000-0000C70D0000}"/>
    <hyperlink ref="E3539" location="A127915078R" display="A127915078R" xr:uid="{00000000-0004-0000-0000-0000C80D0000}"/>
    <hyperlink ref="E3540" location="A127873726K" display="A127873726K" xr:uid="{00000000-0004-0000-0000-0000C90D0000}"/>
    <hyperlink ref="E3541" location="A127887434T" display="A127887434T" xr:uid="{00000000-0004-0000-0000-0000CA0D0000}"/>
    <hyperlink ref="E3542" location="A127887438A" display="A127887438A" xr:uid="{00000000-0004-0000-0000-0000CB0D0000}"/>
    <hyperlink ref="E3543" location="A127928654T" display="A127928654T" xr:uid="{00000000-0004-0000-0000-0000CC0D0000}"/>
    <hyperlink ref="E3544" location="A127928646T" display="A127928646T" xr:uid="{00000000-0004-0000-0000-0000CD0D0000}"/>
    <hyperlink ref="E3545" location="A127915090F" display="A127915090F" xr:uid="{00000000-0004-0000-0000-0000CE0D0000}"/>
    <hyperlink ref="E3546" location="A127860150R" display="A127860150R" xr:uid="{00000000-0004-0000-0000-0000CF0D0000}"/>
    <hyperlink ref="E3547" location="A127928658A" display="A127928658A" xr:uid="{00000000-0004-0000-0000-0000D00D0000}"/>
    <hyperlink ref="E3548" location="A127942314K" display="A127942314K" xr:uid="{00000000-0004-0000-0000-0000D10D0000}"/>
    <hyperlink ref="E3549" location="A127873742K" display="A127873742K" xr:uid="{00000000-0004-0000-0000-0000D20D0000}"/>
    <hyperlink ref="E3550" location="A127860154X" display="A127860154X" xr:uid="{00000000-0004-0000-0000-0000D30D0000}"/>
    <hyperlink ref="E3551" location="A127887450T" display="A127887450T" xr:uid="{00000000-0004-0000-0000-0000D40D0000}"/>
    <hyperlink ref="E3552" location="A127942318V" display="A127942318V" xr:uid="{00000000-0004-0000-0000-0000D50D0000}"/>
    <hyperlink ref="E3553" location="A127942278L" display="A127942278L" xr:uid="{00000000-0004-0000-0000-0000D60D0000}"/>
    <hyperlink ref="E3554" location="A127942282C" display="A127942282C" xr:uid="{00000000-0004-0000-0000-0000D70D0000}"/>
    <hyperlink ref="E3555" location="A127846362C" display="A127846362C" xr:uid="{00000000-0004-0000-0000-0000D80D0000}"/>
    <hyperlink ref="E3556" location="A127915082F" display="A127915082F" xr:uid="{00000000-0004-0000-0000-0000D90D0000}"/>
    <hyperlink ref="E3557" location="A127901186R" display="A127901186R" xr:uid="{00000000-0004-0000-0000-0000DA0D0000}"/>
    <hyperlink ref="E3558" location="A127928650J" display="A127928650J" xr:uid="{00000000-0004-0000-0000-0000DB0D0000}"/>
    <hyperlink ref="E3559" location="A127860146X" display="A127860146X" xr:uid="{00000000-0004-0000-0000-0000DC0D0000}"/>
    <hyperlink ref="E3560" location="A127846366L" display="A127846366L" xr:uid="{00000000-0004-0000-0000-0000DD0D0000}"/>
    <hyperlink ref="E3561" location="A127942286L" display="A127942286L" xr:uid="{00000000-0004-0000-0000-0000DE0D0000}"/>
    <hyperlink ref="E3562" location="A127915086R" display="A127915086R" xr:uid="{00000000-0004-0000-0000-0000DF0D0000}"/>
    <hyperlink ref="E3563" location="A127873734K" display="A127873734K" xr:uid="{00000000-0004-0000-0000-0000E00D0000}"/>
    <hyperlink ref="E3564" location="A127873738V" display="A127873738V" xr:uid="{00000000-0004-0000-0000-0000E10D0000}"/>
    <hyperlink ref="E3565" location="A127846370C" display="A127846370C" xr:uid="{00000000-0004-0000-0000-0000E20D0000}"/>
    <hyperlink ref="E3566" location="A127942290C" display="A127942290C" xr:uid="{00000000-0004-0000-0000-0000E30D0000}"/>
    <hyperlink ref="E3567" location="A127887442T" display="A127887442T" xr:uid="{00000000-0004-0000-0000-0000E40D0000}"/>
    <hyperlink ref="E3568" location="A127915094R" display="A127915094R" xr:uid="{00000000-0004-0000-0000-0000E50D0000}"/>
    <hyperlink ref="E3569" location="A127942294L" display="A127942294L" xr:uid="{00000000-0004-0000-0000-0000E60D0000}"/>
    <hyperlink ref="E3570" location="A127942298W" display="A127942298W" xr:uid="{00000000-0004-0000-0000-0000E70D0000}"/>
    <hyperlink ref="E3571" location="A127901190F" display="A127901190F" xr:uid="{00000000-0004-0000-0000-0000E80D0000}"/>
    <hyperlink ref="E3572" location="A127915098X" display="A127915098X" xr:uid="{00000000-0004-0000-0000-0000E90D0000}"/>
    <hyperlink ref="E3573" location="A127942302A" display="A127942302A" xr:uid="{00000000-0004-0000-0000-0000EA0D0000}"/>
    <hyperlink ref="E3574" location="A127915102C" display="A127915102C" xr:uid="{00000000-0004-0000-0000-0000EB0D0000}"/>
    <hyperlink ref="E3575" location="A127887446A" display="A127887446A" xr:uid="{00000000-0004-0000-0000-0000EC0D0000}"/>
    <hyperlink ref="E3576" location="A127942310A" display="A127942310A" xr:uid="{00000000-0004-0000-0000-0000ED0D0000}"/>
    <hyperlink ref="E3577" location="A127846390L" display="A127846390L" xr:uid="{00000000-0004-0000-0000-0000EE0D0000}"/>
    <hyperlink ref="E3578" location="A127887454A" display="A127887454A" xr:uid="{00000000-0004-0000-0000-0000EF0D0000}"/>
    <hyperlink ref="E3579" location="A127873746V" display="A127873746V" xr:uid="{00000000-0004-0000-0000-0000F00D0000}"/>
    <hyperlink ref="E3580" location="A127901198X" display="A127901198X" xr:uid="{00000000-0004-0000-0000-0000F10D0000}"/>
    <hyperlink ref="E3581" location="A127873754V" display="A127873754V" xr:uid="{00000000-0004-0000-0000-0000F20D0000}"/>
    <hyperlink ref="E3582" location="A127928674A" display="A127928674A" xr:uid="{00000000-0004-0000-0000-0000F30D0000}"/>
    <hyperlink ref="E3583" location="A127846402K" display="A127846402K" xr:uid="{00000000-0004-0000-0000-0000F40D0000}"/>
    <hyperlink ref="E3584" location="A127887466K" display="A127887466K" xr:uid="{00000000-0004-0000-0000-0000F50D0000}"/>
    <hyperlink ref="E3585" location="A127860174J" display="A127860174J" xr:uid="{00000000-0004-0000-0000-0000F60D0000}"/>
    <hyperlink ref="E3586" location="A127860178T" display="A127860178T" xr:uid="{00000000-0004-0000-0000-0000F70D0000}"/>
    <hyperlink ref="E3587" location="A127942322K" display="A127942322K" xr:uid="{00000000-0004-0000-0000-0000F80D0000}"/>
    <hyperlink ref="E3588" location="A127915106L" display="A127915106L" xr:uid="{00000000-0004-0000-0000-0000F90D0000}"/>
    <hyperlink ref="E3589" location="A127860158J" display="A127860158J" xr:uid="{00000000-0004-0000-0000-0000FA0D0000}"/>
    <hyperlink ref="E3590" location="A127860162X" display="A127860162X" xr:uid="{00000000-0004-0000-0000-0000FB0D0000}"/>
    <hyperlink ref="E3591" location="A127928662T" display="A127928662T" xr:uid="{00000000-0004-0000-0000-0000FC0D0000}"/>
    <hyperlink ref="E3592" location="A127942326V" display="A127942326V" xr:uid="{00000000-0004-0000-0000-0000FD0D0000}"/>
    <hyperlink ref="E3593" location="A127860166J" display="A127860166J" xr:uid="{00000000-0004-0000-0000-0000FE0D0000}"/>
    <hyperlink ref="E3594" location="A127915110C" display="A127915110C" xr:uid="{00000000-0004-0000-0000-0000FF0D0000}"/>
    <hyperlink ref="E3595" location="A127915114L" display="A127915114L" xr:uid="{00000000-0004-0000-0000-0000000E0000}"/>
    <hyperlink ref="E3596" location="A127887458K" display="A127887458K" xr:uid="{00000000-0004-0000-0000-0000010E0000}"/>
    <hyperlink ref="E3597" location="A127887462A" display="A127887462A" xr:uid="{00000000-0004-0000-0000-0000020E0000}"/>
    <hyperlink ref="E3598" location="A127846374L" display="A127846374L" xr:uid="{00000000-0004-0000-0000-0000030E0000}"/>
    <hyperlink ref="E3599" location="A127901194R" display="A127901194R" xr:uid="{00000000-0004-0000-0000-0000040E0000}"/>
    <hyperlink ref="E3600" location="A127846378W" display="A127846378W" xr:uid="{00000000-0004-0000-0000-0000050E0000}"/>
    <hyperlink ref="E3601" location="A127846382L" display="A127846382L" xr:uid="{00000000-0004-0000-0000-0000060E0000}"/>
    <hyperlink ref="E3602" location="A127915118W" display="A127915118W" xr:uid="{00000000-0004-0000-0000-0000070E0000}"/>
    <hyperlink ref="E3603" location="A127928666A" display="A127928666A" xr:uid="{00000000-0004-0000-0000-0000080E0000}"/>
    <hyperlink ref="E3604" location="A127860170X" display="A127860170X" xr:uid="{00000000-0004-0000-0000-0000090E0000}"/>
    <hyperlink ref="E3605" location="A127928670T" display="A127928670T" xr:uid="{00000000-0004-0000-0000-00000A0E0000}"/>
    <hyperlink ref="E3606" location="A127942330K" display="A127942330K" xr:uid="{00000000-0004-0000-0000-00000B0E0000}"/>
    <hyperlink ref="E3607" location="A127901202C" display="A127901202C" xr:uid="{00000000-0004-0000-0000-00000C0E0000}"/>
    <hyperlink ref="E3608" location="A127873750K" display="A127873750K" xr:uid="{00000000-0004-0000-0000-00000D0E0000}"/>
    <hyperlink ref="E3609" location="A127846394W" display="A127846394W" xr:uid="{00000000-0004-0000-0000-00000E0E0000}"/>
    <hyperlink ref="E3610" location="A127846398F" display="A127846398F" xr:uid="{00000000-0004-0000-0000-00000F0E0000}"/>
    <hyperlink ref="E3611" location="A127942346C" display="A127942346C" xr:uid="{00000000-0004-0000-0000-0000100E0000}"/>
    <hyperlink ref="E3612" location="A127942334V" display="A127942334V" xr:uid="{00000000-0004-0000-0000-0000110E0000}"/>
    <hyperlink ref="E3613" location="A127928682A" display="A127928682A" xr:uid="{00000000-0004-0000-0000-0000120E0000}"/>
    <hyperlink ref="E3614" location="A127846418C" display="A127846418C" xr:uid="{00000000-0004-0000-0000-0000130E0000}"/>
    <hyperlink ref="E3615" location="A127860198A" display="A127860198A" xr:uid="{00000000-0004-0000-0000-0000140E0000}"/>
    <hyperlink ref="E3616" location="A127846426C" display="A127846426C" xr:uid="{00000000-0004-0000-0000-0000150E0000}"/>
    <hyperlink ref="E3617" location="A127846430V" display="A127846430V" xr:uid="{00000000-0004-0000-0000-0000160E0000}"/>
    <hyperlink ref="E3618" location="A127915134W" display="A127915134W" xr:uid="{00000000-0004-0000-0000-0000170E0000}"/>
    <hyperlink ref="E3619" location="A127860206R" display="A127860206R" xr:uid="{00000000-0004-0000-0000-0000180E0000}"/>
    <hyperlink ref="E3620" location="A127887486V" display="A127887486V" xr:uid="{00000000-0004-0000-0000-0000190E0000}"/>
    <hyperlink ref="E3621" location="A127942338C" display="A127942338C" xr:uid="{00000000-0004-0000-0000-00001A0E0000}"/>
    <hyperlink ref="E3622" location="A127915122L" display="A127915122L" xr:uid="{00000000-0004-0000-0000-00001B0E0000}"/>
    <hyperlink ref="E3623" location="A127928678K" display="A127928678K" xr:uid="{00000000-0004-0000-0000-00001C0E0000}"/>
    <hyperlink ref="E3624" location="A127901206L" display="A127901206L" xr:uid="{00000000-0004-0000-0000-00001D0E0000}"/>
    <hyperlink ref="E3625" location="A127846406V" display="A127846406V" xr:uid="{00000000-0004-0000-0000-00001E0E0000}"/>
    <hyperlink ref="E3626" location="A127860182J" display="A127860182J" xr:uid="{00000000-0004-0000-0000-00001F0E0000}"/>
    <hyperlink ref="E3627" location="A127915126W" display="A127915126W" xr:uid="{00000000-0004-0000-0000-0000200E0000}"/>
    <hyperlink ref="E3628" location="A127915130L" display="A127915130L" xr:uid="{00000000-0004-0000-0000-0000210E0000}"/>
    <hyperlink ref="E3629" location="A127887470A" display="A127887470A" xr:uid="{00000000-0004-0000-0000-0000220E0000}"/>
    <hyperlink ref="E3630" location="A127887474K" display="A127887474K" xr:uid="{00000000-0004-0000-0000-0000230E0000}"/>
    <hyperlink ref="E3631" location="A127873758C" display="A127873758C" xr:uid="{00000000-0004-0000-0000-0000240E0000}"/>
    <hyperlink ref="E3632" location="A127942342V" display="A127942342V" xr:uid="{00000000-0004-0000-0000-0000250E0000}"/>
    <hyperlink ref="E3633" location="A127887478V" display="A127887478V" xr:uid="{00000000-0004-0000-0000-0000260E0000}"/>
    <hyperlink ref="E3634" location="A127846410K" display="A127846410K" xr:uid="{00000000-0004-0000-0000-0000270E0000}"/>
    <hyperlink ref="E3635" location="A127860186T" display="A127860186T" xr:uid="{00000000-0004-0000-0000-0000280E0000}"/>
    <hyperlink ref="E3636" location="A127860190J" display="A127860190J" xr:uid="{00000000-0004-0000-0000-0000290E0000}"/>
    <hyperlink ref="E3637" location="A127901210C" display="A127901210C" xr:uid="{00000000-0004-0000-0000-00002A0E0000}"/>
    <hyperlink ref="E3638" location="A127928686K" display="A127928686K" xr:uid="{00000000-0004-0000-0000-00002B0E0000}"/>
    <hyperlink ref="E3639" location="A127860194T" display="A127860194T" xr:uid="{00000000-0004-0000-0000-00002C0E0000}"/>
    <hyperlink ref="E3640" location="A127846414V" display="A127846414V" xr:uid="{00000000-0004-0000-0000-00002D0E0000}"/>
    <hyperlink ref="E3641" location="A127887482K" display="A127887482K" xr:uid="{00000000-0004-0000-0000-00002E0E0000}"/>
    <hyperlink ref="E3642" location="A127846422V" display="A127846422V" xr:uid="{00000000-0004-0000-0000-00002F0E0000}"/>
    <hyperlink ref="E3643" location="A127901214L" display="A127901214L" xr:uid="{00000000-0004-0000-0000-0000300E0000}"/>
    <hyperlink ref="E3644" location="A127860202F" display="A127860202F" xr:uid="{00000000-0004-0000-0000-0000310E0000}"/>
    <hyperlink ref="E3645" location="A127873790C" display="A127873790C" xr:uid="{00000000-0004-0000-0000-0000320E0000}"/>
    <hyperlink ref="E3646" location="A127901218W" display="A127901218W" xr:uid="{00000000-0004-0000-0000-0000330E0000}"/>
    <hyperlink ref="E3647" location="A127860210F" display="A127860210F" xr:uid="{00000000-0004-0000-0000-0000340E0000}"/>
    <hyperlink ref="E3648" location="A127887490K" display="A127887490K" xr:uid="{00000000-0004-0000-0000-0000350E0000}"/>
    <hyperlink ref="E3649" location="A127887502J" display="A127887502J" xr:uid="{00000000-0004-0000-0000-0000360E0000}"/>
    <hyperlink ref="E3650" location="A127846446L" display="A127846446L" xr:uid="{00000000-0004-0000-0000-0000370E0000}"/>
    <hyperlink ref="E3651" location="A127873798W" display="A127873798W" xr:uid="{00000000-0004-0000-0000-0000380E0000}"/>
    <hyperlink ref="E3652" location="A127846450C" display="A127846450C" xr:uid="{00000000-0004-0000-0000-0000390E0000}"/>
    <hyperlink ref="E3653" location="A127873802A" display="A127873802A" xr:uid="{00000000-0004-0000-0000-00003A0E0000}"/>
    <hyperlink ref="E3654" location="A127873806K" display="A127873806K" xr:uid="{00000000-0004-0000-0000-00003B0E0000}"/>
    <hyperlink ref="E3655" location="A127873766C" display="A127873766C" xr:uid="{00000000-0004-0000-0000-00003C0E0000}"/>
    <hyperlink ref="E3656" location="A127928690A" display="A127928690A" xr:uid="{00000000-0004-0000-0000-00003D0E0000}"/>
    <hyperlink ref="E3657" location="A127846434C" display="A127846434C" xr:uid="{00000000-0004-0000-0000-00003E0E0000}"/>
    <hyperlink ref="E3658" location="A127846438L" display="A127846438L" xr:uid="{00000000-0004-0000-0000-00003F0E0000}"/>
    <hyperlink ref="E3659" location="A127873770V" display="A127873770V" xr:uid="{00000000-0004-0000-0000-0000400E0000}"/>
    <hyperlink ref="E3660" location="A127915138F" display="A127915138F" xr:uid="{00000000-0004-0000-0000-0000410E0000}"/>
    <hyperlink ref="E3661" location="A127915142W" display="A127915142W" xr:uid="{00000000-0004-0000-0000-0000420E0000}"/>
    <hyperlink ref="E3662" location="A127928694K" display="A127928694K" xr:uid="{00000000-0004-0000-0000-0000430E0000}"/>
    <hyperlink ref="E3663" location="A127873774C" display="A127873774C" xr:uid="{00000000-0004-0000-0000-0000440E0000}"/>
    <hyperlink ref="E3664" location="A127873778L" display="A127873778L" xr:uid="{00000000-0004-0000-0000-0000450E0000}"/>
    <hyperlink ref="E3665" location="A127901222L" display="A127901222L" xr:uid="{00000000-0004-0000-0000-0000460E0000}"/>
    <hyperlink ref="E3666" location="A127928698V" display="A127928698V" xr:uid="{00000000-0004-0000-0000-0000470E0000}"/>
    <hyperlink ref="E3667" location="A127928702X" display="A127928702X" xr:uid="{00000000-0004-0000-0000-0000480E0000}"/>
    <hyperlink ref="E3668" location="A127915146F" display="A127915146F" xr:uid="{00000000-0004-0000-0000-0000490E0000}"/>
    <hyperlink ref="E3669" location="A127901226W" display="A127901226W" xr:uid="{00000000-0004-0000-0000-00004A0E0000}"/>
    <hyperlink ref="E3670" location="A127873782C" display="A127873782C" xr:uid="{00000000-0004-0000-0000-00004B0E0000}"/>
    <hyperlink ref="E3671" location="A127942350V" display="A127942350V" xr:uid="{00000000-0004-0000-0000-00004C0E0000}"/>
    <hyperlink ref="E3672" location="A127846442C" display="A127846442C" xr:uid="{00000000-0004-0000-0000-00004D0E0000}"/>
    <hyperlink ref="E3673" location="A127928706J" display="A127928706J" xr:uid="{00000000-0004-0000-0000-00004E0E0000}"/>
    <hyperlink ref="E3674" location="A127928710X" display="A127928710X" xr:uid="{00000000-0004-0000-0000-00004F0E0000}"/>
    <hyperlink ref="E3675" location="A127887494V" display="A127887494V" xr:uid="{00000000-0004-0000-0000-0000500E0000}"/>
    <hyperlink ref="E3676" location="A127873786L" display="A127873786L" xr:uid="{00000000-0004-0000-0000-0000510E0000}"/>
    <hyperlink ref="E3677" location="A127887506T" display="A127887506T" xr:uid="{00000000-0004-0000-0000-0000520E0000}"/>
    <hyperlink ref="E3678" location="A127873794L" display="A127873794L" xr:uid="{00000000-0004-0000-0000-0000530E0000}"/>
    <hyperlink ref="E3679" location="A127887314X" display="A127887314X" xr:uid="{00000000-0004-0000-0000-0000540E0000}"/>
    <hyperlink ref="E3680" location="A127942126A" display="A127942126A" xr:uid="{00000000-0004-0000-0000-0000550E0000}"/>
    <hyperlink ref="E3681" location="A127873566K" display="A127873566K" xr:uid="{00000000-0004-0000-0000-0000560E0000}"/>
    <hyperlink ref="E3682" location="A127859978T" display="A127859978T" xr:uid="{00000000-0004-0000-0000-0000570E0000}"/>
    <hyperlink ref="E3683" location="A127887318J" display="A127887318J" xr:uid="{00000000-0004-0000-0000-0000580E0000}"/>
    <hyperlink ref="E3684" location="A127846282C" display="A127846282C" xr:uid="{00000000-0004-0000-0000-0000590E0000}"/>
    <hyperlink ref="E3685" location="A127914966V" display="A127914966V" xr:uid="{00000000-0004-0000-0000-00005A0E0000}"/>
    <hyperlink ref="E3686" location="A127942134A" display="A127942134A" xr:uid="{00000000-0004-0000-0000-00005B0E0000}"/>
    <hyperlink ref="E3687" location="A127887322X" display="A127887322X" xr:uid="{00000000-0004-0000-0000-00005C0E0000}"/>
    <hyperlink ref="E3688" location="A127887326J" display="A127887326J" xr:uid="{00000000-0004-0000-0000-00005D0E0000}"/>
    <hyperlink ref="E3689" location="A127914950A" display="A127914950A" xr:uid="{00000000-0004-0000-0000-00005E0E0000}"/>
    <hyperlink ref="E3690" location="A127846270V" display="A127846270V" xr:uid="{00000000-0004-0000-0000-00005F0E0000}"/>
    <hyperlink ref="E3691" location="A127859958J" display="A127859958J" xr:uid="{00000000-0004-0000-0000-0000600E0000}"/>
    <hyperlink ref="E3692" location="A127928518X" display="A127928518X" xr:uid="{00000000-0004-0000-0000-0000610E0000}"/>
    <hyperlink ref="E3693" location="A127859962X" display="A127859962X" xr:uid="{00000000-0004-0000-0000-0000620E0000}"/>
    <hyperlink ref="E3694" location="A127859966J" display="A127859966J" xr:uid="{00000000-0004-0000-0000-0000630E0000}"/>
    <hyperlink ref="E3695" location="A127928522R" display="A127928522R" xr:uid="{00000000-0004-0000-0000-0000640E0000}"/>
    <hyperlink ref="E3696" location="A127846274C" display="A127846274C" xr:uid="{00000000-0004-0000-0000-0000650E0000}"/>
    <hyperlink ref="E3697" location="A127873558K" display="A127873558K" xr:uid="{00000000-0004-0000-0000-0000660E0000}"/>
    <hyperlink ref="E3698" location="A127873562A" display="A127873562A" xr:uid="{00000000-0004-0000-0000-0000670E0000}"/>
    <hyperlink ref="E3699" location="A127859970X" display="A127859970X" xr:uid="{00000000-0004-0000-0000-0000680E0000}"/>
    <hyperlink ref="E3700" location="A127914954K" display="A127914954K" xr:uid="{00000000-0004-0000-0000-0000690E0000}"/>
    <hyperlink ref="E3701" location="A127859974J" display="A127859974J" xr:uid="{00000000-0004-0000-0000-00006A0E0000}"/>
    <hyperlink ref="E3702" location="A127887306X" display="A127887306X" xr:uid="{00000000-0004-0000-0000-00006B0E0000}"/>
    <hyperlink ref="E3703" location="A127928526X" display="A127928526X" xr:uid="{00000000-0004-0000-0000-00006C0E0000}"/>
    <hyperlink ref="E3704" location="A127928530R" display="A127928530R" xr:uid="{00000000-0004-0000-0000-00006D0E0000}"/>
    <hyperlink ref="E3705" location="A127928534X" display="A127928534X" xr:uid="{00000000-0004-0000-0000-00006E0E0000}"/>
    <hyperlink ref="E3706" location="A127914958V" display="A127914958V" xr:uid="{00000000-0004-0000-0000-00006F0E0000}"/>
    <hyperlink ref="E3707" location="A127846278L" display="A127846278L" xr:uid="{00000000-0004-0000-0000-0000700E0000}"/>
    <hyperlink ref="E3708" location="A127914962K" display="A127914962K" xr:uid="{00000000-0004-0000-0000-0000710E0000}"/>
    <hyperlink ref="E3709" location="A127887310R" display="A127887310R" xr:uid="{00000000-0004-0000-0000-0000720E0000}"/>
    <hyperlink ref="E3710" location="A127873570A" display="A127873570A" xr:uid="{00000000-0004-0000-0000-0000730E0000}"/>
    <hyperlink ref="E3711" location="A127873574K" display="A127873574K" xr:uid="{00000000-0004-0000-0000-0000740E0000}"/>
    <hyperlink ref="E3712" location="A127859982J" display="A127859982J" xr:uid="{00000000-0004-0000-0000-0000750E0000}"/>
    <hyperlink ref="E3713" location="A127914978C" display="A127914978C" xr:uid="{00000000-0004-0000-0000-0000760E0000}"/>
    <hyperlink ref="E3714" location="A127873578V" display="A127873578V" xr:uid="{00000000-0004-0000-0000-0000770E0000}"/>
    <hyperlink ref="E3715" location="A127942154K" display="A127942154K" xr:uid="{00000000-0004-0000-0000-0000780E0000}"/>
    <hyperlink ref="E3716" location="A127942170K" display="A127942170K" xr:uid="{00000000-0004-0000-0000-0000790E0000}"/>
    <hyperlink ref="E3717" location="A127942174V" display="A127942174V" xr:uid="{00000000-0004-0000-0000-00007A0E0000}"/>
    <hyperlink ref="E3718" location="A127859998A" display="A127859998A" xr:uid="{00000000-0004-0000-0000-00007B0E0000}"/>
    <hyperlink ref="E3719" location="A127860002L" display="A127860002L" xr:uid="{00000000-0004-0000-0000-00007C0E0000}"/>
    <hyperlink ref="E3720" location="A127901094F" display="A127901094F" xr:uid="{00000000-0004-0000-0000-00007D0E0000}"/>
    <hyperlink ref="E3721" location="A127914986C" display="A127914986C" xr:uid="{00000000-0004-0000-0000-00007E0E0000}"/>
    <hyperlink ref="E3722" location="A127873594V" display="A127873594V" xr:uid="{00000000-0004-0000-0000-00007F0E0000}"/>
    <hyperlink ref="E3723" location="A127942138K" display="A127942138K" xr:uid="{00000000-0004-0000-0000-0000800E0000}"/>
    <hyperlink ref="E3724" location="A127873582K" display="A127873582K" xr:uid="{00000000-0004-0000-0000-0000810E0000}"/>
    <hyperlink ref="E3725" location="A127942142A" display="A127942142A" xr:uid="{00000000-0004-0000-0000-0000820E0000}"/>
    <hyperlink ref="E3726" location="A127942146K" display="A127942146K" xr:uid="{00000000-0004-0000-0000-0000830E0000}"/>
    <hyperlink ref="E3727" location="A127859986T" display="A127859986T" xr:uid="{00000000-0004-0000-0000-0000840E0000}"/>
    <hyperlink ref="E3728" location="A127901070L" display="A127901070L" xr:uid="{00000000-0004-0000-0000-0000850E0000}"/>
    <hyperlink ref="E3729" location="A127887330X" display="A127887330X" xr:uid="{00000000-0004-0000-0000-0000860E0000}"/>
    <hyperlink ref="E3730" location="A127928538J" display="A127928538J" xr:uid="{00000000-0004-0000-0000-0000870E0000}"/>
    <hyperlink ref="E3731" location="A127901074W" display="A127901074W" xr:uid="{00000000-0004-0000-0000-0000880E0000}"/>
    <hyperlink ref="E3732" location="A127942150A" display="A127942150A" xr:uid="{00000000-0004-0000-0000-0000890E0000}"/>
    <hyperlink ref="E3733" location="A127873586V" display="A127873586V" xr:uid="{00000000-0004-0000-0000-00008A0E0000}"/>
    <hyperlink ref="E3734" location="A127914970K" display="A127914970K" xr:uid="{00000000-0004-0000-0000-00008B0E0000}"/>
    <hyperlink ref="E3735" location="A127873590K" display="A127873590K" xr:uid="{00000000-0004-0000-0000-00008C0E0000}"/>
    <hyperlink ref="E3736" location="A127901078F" display="A127901078F" xr:uid="{00000000-0004-0000-0000-00008D0E0000}"/>
    <hyperlink ref="E3737" location="A127914974V" display="A127914974V" xr:uid="{00000000-0004-0000-0000-00008E0E0000}"/>
    <hyperlink ref="E3738" location="A127942158V" display="A127942158V" xr:uid="{00000000-0004-0000-0000-00008F0E0000}"/>
    <hyperlink ref="E3739" location="A127942162K" display="A127942162K" xr:uid="{00000000-0004-0000-0000-0000900E0000}"/>
    <hyperlink ref="E3740" location="A127942166V" display="A127942166V" xr:uid="{00000000-0004-0000-0000-0000910E0000}"/>
    <hyperlink ref="E3741" location="A127859990J" display="A127859990J" xr:uid="{00000000-0004-0000-0000-0000920E0000}"/>
    <hyperlink ref="E3742" location="A127901082W" display="A127901082W" xr:uid="{00000000-0004-0000-0000-0000930E0000}"/>
    <hyperlink ref="E3743" location="A127846286L" display="A127846286L" xr:uid="{00000000-0004-0000-0000-0000940E0000}"/>
    <hyperlink ref="E3744" location="A127901086F" display="A127901086F" xr:uid="{00000000-0004-0000-0000-0000950E0000}"/>
    <hyperlink ref="E3745" location="A127914982V" display="A127914982V" xr:uid="{00000000-0004-0000-0000-0000960E0000}"/>
    <hyperlink ref="E3746" location="A127901090W" display="A127901090W" xr:uid="{00000000-0004-0000-0000-0000970E0000}"/>
    <hyperlink ref="E3747" location="A127914998L" display="A127914998L" xr:uid="{00000000-0004-0000-0000-0000980E0000}"/>
    <hyperlink ref="E3748" location="A127846290C" display="A127846290C" xr:uid="{00000000-0004-0000-0000-0000990E0000}"/>
    <hyperlink ref="E3749" location="A127887346T" display="A127887346T" xr:uid="{00000000-0004-0000-0000-00009A0E0000}"/>
    <hyperlink ref="E3750" location="A127901102V" display="A127901102V" xr:uid="{00000000-0004-0000-0000-00009B0E0000}"/>
    <hyperlink ref="E3751" location="A127873614T" display="A127873614T" xr:uid="{00000000-0004-0000-0000-00009C0E0000}"/>
    <hyperlink ref="E3752" location="A127928550X" display="A127928550X" xr:uid="{00000000-0004-0000-0000-00009D0E0000}"/>
    <hyperlink ref="E3753" location="A127860026F" display="A127860026F" xr:uid="{00000000-0004-0000-0000-00009E0E0000}"/>
    <hyperlink ref="E3754" location="A127873622T" display="A127873622T" xr:uid="{00000000-0004-0000-0000-00009F0E0000}"/>
    <hyperlink ref="E3755" location="A127846302A" display="A127846302A" xr:uid="{00000000-0004-0000-0000-0000A00E0000}"/>
    <hyperlink ref="E3756" location="A127901106C" display="A127901106C" xr:uid="{00000000-0004-0000-0000-0000A10E0000}"/>
    <hyperlink ref="E3757" location="A127873598C" display="A127873598C" xr:uid="{00000000-0004-0000-0000-0000A20E0000}"/>
    <hyperlink ref="E3758" location="A127887334J" display="A127887334J" xr:uid="{00000000-0004-0000-0000-0000A30E0000}"/>
    <hyperlink ref="E3759" location="A127887338T" display="A127887338T" xr:uid="{00000000-0004-0000-0000-0000A40E0000}"/>
    <hyperlink ref="E3760" location="A127928542X" display="A127928542X" xr:uid="{00000000-0004-0000-0000-0000A50E0000}"/>
    <hyperlink ref="E3761" location="A127914990V" display="A127914990V" xr:uid="{00000000-0004-0000-0000-0000A60E0000}"/>
    <hyperlink ref="E3762" location="A127860006W" display="A127860006W" xr:uid="{00000000-0004-0000-0000-0000A70E0000}"/>
    <hyperlink ref="E3763" location="A127860010L" display="A127860010L" xr:uid="{00000000-0004-0000-0000-0000A80E0000}"/>
    <hyperlink ref="E3764" location="A127860014W" display="A127860014W" xr:uid="{00000000-0004-0000-0000-0000A90E0000}"/>
    <hyperlink ref="E3765" location="A127873602J" display="A127873602J" xr:uid="{00000000-0004-0000-0000-0000AA0E0000}"/>
    <hyperlink ref="E3766" location="A127887342J" display="A127887342J" xr:uid="{00000000-0004-0000-0000-0000AB0E0000}"/>
    <hyperlink ref="E3767" location="A127887350J" display="A127887350J" xr:uid="{00000000-0004-0000-0000-0000AC0E0000}"/>
    <hyperlink ref="E3768" location="A127914994C" display="A127914994C" xr:uid="{00000000-0004-0000-0000-0000AD0E0000}"/>
    <hyperlink ref="E3769" location="A127873606T" display="A127873606T" xr:uid="{00000000-0004-0000-0000-0000AE0E0000}"/>
    <hyperlink ref="E3770" location="A127901098R" display="A127901098R" xr:uid="{00000000-0004-0000-0000-0000AF0E0000}"/>
    <hyperlink ref="E3771" location="A127846294L" display="A127846294L" xr:uid="{00000000-0004-0000-0000-0000B00E0000}"/>
    <hyperlink ref="E3772" location="A127942178C" display="A127942178C" xr:uid="{00000000-0004-0000-0000-0000B10E0000}"/>
    <hyperlink ref="E3773" location="A127860018F" display="A127860018F" xr:uid="{00000000-0004-0000-0000-0000B20E0000}"/>
    <hyperlink ref="E3774" location="A127873610J" display="A127873610J" xr:uid="{00000000-0004-0000-0000-0000B30E0000}"/>
    <hyperlink ref="E3775" location="A127887354T" display="A127887354T" xr:uid="{00000000-0004-0000-0000-0000B40E0000}"/>
    <hyperlink ref="E3776" location="A127860022W" display="A127860022W" xr:uid="{00000000-0004-0000-0000-0000B50E0000}"/>
    <hyperlink ref="E3777" location="A127928546J" display="A127928546J" xr:uid="{00000000-0004-0000-0000-0000B60E0000}"/>
    <hyperlink ref="E3778" location="A127942182V" display="A127942182V" xr:uid="{00000000-0004-0000-0000-0000B70E0000}"/>
    <hyperlink ref="E3779" location="A127873618A" display="A127873618A" xr:uid="{00000000-0004-0000-0000-0000B80E0000}"/>
    <hyperlink ref="E3780" location="A127942186C" display="A127942186C" xr:uid="{00000000-0004-0000-0000-0000B90E0000}"/>
    <hyperlink ref="E3781" location="A127860062R" display="A127860062R" xr:uid="{00000000-0004-0000-0000-0000BA0E0000}"/>
    <hyperlink ref="E3782" location="A127928554J" display="A127928554J" xr:uid="{00000000-0004-0000-0000-0000BB0E0000}"/>
    <hyperlink ref="E3783" location="A127860042F" display="A127860042F" xr:uid="{00000000-0004-0000-0000-0000BC0E0000}"/>
    <hyperlink ref="E3784" location="A127873630T" display="A127873630T" xr:uid="{00000000-0004-0000-0000-0000BD0E0000}"/>
    <hyperlink ref="E3785" location="A127901122C" display="A127901122C" xr:uid="{00000000-0004-0000-0000-0000BE0E0000}"/>
    <hyperlink ref="E3786" location="A127928574T" display="A127928574T" xr:uid="{00000000-0004-0000-0000-0000BF0E0000}"/>
    <hyperlink ref="E3787" location="A127887370T" display="A127887370T" xr:uid="{00000000-0004-0000-0000-0000C00E0000}"/>
    <hyperlink ref="E3788" location="A127901126L" display="A127901126L" xr:uid="{00000000-0004-0000-0000-0000C10E0000}"/>
    <hyperlink ref="E3789" location="A127860066X" display="A127860066X" xr:uid="{00000000-0004-0000-0000-0000C20E0000}"/>
    <hyperlink ref="E3790" location="A127873634A" display="A127873634A" xr:uid="{00000000-0004-0000-0000-0000C30E0000}"/>
    <hyperlink ref="E3791" location="A127901110V" display="A127901110V" xr:uid="{00000000-0004-0000-0000-0000C40E0000}"/>
    <hyperlink ref="E3792" location="A127928558T" display="A127928558T" xr:uid="{00000000-0004-0000-0000-0000C50E0000}"/>
    <hyperlink ref="E3793" location="A127873626A" display="A127873626A" xr:uid="{00000000-0004-0000-0000-0000C60E0000}"/>
    <hyperlink ref="E3794" location="A127860030W" display="A127860030W" xr:uid="{00000000-0004-0000-0000-0000C70E0000}"/>
    <hyperlink ref="E3795" location="A127887358A" display="A127887358A" xr:uid="{00000000-0004-0000-0000-0000C80E0000}"/>
    <hyperlink ref="E3796" location="A127860034F" display="A127860034F" xr:uid="{00000000-0004-0000-0000-0000C90E0000}"/>
    <hyperlink ref="E3797" location="A127860038R" display="A127860038R" xr:uid="{00000000-0004-0000-0000-0000CA0E0000}"/>
    <hyperlink ref="E3798" location="A127901114C" display="A127901114C" xr:uid="{00000000-0004-0000-0000-0000CB0E0000}"/>
    <hyperlink ref="E3799" location="A127915002V" display="A127915002V" xr:uid="{00000000-0004-0000-0000-0000CC0E0000}"/>
    <hyperlink ref="E3800" location="A127942190V" display="A127942190V" xr:uid="{00000000-0004-0000-0000-0000CD0E0000}"/>
    <hyperlink ref="E3801" location="A127915006C" display="A127915006C" xr:uid="{00000000-0004-0000-0000-0000CE0E0000}"/>
    <hyperlink ref="E3802" location="A127860046R" display="A127860046R" xr:uid="{00000000-0004-0000-0000-0000CF0E0000}"/>
    <hyperlink ref="E3803" location="A127860050F" display="A127860050F" xr:uid="{00000000-0004-0000-0000-0000D00E0000}"/>
    <hyperlink ref="E3804" location="A127901118L" display="A127901118L" xr:uid="{00000000-0004-0000-0000-0000D10E0000}"/>
    <hyperlink ref="E3805" location="A127942194C" display="A127942194C" xr:uid="{00000000-0004-0000-0000-0000D20E0000}"/>
    <hyperlink ref="E3806" location="A127928562J" display="A127928562J" xr:uid="{00000000-0004-0000-0000-0000D30E0000}"/>
    <hyperlink ref="E3807" location="A127928566T" display="A127928566T" xr:uid="{00000000-0004-0000-0000-0000D40E0000}"/>
    <hyperlink ref="E3808" location="A127846306K" display="A127846306K" xr:uid="{00000000-0004-0000-0000-0000D50E0000}"/>
    <hyperlink ref="E3809" location="A127887362T" display="A127887362T" xr:uid="{00000000-0004-0000-0000-0000D60E0000}"/>
    <hyperlink ref="E3810" location="A127846310A" display="A127846310A" xr:uid="{00000000-0004-0000-0000-0000D70E0000}"/>
    <hyperlink ref="E3811" location="A127860054R" display="A127860054R" xr:uid="{00000000-0004-0000-0000-0000D80E0000}"/>
    <hyperlink ref="E3812" location="A127887366A" display="A127887366A" xr:uid="{00000000-0004-0000-0000-0000D90E0000}"/>
    <hyperlink ref="E3813" location="A127928570J" display="A127928570J" xr:uid="{00000000-0004-0000-0000-0000DA0E0000}"/>
    <hyperlink ref="E3814" location="A127915010V" display="A127915010V" xr:uid="{00000000-0004-0000-0000-0000DB0E0000}"/>
    <hyperlink ref="E3815" location="A127846326V" display="A127846326V" xr:uid="{00000000-0004-0000-0000-0000DC0E0000}"/>
    <hyperlink ref="E3816" location="A127873638K" display="A127873638K" xr:uid="{00000000-0004-0000-0000-0000DD0E0000}"/>
    <hyperlink ref="E3817" location="A127846322K" display="A127846322K" xr:uid="{00000000-0004-0000-0000-0000DE0E0000}"/>
    <hyperlink ref="E3818" location="A127928586A" display="A127928586A" xr:uid="{00000000-0004-0000-0000-0000DF0E0000}"/>
    <hyperlink ref="E3819" location="A127942202T" display="A127942202T" xr:uid="{00000000-0004-0000-0000-0000E00E0000}"/>
    <hyperlink ref="E3820" location="A127887394K" display="A127887394K" xr:uid="{00000000-0004-0000-0000-0000E10E0000}"/>
    <hyperlink ref="E3821" location="A127928594A" display="A127928594A" xr:uid="{00000000-0004-0000-0000-0000E20E0000}"/>
    <hyperlink ref="E3822" location="A127942206A" display="A127942206A" xr:uid="{00000000-0004-0000-0000-0000E30E0000}"/>
    <hyperlink ref="E3823" location="A127901146W" display="A127901146W" xr:uid="{00000000-0004-0000-0000-0000E40E0000}"/>
    <hyperlink ref="E3824" location="A127873650A" display="A127873650A" xr:uid="{00000000-0004-0000-0000-0000E50E0000}"/>
    <hyperlink ref="E3825" location="A127860070R" display="A127860070R" xr:uid="{00000000-0004-0000-0000-0000E60E0000}"/>
    <hyperlink ref="E3826" location="A127901130C" display="A127901130C" xr:uid="{00000000-0004-0000-0000-0000E70E0000}"/>
    <hyperlink ref="E3827" location="A127915014C" display="A127915014C" xr:uid="{00000000-0004-0000-0000-0000E80E0000}"/>
    <hyperlink ref="E3828" location="A127915018L" display="A127915018L" xr:uid="{00000000-0004-0000-0000-0000E90E0000}"/>
    <hyperlink ref="E3829" location="A127846314K" display="A127846314K" xr:uid="{00000000-0004-0000-0000-0000EA0E0000}"/>
    <hyperlink ref="E3830" location="A127915022C" display="A127915022C" xr:uid="{00000000-0004-0000-0000-0000EB0E0000}"/>
    <hyperlink ref="E3831" location="A127887374A" display="A127887374A" xr:uid="{00000000-0004-0000-0000-0000EC0E0000}"/>
    <hyperlink ref="E3832" location="A127846318V" display="A127846318V" xr:uid="{00000000-0004-0000-0000-0000ED0E0000}"/>
    <hyperlink ref="E3833" location="A127873642A" display="A127873642A" xr:uid="{00000000-0004-0000-0000-0000EE0E0000}"/>
    <hyperlink ref="E3834" location="A127915026L" display="A127915026L" xr:uid="{00000000-0004-0000-0000-0000EF0E0000}"/>
    <hyperlink ref="E3835" location="A127915030C" display="A127915030C" xr:uid="{00000000-0004-0000-0000-0000F00E0000}"/>
    <hyperlink ref="E3836" location="A127860074X" display="A127860074X" xr:uid="{00000000-0004-0000-0000-0000F10E0000}"/>
    <hyperlink ref="E3837" location="A127887378K" display="A127887378K" xr:uid="{00000000-0004-0000-0000-0000F20E0000}"/>
    <hyperlink ref="E3838" location="A127901134L" display="A127901134L" xr:uid="{00000000-0004-0000-0000-0000F30E0000}"/>
    <hyperlink ref="E3839" location="A127901138W" display="A127901138W" xr:uid="{00000000-0004-0000-0000-0000F40E0000}"/>
    <hyperlink ref="E3840" location="A127928578A" display="A127928578A" xr:uid="{00000000-0004-0000-0000-0000F50E0000}"/>
    <hyperlink ref="E3841" location="A127942198L" display="A127942198L" xr:uid="{00000000-0004-0000-0000-0000F60E0000}"/>
    <hyperlink ref="E3842" location="A127928582T" display="A127928582T" xr:uid="{00000000-0004-0000-0000-0000F70E0000}"/>
    <hyperlink ref="E3843" location="A127887382A" display="A127887382A" xr:uid="{00000000-0004-0000-0000-0000F80E0000}"/>
    <hyperlink ref="E3844" location="A127873646K" display="A127873646K" xr:uid="{00000000-0004-0000-0000-0000F90E0000}"/>
    <hyperlink ref="E3845" location="A127915034L" display="A127915034L" xr:uid="{00000000-0004-0000-0000-0000FA0E0000}"/>
    <hyperlink ref="E3846" location="A127887386K" display="A127887386K" xr:uid="{00000000-0004-0000-0000-0000FB0E0000}"/>
    <hyperlink ref="E3847" location="A127887390A" display="A127887390A" xr:uid="{00000000-0004-0000-0000-0000FC0E0000}"/>
    <hyperlink ref="E3848" location="A127901142L" display="A127901142L" xr:uid="{00000000-0004-0000-0000-0000FD0E0000}"/>
    <hyperlink ref="E3849" location="A127915154F" display="A127915154F" xr:uid="{00000000-0004-0000-0000-0000FE0E0000}"/>
    <hyperlink ref="E3850" location="A127887518A" display="A127887518A" xr:uid="{00000000-0004-0000-0000-0000FF0E0000}"/>
    <hyperlink ref="E3851" location="A127887522T" display="A127887522T" xr:uid="{00000000-0004-0000-0000-0000000F0000}"/>
    <hyperlink ref="E3852" location="A127888798X" display="A127888798X" xr:uid="{00000000-0004-0000-0000-0000010F0000}"/>
    <hyperlink ref="E3853" location="A127930006K" display="A127930006K" xr:uid="{00000000-0004-0000-0000-0000020F0000}"/>
    <hyperlink ref="E3854" location="A127943682J" display="A127943682J" xr:uid="{00000000-0004-0000-0000-0000030F0000}"/>
    <hyperlink ref="E3855" location="A127888794R" display="A127888794R" xr:uid="{00000000-0004-0000-0000-0000040F0000}"/>
    <hyperlink ref="E3856" location="A127888802C" display="A127888802C" xr:uid="{00000000-0004-0000-0000-0000050F0000}"/>
    <hyperlink ref="E3857" location="A127875058A" display="A127875058A" xr:uid="{00000000-0004-0000-0000-0000060F0000}"/>
    <hyperlink ref="E3858" location="A127902606T" display="A127902606T" xr:uid="{00000000-0004-0000-0000-0000070F0000}"/>
    <hyperlink ref="E3859" location="A127861510A" display="A127861510A" xr:uid="{00000000-0004-0000-0000-0000080F0000}"/>
    <hyperlink ref="E3860" location="A127875062T" display="A127875062T" xr:uid="{00000000-0004-0000-0000-0000090F0000}"/>
    <hyperlink ref="E3861" location="A127930018V" display="A127930018V" xr:uid="{00000000-0004-0000-0000-00000A0F0000}"/>
    <hyperlink ref="E3862" location="A127875034J" display="A127875034J" xr:uid="{00000000-0004-0000-0000-00000B0F0000}"/>
    <hyperlink ref="E3863" location="A127861482C" display="A127861482C" xr:uid="{00000000-0004-0000-0000-00000C0F0000}"/>
    <hyperlink ref="E3864" location="A127875038T" display="A127875038T" xr:uid="{00000000-0004-0000-0000-00000D0F0000}"/>
    <hyperlink ref="E3865" location="A127875042J" display="A127875042J" xr:uid="{00000000-0004-0000-0000-00000E0F0000}"/>
    <hyperlink ref="E3866" location="A127916338T" display="A127916338T" xr:uid="{00000000-0004-0000-0000-00000F0F0000}"/>
    <hyperlink ref="E3867" location="A127888782F" display="A127888782F" xr:uid="{00000000-0004-0000-0000-0000100F0000}"/>
    <hyperlink ref="E3868" location="A127875046T" display="A127875046T" xr:uid="{00000000-0004-0000-0000-0000110F0000}"/>
    <hyperlink ref="E3869" location="A127943678T" display="A127943678T" xr:uid="{00000000-0004-0000-0000-0000120F0000}"/>
    <hyperlink ref="E3870" location="A127861486L" display="A127861486L" xr:uid="{00000000-0004-0000-0000-0000130F0000}"/>
    <hyperlink ref="E3871" location="A127875050J" display="A127875050J" xr:uid="{00000000-0004-0000-0000-0000140F0000}"/>
    <hyperlink ref="E3872" location="A127861490C" display="A127861490C" xr:uid="{00000000-0004-0000-0000-0000150F0000}"/>
    <hyperlink ref="E3873" location="A127943686T" display="A127943686T" xr:uid="{00000000-0004-0000-0000-0000160F0000}"/>
    <hyperlink ref="E3874" location="A127861494L" display="A127861494L" xr:uid="{00000000-0004-0000-0000-0000170F0000}"/>
    <hyperlink ref="E3875" location="A127943690J" display="A127943690J" xr:uid="{00000000-0004-0000-0000-0000180F0000}"/>
    <hyperlink ref="E3876" location="A127930010A" display="A127930010A" xr:uid="{00000000-0004-0000-0000-0000190F0000}"/>
    <hyperlink ref="E3877" location="A127861498W" display="A127861498W" xr:uid="{00000000-0004-0000-0000-00001A0F0000}"/>
    <hyperlink ref="E3878" location="A127861502A" display="A127861502A" xr:uid="{00000000-0004-0000-0000-00001B0F0000}"/>
    <hyperlink ref="E3879" location="A127875054T" display="A127875054T" xr:uid="{00000000-0004-0000-0000-00001C0F0000}"/>
    <hyperlink ref="E3880" location="A127888786R" display="A127888786R" xr:uid="{00000000-0004-0000-0000-00001D0F0000}"/>
    <hyperlink ref="E3881" location="A127888790F" display="A127888790F" xr:uid="{00000000-0004-0000-0000-00001E0F0000}"/>
    <hyperlink ref="E3882" location="A127861506K" display="A127861506K" xr:uid="{00000000-0004-0000-0000-00001F0F0000}"/>
    <hyperlink ref="E3883" location="A127902602J" display="A127902602J" xr:uid="{00000000-0004-0000-0000-0000200F0000}"/>
    <hyperlink ref="E3884" location="A127943694T" display="A127943694T" xr:uid="{00000000-0004-0000-0000-0000210F0000}"/>
    <hyperlink ref="E3885" location="A127847734X" display="A127847734X" xr:uid="{00000000-0004-0000-0000-0000220F0000}"/>
    <hyperlink ref="E3886" location="A127930014K" display="A127930014K" xr:uid="{00000000-0004-0000-0000-0000230F0000}"/>
    <hyperlink ref="E3887" location="A127916350J" display="A127916350J" xr:uid="{00000000-0004-0000-0000-0000240F0000}"/>
    <hyperlink ref="E3888" location="A127902610J" display="A127902610J" xr:uid="{00000000-0004-0000-0000-0000250F0000}"/>
    <hyperlink ref="E3889" location="A127943710F" display="A127943710F" xr:uid="{00000000-0004-0000-0000-0000260F0000}"/>
    <hyperlink ref="E3890" location="A127847746J" display="A127847746J" xr:uid="{00000000-0004-0000-0000-0000270F0000}"/>
    <hyperlink ref="E3891" location="A127888810C" display="A127888810C" xr:uid="{00000000-0004-0000-0000-0000280F0000}"/>
    <hyperlink ref="E3892" location="A127875074A" display="A127875074A" xr:uid="{00000000-0004-0000-0000-0000290F0000}"/>
    <hyperlink ref="E3893" location="A127943722R" display="A127943722R" xr:uid="{00000000-0004-0000-0000-00002A0F0000}"/>
    <hyperlink ref="E3894" location="A127847758T" display="A127847758T" xr:uid="{00000000-0004-0000-0000-00002B0F0000}"/>
    <hyperlink ref="E3895" location="A127916354T" display="A127916354T" xr:uid="{00000000-0004-0000-0000-00002C0F0000}"/>
    <hyperlink ref="E3896" location="A127847762J" display="A127847762J" xr:uid="{00000000-0004-0000-0000-00002D0F0000}"/>
    <hyperlink ref="E3897" location="A127930022K" display="A127930022K" xr:uid="{00000000-0004-0000-0000-00002E0F0000}"/>
    <hyperlink ref="E3898" location="A127930026V" display="A127930026V" xr:uid="{00000000-0004-0000-0000-00002F0F0000}"/>
    <hyperlink ref="E3899" location="A127847738J" display="A127847738J" xr:uid="{00000000-0004-0000-0000-0000300F0000}"/>
    <hyperlink ref="E3900" location="A127943698A" display="A127943698A" xr:uid="{00000000-0004-0000-0000-0000310F0000}"/>
    <hyperlink ref="E3901" location="A127902614T" display="A127902614T" xr:uid="{00000000-0004-0000-0000-0000320F0000}"/>
    <hyperlink ref="E3902" location="A127847742X" display="A127847742X" xr:uid="{00000000-0004-0000-0000-0000330F0000}"/>
    <hyperlink ref="E3903" location="A127943702F" display="A127943702F" xr:uid="{00000000-0004-0000-0000-0000340F0000}"/>
    <hyperlink ref="E3904" location="A127943706R" display="A127943706R" xr:uid="{00000000-0004-0000-0000-0000350F0000}"/>
    <hyperlink ref="E3905" location="A127875066A" display="A127875066A" xr:uid="{00000000-0004-0000-0000-0000360F0000}"/>
    <hyperlink ref="E3906" location="A127930030K" display="A127930030K" xr:uid="{00000000-0004-0000-0000-0000370F0000}"/>
    <hyperlink ref="E3907" location="A127930034V" display="A127930034V" xr:uid="{00000000-0004-0000-0000-0000380F0000}"/>
    <hyperlink ref="E3908" location="A127930038C" display="A127930038C" xr:uid="{00000000-0004-0000-0000-0000390F0000}"/>
    <hyperlink ref="E3909" location="A127930042V" display="A127930042V" xr:uid="{00000000-0004-0000-0000-00003A0F0000}"/>
    <hyperlink ref="E3910" location="A127916342J" display="A127916342J" xr:uid="{00000000-0004-0000-0000-00003B0F0000}"/>
    <hyperlink ref="E3911" location="A127930046C" display="A127930046C" xr:uid="{00000000-0004-0000-0000-00003C0F0000}"/>
    <hyperlink ref="E3912" location="A127888806L" display="A127888806L" xr:uid="{00000000-0004-0000-0000-00003D0F0000}"/>
    <hyperlink ref="E3913" location="A127902618A" display="A127902618A" xr:uid="{00000000-0004-0000-0000-00003E0F0000}"/>
    <hyperlink ref="E3914" location="A127943714R" display="A127943714R" xr:uid="{00000000-0004-0000-0000-00003F0F0000}"/>
    <hyperlink ref="E3915" location="A127902622T" display="A127902622T" xr:uid="{00000000-0004-0000-0000-0000400F0000}"/>
    <hyperlink ref="E3916" location="A127943718X" display="A127943718X" xr:uid="{00000000-0004-0000-0000-0000410F0000}"/>
    <hyperlink ref="E3917" location="A127861514K" display="A127861514K" xr:uid="{00000000-0004-0000-0000-0000420F0000}"/>
    <hyperlink ref="E3918" location="A127916346T" display="A127916346T" xr:uid="{00000000-0004-0000-0000-0000430F0000}"/>
    <hyperlink ref="E3919" location="A127847750X" display="A127847750X" xr:uid="{00000000-0004-0000-0000-0000440F0000}"/>
    <hyperlink ref="E3920" location="A127847754J" display="A127847754J" xr:uid="{00000000-0004-0000-0000-0000450F0000}"/>
    <hyperlink ref="E3921" location="A127916442T" display="A127916442T" xr:uid="{00000000-0004-0000-0000-0000460F0000}"/>
    <hyperlink ref="E3922" location="A127902718K" display="A127902718K" xr:uid="{00000000-0004-0000-0000-0000470F0000}"/>
    <hyperlink ref="E3923" location="A127861618C" display="A127861618C" xr:uid="{00000000-0004-0000-0000-0000480F0000}"/>
    <hyperlink ref="E3924" location="A127930098F" display="A127930098F" xr:uid="{00000000-0004-0000-0000-0000490F0000}"/>
    <hyperlink ref="E3925" location="A127861630V" display="A127861630V" xr:uid="{00000000-0004-0000-0000-00004A0F0000}"/>
    <hyperlink ref="E3926" location="A127916446A" display="A127916446A" xr:uid="{00000000-0004-0000-0000-00004B0F0000}"/>
    <hyperlink ref="E3927" location="A127930102K" display="A127930102K" xr:uid="{00000000-0004-0000-0000-00004C0F0000}"/>
    <hyperlink ref="E3928" location="A127875166K" display="A127875166K" xr:uid="{00000000-0004-0000-0000-00004D0F0000}"/>
    <hyperlink ref="E3929" location="A127861634C" display="A127861634C" xr:uid="{00000000-0004-0000-0000-00004E0F0000}"/>
    <hyperlink ref="E3930" location="A127888930W" display="A127888930W" xr:uid="{00000000-0004-0000-0000-00004F0F0000}"/>
    <hyperlink ref="E3931" location="A127847882A" display="A127847882A" xr:uid="{00000000-0004-0000-0000-0000500F0000}"/>
    <hyperlink ref="E3932" location="A127847886K" display="A127847886K" xr:uid="{00000000-0004-0000-0000-0000510F0000}"/>
    <hyperlink ref="E3933" location="A127943826J" display="A127943826J" xr:uid="{00000000-0004-0000-0000-0000520F0000}"/>
    <hyperlink ref="E3934" location="A127916430J" display="A127916430J" xr:uid="{00000000-0004-0000-0000-0000530F0000}"/>
    <hyperlink ref="E3935" location="A127902722A" display="A127902722A" xr:uid="{00000000-0004-0000-0000-0000540F0000}"/>
    <hyperlink ref="E3936" location="A127888918F" display="A127888918F" xr:uid="{00000000-0004-0000-0000-0000550F0000}"/>
    <hyperlink ref="E3937" location="A127930094W" display="A127930094W" xr:uid="{00000000-0004-0000-0000-0000560F0000}"/>
    <hyperlink ref="E3938" location="A127875150T" display="A127875150T" xr:uid="{00000000-0004-0000-0000-0000570F0000}"/>
    <hyperlink ref="E3939" location="A127916434T" display="A127916434T" xr:uid="{00000000-0004-0000-0000-0000580F0000}"/>
    <hyperlink ref="E3940" location="A127875154A" display="A127875154A" xr:uid="{00000000-0004-0000-0000-0000590F0000}"/>
    <hyperlink ref="E3941" location="A127861622V" display="A127861622V" xr:uid="{00000000-0004-0000-0000-00005A0F0000}"/>
    <hyperlink ref="E3942" location="A127888922W" display="A127888922W" xr:uid="{00000000-0004-0000-0000-00005B0F0000}"/>
    <hyperlink ref="E3943" location="A127943830X" display="A127943830X" xr:uid="{00000000-0004-0000-0000-00005C0F0000}"/>
    <hyperlink ref="E3944" location="A127902726K" display="A127902726K" xr:uid="{00000000-0004-0000-0000-00005D0F0000}"/>
    <hyperlink ref="E3945" location="A127875158K" display="A127875158K" xr:uid="{00000000-0004-0000-0000-00005E0F0000}"/>
    <hyperlink ref="E3946" location="A127902730A" display="A127902730A" xr:uid="{00000000-0004-0000-0000-00005F0F0000}"/>
    <hyperlink ref="E3947" location="A127861626C" display="A127861626C" xr:uid="{00000000-0004-0000-0000-0000600F0000}"/>
    <hyperlink ref="E3948" location="A127902734K" display="A127902734K" xr:uid="{00000000-0004-0000-0000-0000610F0000}"/>
    <hyperlink ref="E3949" location="A127847890A" display="A127847890A" xr:uid="{00000000-0004-0000-0000-0000620F0000}"/>
    <hyperlink ref="E3950" location="A127943834J" display="A127943834J" xr:uid="{00000000-0004-0000-0000-0000630F0000}"/>
    <hyperlink ref="E3951" location="A127902738V" display="A127902738V" xr:uid="{00000000-0004-0000-0000-0000640F0000}"/>
    <hyperlink ref="E3952" location="A127916438A" display="A127916438A" xr:uid="{00000000-0004-0000-0000-0000650F0000}"/>
    <hyperlink ref="E3953" location="A127847894K" display="A127847894K" xr:uid="{00000000-0004-0000-0000-0000660F0000}"/>
    <hyperlink ref="E3954" location="A127875162A" display="A127875162A" xr:uid="{00000000-0004-0000-0000-0000670F0000}"/>
    <hyperlink ref="E3955" location="A127902762V" display="A127902762V" xr:uid="{00000000-0004-0000-0000-0000680F0000}"/>
    <hyperlink ref="E3956" location="A127943838T" display="A127943838T" xr:uid="{00000000-0004-0000-0000-0000690F0000}"/>
    <hyperlink ref="E3957" location="A127875174K" display="A127875174K" xr:uid="{00000000-0004-0000-0000-00006A0F0000}"/>
    <hyperlink ref="E3958" location="A127943854T" display="A127943854T" xr:uid="{00000000-0004-0000-0000-00006B0F0000}"/>
    <hyperlink ref="E3959" location="A127930110K" display="A127930110K" xr:uid="{00000000-0004-0000-0000-00006C0F0000}"/>
    <hyperlink ref="E3960" location="A127930114V" display="A127930114V" xr:uid="{00000000-0004-0000-0000-00006D0F0000}"/>
    <hyperlink ref="E3961" location="A127916466K" display="A127916466K" xr:uid="{00000000-0004-0000-0000-00006E0F0000}"/>
    <hyperlink ref="E3962" location="A127875190K" display="A127875190K" xr:uid="{00000000-0004-0000-0000-00006F0F0000}"/>
    <hyperlink ref="E3963" location="A127943858A" display="A127943858A" xr:uid="{00000000-0004-0000-0000-0000700F0000}"/>
    <hyperlink ref="E3964" location="A127916470A" display="A127916470A" xr:uid="{00000000-0004-0000-0000-0000710F0000}"/>
    <hyperlink ref="E3965" location="A127943842J" display="A127943842J" xr:uid="{00000000-0004-0000-0000-0000720F0000}"/>
    <hyperlink ref="E3966" location="A127916450T" display="A127916450T" xr:uid="{00000000-0004-0000-0000-0000730F0000}"/>
    <hyperlink ref="E3967" location="A127930106V" display="A127930106V" xr:uid="{00000000-0004-0000-0000-0000740F0000}"/>
    <hyperlink ref="E3968" location="A127861638L" display="A127861638L" xr:uid="{00000000-0004-0000-0000-0000750F0000}"/>
    <hyperlink ref="E3969" location="A127875170A" display="A127875170A" xr:uid="{00000000-0004-0000-0000-0000760F0000}"/>
    <hyperlink ref="E3970" location="A127888934F" display="A127888934F" xr:uid="{00000000-0004-0000-0000-0000770F0000}"/>
    <hyperlink ref="E3971" location="A127916454A" display="A127916454A" xr:uid="{00000000-0004-0000-0000-0000780F0000}"/>
    <hyperlink ref="E3972" location="A127902742K" display="A127902742K" xr:uid="{00000000-0004-0000-0000-0000790F0000}"/>
    <hyperlink ref="E3973" location="A127847898V" display="A127847898V" xr:uid="{00000000-0004-0000-0000-00007A0F0000}"/>
    <hyperlink ref="E3974" location="A127943846T" display="A127943846T" xr:uid="{00000000-0004-0000-0000-00007B0F0000}"/>
    <hyperlink ref="E3975" location="A127902746V" display="A127902746V" xr:uid="{00000000-0004-0000-0000-00007C0F0000}"/>
    <hyperlink ref="E3976" location="A127916458K" display="A127916458K" xr:uid="{00000000-0004-0000-0000-00007D0F0000}"/>
    <hyperlink ref="E3977" location="A127902750K" display="A127902750K" xr:uid="{00000000-0004-0000-0000-00007E0F0000}"/>
    <hyperlink ref="E3978" location="A127888938R" display="A127888938R" xr:uid="{00000000-0004-0000-0000-00007F0F0000}"/>
    <hyperlink ref="E3979" location="A127875178V" display="A127875178V" xr:uid="{00000000-0004-0000-0000-0000800F0000}"/>
    <hyperlink ref="E3980" location="A127861642C" display="A127861642C" xr:uid="{00000000-0004-0000-0000-0000810F0000}"/>
    <hyperlink ref="E3981" location="A127875182K" display="A127875182K" xr:uid="{00000000-0004-0000-0000-0000820F0000}"/>
    <hyperlink ref="E3982" location="A127861646L" display="A127861646L" xr:uid="{00000000-0004-0000-0000-0000830F0000}"/>
    <hyperlink ref="E3983" location="A127916462A" display="A127916462A" xr:uid="{00000000-0004-0000-0000-0000840F0000}"/>
    <hyperlink ref="E3984" location="A127943850J" display="A127943850J" xr:uid="{00000000-0004-0000-0000-0000850F0000}"/>
    <hyperlink ref="E3985" location="A127902754V" display="A127902754V" xr:uid="{00000000-0004-0000-0000-0000860F0000}"/>
    <hyperlink ref="E3986" location="A127888942F" display="A127888942F" xr:uid="{00000000-0004-0000-0000-0000870F0000}"/>
    <hyperlink ref="E3987" location="A127875186V" display="A127875186V" xr:uid="{00000000-0004-0000-0000-0000880F0000}"/>
    <hyperlink ref="E3988" location="A127888946R" display="A127888946R" xr:uid="{00000000-0004-0000-0000-0000890F0000}"/>
    <hyperlink ref="E3989" location="A127861670L" display="A127861670L" xr:uid="{00000000-0004-0000-0000-00008A0F0000}"/>
    <hyperlink ref="E3990" location="A127847902X" display="A127847902X" xr:uid="{00000000-0004-0000-0000-00008B0F0000}"/>
    <hyperlink ref="E3991" location="A127930130V" display="A127930130V" xr:uid="{00000000-0004-0000-0000-00008C0F0000}"/>
    <hyperlink ref="E3992" location="A127847918T" display="A127847918T" xr:uid="{00000000-0004-0000-0000-00008D0F0000}"/>
    <hyperlink ref="E3993" location="A127916478V" display="A127916478V" xr:uid="{00000000-0004-0000-0000-00008E0F0000}"/>
    <hyperlink ref="E3994" location="A127902778L" display="A127902778L" xr:uid="{00000000-0004-0000-0000-00008F0F0000}"/>
    <hyperlink ref="E3995" location="A127916482K" display="A127916482K" xr:uid="{00000000-0004-0000-0000-0000900F0000}"/>
    <hyperlink ref="E3996" location="A127861674W" display="A127861674W" xr:uid="{00000000-0004-0000-0000-0000910F0000}"/>
    <hyperlink ref="E3997" location="A127888962R" display="A127888962R" xr:uid="{00000000-0004-0000-0000-0000920F0000}"/>
    <hyperlink ref="E3998" location="A127875210J" display="A127875210J" xr:uid="{00000000-0004-0000-0000-0000930F0000}"/>
    <hyperlink ref="E3999" location="A127847906J" display="A127847906J" xr:uid="{00000000-0004-0000-0000-0000940F0000}"/>
    <hyperlink ref="E4000" location="A127916474K" display="A127916474K" xr:uid="{00000000-0004-0000-0000-0000950F0000}"/>
    <hyperlink ref="E4001" location="A127930118C" display="A127930118C" xr:uid="{00000000-0004-0000-0000-0000960F0000}"/>
    <hyperlink ref="E4002" location="A127875194V" display="A127875194V" xr:uid="{00000000-0004-0000-0000-0000970F0000}"/>
    <hyperlink ref="E4003" location="A127875198C" display="A127875198C" xr:uid="{00000000-0004-0000-0000-0000980F0000}"/>
    <hyperlink ref="E4004" location="A127930122V" display="A127930122V" xr:uid="{00000000-0004-0000-0000-0000990F0000}"/>
    <hyperlink ref="E4005" location="A127861650C" display="A127861650C" xr:uid="{00000000-0004-0000-0000-00009A0F0000}"/>
    <hyperlink ref="E4006" location="A127861654L" display="A127861654L" xr:uid="{00000000-0004-0000-0000-00009B0F0000}"/>
    <hyperlink ref="E4007" location="A127930126C" display="A127930126C" xr:uid="{00000000-0004-0000-0000-00009C0F0000}"/>
    <hyperlink ref="E4008" location="A127847910X" display="A127847910X" xr:uid="{00000000-0004-0000-0000-00009D0F0000}"/>
    <hyperlink ref="E4009" location="A127861658W" display="A127861658W" xr:uid="{00000000-0004-0000-0000-00009E0F0000}"/>
    <hyperlink ref="E4010" location="A127888950F" display="A127888950F" xr:uid="{00000000-0004-0000-0000-00009F0F0000}"/>
    <hyperlink ref="E4011" location="A127861662L" display="A127861662L" xr:uid="{00000000-0004-0000-0000-0000A00F0000}"/>
    <hyperlink ref="E4012" location="A127930134C" display="A127930134C" xr:uid="{00000000-0004-0000-0000-0000A10F0000}"/>
    <hyperlink ref="E4013" location="A127875202J" display="A127875202J" xr:uid="{00000000-0004-0000-0000-0000A20F0000}"/>
    <hyperlink ref="E4014" location="A127861666W" display="A127861666W" xr:uid="{00000000-0004-0000-0000-0000A30F0000}"/>
    <hyperlink ref="E4015" location="A127902766C" display="A127902766C" xr:uid="{00000000-0004-0000-0000-0000A40F0000}"/>
    <hyperlink ref="E4016" location="A127888954R" display="A127888954R" xr:uid="{00000000-0004-0000-0000-0000A50F0000}"/>
    <hyperlink ref="E4017" location="A127902770V" display="A127902770V" xr:uid="{00000000-0004-0000-0000-0000A60F0000}"/>
    <hyperlink ref="E4018" location="A127847914J" display="A127847914J" xr:uid="{00000000-0004-0000-0000-0000A70F0000}"/>
    <hyperlink ref="E4019" location="A127847922J" display="A127847922J" xr:uid="{00000000-0004-0000-0000-0000A80F0000}"/>
    <hyperlink ref="E4020" location="A127943862T" display="A127943862T" xr:uid="{00000000-0004-0000-0000-0000A90F0000}"/>
    <hyperlink ref="E4021" location="A127902774C" display="A127902774C" xr:uid="{00000000-0004-0000-0000-0000AA0F0000}"/>
    <hyperlink ref="E4022" location="A127875206T" display="A127875206T" xr:uid="{00000000-0004-0000-0000-0000AB0F0000}"/>
    <hyperlink ref="E4023" location="A127861706C" display="A127861706C" xr:uid="{00000000-0004-0000-0000-0000AC0F0000}"/>
    <hyperlink ref="E4024" location="A127930138L" display="A127930138L" xr:uid="{00000000-0004-0000-0000-0000AD0F0000}"/>
    <hyperlink ref="E4025" location="A127943878K" display="A127943878K" xr:uid="{00000000-0004-0000-0000-0000AE0F0000}"/>
    <hyperlink ref="E4026" location="A127888974X" display="A127888974X" xr:uid="{00000000-0004-0000-0000-0000AF0F0000}"/>
    <hyperlink ref="E4027" location="A127888982X" display="A127888982X" xr:uid="{00000000-0004-0000-0000-0000B00F0000}"/>
    <hyperlink ref="E4028" location="A127888986J" display="A127888986J" xr:uid="{00000000-0004-0000-0000-0000B10F0000}"/>
    <hyperlink ref="E4029" location="A127930154L" display="A127930154L" xr:uid="{00000000-0004-0000-0000-0000B20F0000}"/>
    <hyperlink ref="E4030" location="A127943890A" display="A127943890A" xr:uid="{00000000-0004-0000-0000-0000B30F0000}"/>
    <hyperlink ref="E4031" location="A127875222T" display="A127875222T" xr:uid="{00000000-0004-0000-0000-0000B40F0000}"/>
    <hyperlink ref="E4032" location="A127930158W" display="A127930158W" xr:uid="{00000000-0004-0000-0000-0000B50F0000}"/>
    <hyperlink ref="E4033" location="A127861678F" display="A127861678F" xr:uid="{00000000-0004-0000-0000-0000B60F0000}"/>
    <hyperlink ref="E4034" location="A127943866A" display="A127943866A" xr:uid="{00000000-0004-0000-0000-0000B70F0000}"/>
    <hyperlink ref="E4035" location="A127930142C" display="A127930142C" xr:uid="{00000000-0004-0000-0000-0000B80F0000}"/>
    <hyperlink ref="E4036" location="A127875214T" display="A127875214T" xr:uid="{00000000-0004-0000-0000-0000B90F0000}"/>
    <hyperlink ref="E4037" location="A127902782C" display="A127902782C" xr:uid="{00000000-0004-0000-0000-0000BA0F0000}"/>
    <hyperlink ref="E4038" location="A127943870T" display="A127943870T" xr:uid="{00000000-0004-0000-0000-0000BB0F0000}"/>
    <hyperlink ref="E4039" location="A127861682W" display="A127861682W" xr:uid="{00000000-0004-0000-0000-0000BC0F0000}"/>
    <hyperlink ref="E4040" location="A127861686F" display="A127861686F" xr:uid="{00000000-0004-0000-0000-0000BD0F0000}"/>
    <hyperlink ref="E4041" location="A127943874A" display="A127943874A" xr:uid="{00000000-0004-0000-0000-0000BE0F0000}"/>
    <hyperlink ref="E4042" location="A127847926T" display="A127847926T" xr:uid="{00000000-0004-0000-0000-0000BF0F0000}"/>
    <hyperlink ref="E4043" location="A127888966X" display="A127888966X" xr:uid="{00000000-0004-0000-0000-0000C00F0000}"/>
    <hyperlink ref="E4044" location="A127943882A" display="A127943882A" xr:uid="{00000000-0004-0000-0000-0000C10F0000}"/>
    <hyperlink ref="E4045" location="A127888970R" display="A127888970R" xr:uid="{00000000-0004-0000-0000-0000C20F0000}"/>
    <hyperlink ref="E4046" location="A127930146L" display="A127930146L" xr:uid="{00000000-0004-0000-0000-0000C30F0000}"/>
    <hyperlink ref="E4047" location="A127930150C" display="A127930150C" xr:uid="{00000000-0004-0000-0000-0000C40F0000}"/>
    <hyperlink ref="E4048" location="A127847930J" display="A127847930J" xr:uid="{00000000-0004-0000-0000-0000C50F0000}"/>
    <hyperlink ref="E4049" location="A127861690W" display="A127861690W" xr:uid="{00000000-0004-0000-0000-0000C60F0000}"/>
    <hyperlink ref="E4050" location="A127847934T" display="A127847934T" xr:uid="{00000000-0004-0000-0000-0000C70F0000}"/>
    <hyperlink ref="E4051" location="A127861694F" display="A127861694F" xr:uid="{00000000-0004-0000-0000-0000C80F0000}"/>
    <hyperlink ref="E4052" location="A127861698R" display="A127861698R" xr:uid="{00000000-0004-0000-0000-0000C90F0000}"/>
    <hyperlink ref="E4053" location="A127888978J" display="A127888978J" xr:uid="{00000000-0004-0000-0000-0000CA0F0000}"/>
    <hyperlink ref="E4054" location="A127861702V" display="A127861702V" xr:uid="{00000000-0004-0000-0000-0000CB0F0000}"/>
    <hyperlink ref="E4055" location="A127875218A" display="A127875218A" xr:uid="{00000000-0004-0000-0000-0000CC0F0000}"/>
    <hyperlink ref="E4056" location="A127861710V" display="A127861710V" xr:uid="{00000000-0004-0000-0000-0000CD0F0000}"/>
    <hyperlink ref="E4057" location="A127916502J" display="A127916502J" xr:uid="{00000000-0004-0000-0000-0000CE0F0000}"/>
    <hyperlink ref="E4058" location="A127888990X" display="A127888990X" xr:uid="{00000000-0004-0000-0000-0000CF0F0000}"/>
    <hyperlink ref="E4059" location="A127889014J" display="A127889014J" xr:uid="{00000000-0004-0000-0000-0000D00F0000}"/>
    <hyperlink ref="E4060" location="A127916498C" display="A127916498C" xr:uid="{00000000-0004-0000-0000-0000D10F0000}"/>
    <hyperlink ref="E4061" location="A127943898V" display="A127943898V" xr:uid="{00000000-0004-0000-0000-0000D20F0000}"/>
    <hyperlink ref="E4062" location="A127847950T" display="A127847950T" xr:uid="{00000000-0004-0000-0000-0000D30F0000}"/>
    <hyperlink ref="E4063" location="A127916506T" display="A127916506T" xr:uid="{00000000-0004-0000-0000-0000D40F0000}"/>
    <hyperlink ref="E4064" location="A127930174W" display="A127930174W" xr:uid="{00000000-0004-0000-0000-0000D50F0000}"/>
    <hyperlink ref="E4065" location="A127889022J" display="A127889022J" xr:uid="{00000000-0004-0000-0000-0000D60F0000}"/>
    <hyperlink ref="E4066" location="A127847954A" display="A127847954A" xr:uid="{00000000-0004-0000-0000-0000D70F0000}"/>
    <hyperlink ref="E4067" location="A127847938A" display="A127847938A" xr:uid="{00000000-0004-0000-0000-0000D80F0000}"/>
    <hyperlink ref="E4068" location="A127902786L" display="A127902786L" xr:uid="{00000000-0004-0000-0000-0000D90F0000}"/>
    <hyperlink ref="E4069" location="A127888994J" display="A127888994J" xr:uid="{00000000-0004-0000-0000-0000DA0F0000}"/>
    <hyperlink ref="E4070" location="A127888998T" display="A127888998T" xr:uid="{00000000-0004-0000-0000-0000DB0F0000}"/>
    <hyperlink ref="E4071" location="A127875226A" display="A127875226A" xr:uid="{00000000-0004-0000-0000-0000DC0F0000}"/>
    <hyperlink ref="E4072" location="A127889002X" display="A127889002X" xr:uid="{00000000-0004-0000-0000-0000DD0F0000}"/>
    <hyperlink ref="E4073" location="A127889006J" display="A127889006J" xr:uid="{00000000-0004-0000-0000-0000DE0F0000}"/>
    <hyperlink ref="E4074" location="A127861714C" display="A127861714C" xr:uid="{00000000-0004-0000-0000-0000DF0F0000}"/>
    <hyperlink ref="E4075" location="A127916486V" display="A127916486V" xr:uid="{00000000-0004-0000-0000-0000E00F0000}"/>
    <hyperlink ref="E4076" location="A127889010X" display="A127889010X" xr:uid="{00000000-0004-0000-0000-0000E10F0000}"/>
    <hyperlink ref="E4077" location="A127902790C" display="A127902790C" xr:uid="{00000000-0004-0000-0000-0000E20F0000}"/>
    <hyperlink ref="E4078" location="A127930162L" display="A127930162L" xr:uid="{00000000-0004-0000-0000-0000E30F0000}"/>
    <hyperlink ref="E4079" location="A127889018T" display="A127889018T" xr:uid="{00000000-0004-0000-0000-0000E40F0000}"/>
    <hyperlink ref="E4080" location="A127861718L" display="A127861718L" xr:uid="{00000000-0004-0000-0000-0000E50F0000}"/>
    <hyperlink ref="E4081" location="A127930166W" display="A127930166W" xr:uid="{00000000-0004-0000-0000-0000E60F0000}"/>
    <hyperlink ref="E4082" location="A127916490K" display="A127916490K" xr:uid="{00000000-0004-0000-0000-0000E70F0000}"/>
    <hyperlink ref="E4083" location="A127875230T" display="A127875230T" xr:uid="{00000000-0004-0000-0000-0000E80F0000}"/>
    <hyperlink ref="E4084" location="A127847942T" display="A127847942T" xr:uid="{00000000-0004-0000-0000-0000E90F0000}"/>
    <hyperlink ref="E4085" location="A127861722C" display="A127861722C" xr:uid="{00000000-0004-0000-0000-0000EA0F0000}"/>
    <hyperlink ref="E4086" location="A127916494V" display="A127916494V" xr:uid="{00000000-0004-0000-0000-0000EB0F0000}"/>
    <hyperlink ref="E4087" location="A127943894K" display="A127943894K" xr:uid="{00000000-0004-0000-0000-0000EC0F0000}"/>
    <hyperlink ref="E4088" location="A127930170L" display="A127930170L" xr:uid="{00000000-0004-0000-0000-0000ED0F0000}"/>
    <hyperlink ref="E4089" location="A127861726L" display="A127861726L" xr:uid="{00000000-0004-0000-0000-0000EE0F0000}"/>
    <hyperlink ref="E4090" location="A127902794L" display="A127902794L" xr:uid="{00000000-0004-0000-0000-0000EF0F0000}"/>
    <hyperlink ref="E4091" location="A127943918T" display="A127943918T" xr:uid="{00000000-0004-0000-0000-0000F00F0000}"/>
    <hyperlink ref="E4092" location="A127943902X" display="A127943902X" xr:uid="{00000000-0004-0000-0000-0000F10F0000}"/>
    <hyperlink ref="E4093" location="A127916514T" display="A127916514T" xr:uid="{00000000-0004-0000-0000-0000F20F0000}"/>
    <hyperlink ref="E4094" location="A127861734L" display="A127861734L" xr:uid="{00000000-0004-0000-0000-0000F30F0000}"/>
    <hyperlink ref="E4095" location="A127889038A" display="A127889038A" xr:uid="{00000000-0004-0000-0000-0000F40F0000}"/>
    <hyperlink ref="E4096" location="A127847990K" display="A127847990K" xr:uid="{00000000-0004-0000-0000-0000F50F0000}"/>
    <hyperlink ref="E4097" location="A127847994V" display="A127847994V" xr:uid="{00000000-0004-0000-0000-0000F60F0000}"/>
    <hyperlink ref="E4098" location="A127875238K" display="A127875238K" xr:uid="{00000000-0004-0000-0000-0000F70F0000}"/>
    <hyperlink ref="E4099" location="A127861738W" display="A127861738W" xr:uid="{00000000-0004-0000-0000-0000F80F0000}"/>
    <hyperlink ref="E4100" location="A127916518A" display="A127916518A" xr:uid="{00000000-0004-0000-0000-0000F90F0000}"/>
    <hyperlink ref="E4101" location="A127902798W" display="A127902798W" xr:uid="{00000000-0004-0000-0000-0000FA0F0000}"/>
    <hyperlink ref="E4102" location="A127930178F" display="A127930178F" xr:uid="{00000000-0004-0000-0000-0000FB0F0000}"/>
    <hyperlink ref="E4103" location="A127847958K" display="A127847958K" xr:uid="{00000000-0004-0000-0000-0000FC0F0000}"/>
    <hyperlink ref="E4104" location="A127847962A" display="A127847962A" xr:uid="{00000000-0004-0000-0000-0000FD0F0000}"/>
    <hyperlink ref="E4105" location="A127916510J" display="A127916510J" xr:uid="{00000000-0004-0000-0000-0000FE0F0000}"/>
    <hyperlink ref="E4106" location="A127943906J" display="A127943906J" xr:uid="{00000000-0004-0000-0000-0000FF0F0000}"/>
    <hyperlink ref="E4107" location="A127847966K" display="A127847966K" xr:uid="{00000000-0004-0000-0000-000000100000}"/>
    <hyperlink ref="E4108" location="A127847970A" display="A127847970A" xr:uid="{00000000-0004-0000-0000-000001100000}"/>
    <hyperlink ref="E4109" location="A127847974K" display="A127847974K" xr:uid="{00000000-0004-0000-0000-000002100000}"/>
    <hyperlink ref="E4110" location="A127930182W" display="A127930182W" xr:uid="{00000000-0004-0000-0000-000003100000}"/>
    <hyperlink ref="E4111" location="A127861730C" display="A127861730C" xr:uid="{00000000-0004-0000-0000-000004100000}"/>
    <hyperlink ref="E4112" location="A127930186F" display="A127930186F" xr:uid="{00000000-0004-0000-0000-000005100000}"/>
    <hyperlink ref="E4113" location="A127847978V" display="A127847978V" xr:uid="{00000000-0004-0000-0000-000006100000}"/>
    <hyperlink ref="E4114" location="A127875234A" display="A127875234A" xr:uid="{00000000-0004-0000-0000-000007100000}"/>
    <hyperlink ref="E4115" location="A127930190W" display="A127930190W" xr:uid="{00000000-0004-0000-0000-000008100000}"/>
    <hyperlink ref="E4116" location="A127943910X" display="A127943910X" xr:uid="{00000000-0004-0000-0000-000009100000}"/>
    <hyperlink ref="E4117" location="A127943914J" display="A127943914J" xr:uid="{00000000-0004-0000-0000-00000A100000}"/>
    <hyperlink ref="E4118" location="A127930194F" display="A127930194F" xr:uid="{00000000-0004-0000-0000-00000B100000}"/>
    <hyperlink ref="E4119" location="A127847982K" display="A127847982K" xr:uid="{00000000-0004-0000-0000-00000C100000}"/>
    <hyperlink ref="E4120" location="A127889026T" display="A127889026T" xr:uid="{00000000-0004-0000-0000-00000D100000}"/>
    <hyperlink ref="E4121" location="A127889030J" display="A127889030J" xr:uid="{00000000-0004-0000-0000-00000E100000}"/>
    <hyperlink ref="E4122" location="A127889034T" display="A127889034T" xr:uid="{00000000-0004-0000-0000-00000F100000}"/>
    <hyperlink ref="E4123" location="A127930202V" display="A127930202V" xr:uid="{00000000-0004-0000-0000-000010100000}"/>
    <hyperlink ref="E4124" location="A127847986V" display="A127847986V" xr:uid="{00000000-0004-0000-0000-000011100000}"/>
    <hyperlink ref="E4125" location="A127875270K" display="A127875270K" xr:uid="{00000000-0004-0000-0000-000012100000}"/>
    <hyperlink ref="E4126" location="A127875242A" display="A127875242A" xr:uid="{00000000-0004-0000-0000-000013100000}"/>
    <hyperlink ref="E4127" location="A127889046A" display="A127889046A" xr:uid="{00000000-0004-0000-0000-000014100000}"/>
    <hyperlink ref="E4128" location="A127902806K" display="A127902806K" xr:uid="{00000000-0004-0000-0000-000015100000}"/>
    <hyperlink ref="E4129" location="A127943926T" display="A127943926T" xr:uid="{00000000-0004-0000-0000-000016100000}"/>
    <hyperlink ref="E4130" location="A127848014V" display="A127848014V" xr:uid="{00000000-0004-0000-0000-000017100000}"/>
    <hyperlink ref="E4131" location="A127930218L" display="A127930218L" xr:uid="{00000000-0004-0000-0000-000018100000}"/>
    <hyperlink ref="E4132" location="A127916538K" display="A127916538K" xr:uid="{00000000-0004-0000-0000-000019100000}"/>
    <hyperlink ref="E4133" location="A127916542A" display="A127916542A" xr:uid="{00000000-0004-0000-0000-00001A100000}"/>
    <hyperlink ref="E4134" location="A127916546K" display="A127916546K" xr:uid="{00000000-0004-0000-0000-00001B100000}"/>
    <hyperlink ref="E4135" location="A127930206C" display="A127930206C" xr:uid="{00000000-0004-0000-0000-00001C100000}"/>
    <hyperlink ref="E4136" location="A127861742L" display="A127861742L" xr:uid="{00000000-0004-0000-0000-00001D100000}"/>
    <hyperlink ref="E4137" location="A127875246K" display="A127875246K" xr:uid="{00000000-0004-0000-0000-00001E100000}"/>
    <hyperlink ref="E4138" location="A127847998C" display="A127847998C" xr:uid="{00000000-0004-0000-0000-00001F100000}"/>
    <hyperlink ref="E4139" location="A127930210V" display="A127930210V" xr:uid="{00000000-0004-0000-0000-000020100000}"/>
    <hyperlink ref="E4140" location="A127889042T" display="A127889042T" xr:uid="{00000000-0004-0000-0000-000021100000}"/>
    <hyperlink ref="E4141" location="A127875250A" display="A127875250A" xr:uid="{00000000-0004-0000-0000-000022100000}"/>
    <hyperlink ref="E4142" location="A127861746W" display="A127861746W" xr:uid="{00000000-0004-0000-0000-000023100000}"/>
    <hyperlink ref="E4143" location="A127875254K" display="A127875254K" xr:uid="{00000000-0004-0000-0000-000024100000}"/>
    <hyperlink ref="E4144" location="A127943922J" display="A127943922J" xr:uid="{00000000-0004-0000-0000-000025100000}"/>
    <hyperlink ref="E4145" location="A127930214C" display="A127930214C" xr:uid="{00000000-0004-0000-0000-000026100000}"/>
    <hyperlink ref="E4146" location="A127875258V" display="A127875258V" xr:uid="{00000000-0004-0000-0000-000027100000}"/>
    <hyperlink ref="E4147" location="A127916522T" display="A127916522T" xr:uid="{00000000-0004-0000-0000-000028100000}"/>
    <hyperlink ref="E4148" location="A127875262K" display="A127875262K" xr:uid="{00000000-0004-0000-0000-000029100000}"/>
    <hyperlink ref="E4149" location="A127902802A" display="A127902802A" xr:uid="{00000000-0004-0000-0000-00002A100000}"/>
    <hyperlink ref="E4150" location="A127848002K" display="A127848002K" xr:uid="{00000000-0004-0000-0000-00002B100000}"/>
    <hyperlink ref="E4151" location="A127848006V" display="A127848006V" xr:uid="{00000000-0004-0000-0000-00002C100000}"/>
    <hyperlink ref="E4152" location="A127848010K" display="A127848010K" xr:uid="{00000000-0004-0000-0000-00002D100000}"/>
    <hyperlink ref="E4153" location="A127916526A" display="A127916526A" xr:uid="{00000000-0004-0000-0000-00002E100000}"/>
    <hyperlink ref="E4154" location="A127875266V" display="A127875266V" xr:uid="{00000000-0004-0000-0000-00002F100000}"/>
    <hyperlink ref="E4155" location="A127889050T" display="A127889050T" xr:uid="{00000000-0004-0000-0000-000030100000}"/>
    <hyperlink ref="E4156" location="A127916530T" display="A127916530T" xr:uid="{00000000-0004-0000-0000-000031100000}"/>
    <hyperlink ref="E4157" location="A127943930J" display="A127943930J" xr:uid="{00000000-0004-0000-0000-000032100000}"/>
    <hyperlink ref="E4158" location="A127916534A" display="A127916534A" xr:uid="{00000000-0004-0000-0000-000033100000}"/>
    <hyperlink ref="E4159" location="A127902634A" display="A127902634A" xr:uid="{00000000-0004-0000-0000-000034100000}"/>
    <hyperlink ref="E4160" location="A127916358A" display="A127916358A" xr:uid="{00000000-0004-0000-0000-000035100000}"/>
    <hyperlink ref="E4161" location="A127847774T" display="A127847774T" xr:uid="{00000000-0004-0000-0000-000036100000}"/>
    <hyperlink ref="E4162" location="A127847782T" display="A127847782T" xr:uid="{00000000-0004-0000-0000-000037100000}"/>
    <hyperlink ref="E4163" location="A127847786A" display="A127847786A" xr:uid="{00000000-0004-0000-0000-000038100000}"/>
    <hyperlink ref="E4164" location="A127943746J" display="A127943746J" xr:uid="{00000000-0004-0000-0000-000039100000}"/>
    <hyperlink ref="E4165" location="A127888826W" display="A127888826W" xr:uid="{00000000-0004-0000-0000-00003A100000}"/>
    <hyperlink ref="E4166" location="A127847790T" display="A127847790T" xr:uid="{00000000-0004-0000-0000-00003B100000}"/>
    <hyperlink ref="E4167" location="A127888830L" display="A127888830L" xr:uid="{00000000-0004-0000-0000-00003C100000}"/>
    <hyperlink ref="E4168" location="A127875086K" display="A127875086K" xr:uid="{00000000-0004-0000-0000-00003D100000}"/>
    <hyperlink ref="E4169" location="A127888814L" display="A127888814L" xr:uid="{00000000-0004-0000-0000-00003E100000}"/>
    <hyperlink ref="E4170" location="A127861518V" display="A127861518V" xr:uid="{00000000-0004-0000-0000-00003F100000}"/>
    <hyperlink ref="E4171" location="A127943726X" display="A127943726X" xr:uid="{00000000-0004-0000-0000-000040100000}"/>
    <hyperlink ref="E4172" location="A127847766T" display="A127847766T" xr:uid="{00000000-0004-0000-0000-000041100000}"/>
    <hyperlink ref="E4173" location="A127888818W" display="A127888818W" xr:uid="{00000000-0004-0000-0000-000042100000}"/>
    <hyperlink ref="E4174" location="A127888822L" display="A127888822L" xr:uid="{00000000-0004-0000-0000-000043100000}"/>
    <hyperlink ref="E4175" location="A127875078K" display="A127875078K" xr:uid="{00000000-0004-0000-0000-000044100000}"/>
    <hyperlink ref="E4176" location="A127847770J" display="A127847770J" xr:uid="{00000000-0004-0000-0000-000045100000}"/>
    <hyperlink ref="E4177" location="A127916362T" display="A127916362T" xr:uid="{00000000-0004-0000-0000-000046100000}"/>
    <hyperlink ref="E4178" location="A127943730R" display="A127943730R" xr:uid="{00000000-0004-0000-0000-000047100000}"/>
    <hyperlink ref="E4179" location="A127861522K" display="A127861522K" xr:uid="{00000000-0004-0000-0000-000048100000}"/>
    <hyperlink ref="E4180" location="A127902626A" display="A127902626A" xr:uid="{00000000-0004-0000-0000-000049100000}"/>
    <hyperlink ref="E4181" location="A127861526V" display="A127861526V" xr:uid="{00000000-0004-0000-0000-00004A100000}"/>
    <hyperlink ref="E4182" location="A127875082A" display="A127875082A" xr:uid="{00000000-0004-0000-0000-00004B100000}"/>
    <hyperlink ref="E4183" location="A127861530K" display="A127861530K" xr:uid="{00000000-0004-0000-0000-00004C100000}"/>
    <hyperlink ref="E4184" location="A127902630T" display="A127902630T" xr:uid="{00000000-0004-0000-0000-00004D100000}"/>
    <hyperlink ref="E4185" location="A127861534V" display="A127861534V" xr:uid="{00000000-0004-0000-0000-00004E100000}"/>
    <hyperlink ref="E4186" location="A127861538C" display="A127861538C" xr:uid="{00000000-0004-0000-0000-00004F100000}"/>
    <hyperlink ref="E4187" location="A127847778A" display="A127847778A" xr:uid="{00000000-0004-0000-0000-000050100000}"/>
    <hyperlink ref="E4188" location="A127943734X" display="A127943734X" xr:uid="{00000000-0004-0000-0000-000051100000}"/>
    <hyperlink ref="E4189" location="A127943738J" display="A127943738J" xr:uid="{00000000-0004-0000-0000-000052100000}"/>
    <hyperlink ref="E4190" location="A127861542V" display="A127861542V" xr:uid="{00000000-0004-0000-0000-000053100000}"/>
    <hyperlink ref="E4191" location="A127861550V" display="A127861550V" xr:uid="{00000000-0004-0000-0000-000054100000}"/>
    <hyperlink ref="E4192" location="A127943742X" display="A127943742X" xr:uid="{00000000-0004-0000-0000-000055100000}"/>
    <hyperlink ref="E4193" location="A127930054C" display="A127930054C" xr:uid="{00000000-0004-0000-0000-000056100000}"/>
    <hyperlink ref="E4194" location="A127847794A" display="A127847794A" xr:uid="{00000000-0004-0000-0000-000057100000}"/>
    <hyperlink ref="E4195" location="A127888834W" display="A127888834W" xr:uid="{00000000-0004-0000-0000-000058100000}"/>
    <hyperlink ref="E4196" location="A127861562C" display="A127861562C" xr:uid="{00000000-0004-0000-0000-000059100000}"/>
    <hyperlink ref="E4197" location="A127875106J" display="A127875106J" xr:uid="{00000000-0004-0000-0000-00005A100000}"/>
    <hyperlink ref="E4198" location="A127930058L" display="A127930058L" xr:uid="{00000000-0004-0000-0000-00005B100000}"/>
    <hyperlink ref="E4199" location="A127847814X" display="A127847814X" xr:uid="{00000000-0004-0000-0000-00005C100000}"/>
    <hyperlink ref="E4200" location="A127902642A" display="A127902642A" xr:uid="{00000000-0004-0000-0000-00005D100000}"/>
    <hyperlink ref="E4201" location="A127888854F" display="A127888854F" xr:uid="{00000000-0004-0000-0000-00005E100000}"/>
    <hyperlink ref="E4202" location="A127847818J" display="A127847818J" xr:uid="{00000000-0004-0000-0000-00005F100000}"/>
    <hyperlink ref="E4203" location="A127943750X" display="A127943750X" xr:uid="{00000000-0004-0000-0000-000060100000}"/>
    <hyperlink ref="E4204" location="A127875090A" display="A127875090A" xr:uid="{00000000-0004-0000-0000-000061100000}"/>
    <hyperlink ref="E4205" location="A127916366A" display="A127916366A" xr:uid="{00000000-0004-0000-0000-000062100000}"/>
    <hyperlink ref="E4206" location="A127847798K" display="A127847798K" xr:uid="{00000000-0004-0000-0000-000063100000}"/>
    <hyperlink ref="E4207" location="A127875094K" display="A127875094K" xr:uid="{00000000-0004-0000-0000-000064100000}"/>
    <hyperlink ref="E4208" location="A127916370T" display="A127916370T" xr:uid="{00000000-0004-0000-0000-000065100000}"/>
    <hyperlink ref="E4209" location="A127875098V" display="A127875098V" xr:uid="{00000000-0004-0000-0000-000066100000}"/>
    <hyperlink ref="E4210" location="A127943754J" display="A127943754J" xr:uid="{00000000-0004-0000-0000-000067100000}"/>
    <hyperlink ref="E4211" location="A127861554C" display="A127861554C" xr:uid="{00000000-0004-0000-0000-000068100000}"/>
    <hyperlink ref="E4212" location="A127916374A" display="A127916374A" xr:uid="{00000000-0004-0000-0000-000069100000}"/>
    <hyperlink ref="E4213" location="A127875102X" display="A127875102X" xr:uid="{00000000-0004-0000-0000-00006A100000}"/>
    <hyperlink ref="E4214" location="A127861558L" display="A127861558L" xr:uid="{00000000-0004-0000-0000-00006B100000}"/>
    <hyperlink ref="E4215" location="A127943758T" display="A127943758T" xr:uid="{00000000-0004-0000-0000-00006C100000}"/>
    <hyperlink ref="E4216" location="A127916378K" display="A127916378K" xr:uid="{00000000-0004-0000-0000-00006D100000}"/>
    <hyperlink ref="E4217" location="A127847802R" display="A127847802R" xr:uid="{00000000-0004-0000-0000-00006E100000}"/>
    <hyperlink ref="E4218" location="A127847806X" display="A127847806X" xr:uid="{00000000-0004-0000-0000-00006F100000}"/>
    <hyperlink ref="E4219" location="A127888838F" display="A127888838F" xr:uid="{00000000-0004-0000-0000-000070100000}"/>
    <hyperlink ref="E4220" location="A127943762J" display="A127943762J" xr:uid="{00000000-0004-0000-0000-000071100000}"/>
    <hyperlink ref="E4221" location="A127930050V" display="A127930050V" xr:uid="{00000000-0004-0000-0000-000072100000}"/>
    <hyperlink ref="E4222" location="A127888842W" display="A127888842W" xr:uid="{00000000-0004-0000-0000-000073100000}"/>
    <hyperlink ref="E4223" location="A127847810R" display="A127847810R" xr:uid="{00000000-0004-0000-0000-000074100000}"/>
    <hyperlink ref="E4224" location="A127888846F" display="A127888846F" xr:uid="{00000000-0004-0000-0000-000075100000}"/>
    <hyperlink ref="E4225" location="A127888850W" display="A127888850W" xr:uid="{00000000-0004-0000-0000-000076100000}"/>
    <hyperlink ref="E4226" location="A127861566L" display="A127861566L" xr:uid="{00000000-0004-0000-0000-000077100000}"/>
    <hyperlink ref="E4227" location="A127875114J" display="A127875114J" xr:uid="{00000000-0004-0000-0000-000078100000}"/>
    <hyperlink ref="E4228" location="A127888858R" display="A127888858R" xr:uid="{00000000-0004-0000-0000-000079100000}"/>
    <hyperlink ref="E4229" location="A127888874R" display="A127888874R" xr:uid="{00000000-0004-0000-0000-00007A100000}"/>
    <hyperlink ref="E4230" location="A127930066L" display="A127930066L" xr:uid="{00000000-0004-0000-0000-00007B100000}"/>
    <hyperlink ref="E4231" location="A127875118T" display="A127875118T" xr:uid="{00000000-0004-0000-0000-00007C100000}"/>
    <hyperlink ref="E4232" location="A127861582L" display="A127861582L" xr:uid="{00000000-0004-0000-0000-00007D100000}"/>
    <hyperlink ref="E4233" location="A127916394K" display="A127916394K" xr:uid="{00000000-0004-0000-0000-00007E100000}"/>
    <hyperlink ref="E4234" location="A127847838T" display="A127847838T" xr:uid="{00000000-0004-0000-0000-00007F100000}"/>
    <hyperlink ref="E4235" location="A127943778A" display="A127943778A" xr:uid="{00000000-0004-0000-0000-000080100000}"/>
    <hyperlink ref="E4236" location="A127902662K" display="A127902662K" xr:uid="{00000000-0004-0000-0000-000081100000}"/>
    <hyperlink ref="E4237" location="A127888862F" display="A127888862F" xr:uid="{00000000-0004-0000-0000-000082100000}"/>
    <hyperlink ref="E4238" location="A127943766T" display="A127943766T" xr:uid="{00000000-0004-0000-0000-000083100000}"/>
    <hyperlink ref="E4239" location="A127861570C" display="A127861570C" xr:uid="{00000000-0004-0000-0000-000084100000}"/>
    <hyperlink ref="E4240" location="A127847822X" display="A127847822X" xr:uid="{00000000-0004-0000-0000-000085100000}"/>
    <hyperlink ref="E4241" location="A127888866R" display="A127888866R" xr:uid="{00000000-0004-0000-0000-000086100000}"/>
    <hyperlink ref="E4242" location="A127902646K" display="A127902646K" xr:uid="{00000000-0004-0000-0000-000087100000}"/>
    <hyperlink ref="E4243" location="A127916382A" display="A127916382A" xr:uid="{00000000-0004-0000-0000-000088100000}"/>
    <hyperlink ref="E4244" location="A127902650A" display="A127902650A" xr:uid="{00000000-0004-0000-0000-000089100000}"/>
    <hyperlink ref="E4245" location="A127847826J" display="A127847826J" xr:uid="{00000000-0004-0000-0000-00008A100000}"/>
    <hyperlink ref="E4246" location="A127888870F" display="A127888870F" xr:uid="{00000000-0004-0000-0000-00008B100000}"/>
    <hyperlink ref="E4247" location="A127861574L" display="A127861574L" xr:uid="{00000000-0004-0000-0000-00008C100000}"/>
    <hyperlink ref="E4248" location="A127847830X" display="A127847830X" xr:uid="{00000000-0004-0000-0000-00008D100000}"/>
    <hyperlink ref="E4249" location="A127943770J" display="A127943770J" xr:uid="{00000000-0004-0000-0000-00008E100000}"/>
    <hyperlink ref="E4250" location="A127916386K" display="A127916386K" xr:uid="{00000000-0004-0000-0000-00008F100000}"/>
    <hyperlink ref="E4251" location="A127902654K" display="A127902654K" xr:uid="{00000000-0004-0000-0000-000090100000}"/>
    <hyperlink ref="E4252" location="A127861578W" display="A127861578W" xr:uid="{00000000-0004-0000-0000-000091100000}"/>
    <hyperlink ref="E4253" location="A127875110X" display="A127875110X" xr:uid="{00000000-0004-0000-0000-000092100000}"/>
    <hyperlink ref="E4254" location="A127888878X" display="A127888878X" xr:uid="{00000000-0004-0000-0000-000093100000}"/>
    <hyperlink ref="E4255" location="A127930062C" display="A127930062C" xr:uid="{00000000-0004-0000-0000-000094100000}"/>
    <hyperlink ref="E4256" location="A127847834J" display="A127847834J" xr:uid="{00000000-0004-0000-0000-000095100000}"/>
    <hyperlink ref="E4257" location="A127930070C" display="A127930070C" xr:uid="{00000000-0004-0000-0000-000096100000}"/>
    <hyperlink ref="E4258" location="A127916390A" display="A127916390A" xr:uid="{00000000-0004-0000-0000-000097100000}"/>
    <hyperlink ref="E4259" location="A127875122J" display="A127875122J" xr:uid="{00000000-0004-0000-0000-000098100000}"/>
    <hyperlink ref="E4260" location="A127902658V" display="A127902658V" xr:uid="{00000000-0004-0000-0000-000099100000}"/>
    <hyperlink ref="E4261" location="A127875138A" display="A127875138A" xr:uid="{00000000-0004-0000-0000-00009A100000}"/>
    <hyperlink ref="E4262" location="A127847842J" display="A127847842J" xr:uid="{00000000-0004-0000-0000-00009B100000}"/>
    <hyperlink ref="E4263" location="A127902670K" display="A127902670K" xr:uid="{00000000-0004-0000-0000-00009C100000}"/>
    <hyperlink ref="E4264" location="A127943790T" display="A127943790T" xr:uid="{00000000-0004-0000-0000-00009D100000}"/>
    <hyperlink ref="E4265" location="A127902678C" display="A127902678C" xr:uid="{00000000-0004-0000-0000-00009E100000}"/>
    <hyperlink ref="E4266" location="A127861602K" display="A127861602K" xr:uid="{00000000-0004-0000-0000-00009F100000}"/>
    <hyperlink ref="E4267" location="A127888898J" display="A127888898J" xr:uid="{00000000-0004-0000-0000-0000A0100000}"/>
    <hyperlink ref="E4268" location="A127861606V" display="A127861606V" xr:uid="{00000000-0004-0000-0000-0000A1100000}"/>
    <hyperlink ref="E4269" location="A127916410X" display="A127916410X" xr:uid="{00000000-0004-0000-0000-0000A2100000}"/>
    <hyperlink ref="E4270" location="A127888902L" display="A127888902L" xr:uid="{00000000-0004-0000-0000-0000A3100000}"/>
    <hyperlink ref="E4271" location="A127875126T" display="A127875126T" xr:uid="{00000000-0004-0000-0000-0000A4100000}"/>
    <hyperlink ref="E4272" location="A127916398V" display="A127916398V" xr:uid="{00000000-0004-0000-0000-0000A5100000}"/>
    <hyperlink ref="E4273" location="A127930074L" display="A127930074L" xr:uid="{00000000-0004-0000-0000-0000A6100000}"/>
    <hyperlink ref="E4274" location="A127875130J" display="A127875130J" xr:uid="{00000000-0004-0000-0000-0000A7100000}"/>
    <hyperlink ref="E4275" location="A127916402X" display="A127916402X" xr:uid="{00000000-0004-0000-0000-0000A8100000}"/>
    <hyperlink ref="E4276" location="A127875134T" display="A127875134T" xr:uid="{00000000-0004-0000-0000-0000A9100000}"/>
    <hyperlink ref="E4277" location="A127902666V" display="A127902666V" xr:uid="{00000000-0004-0000-0000-0000AA100000}"/>
    <hyperlink ref="E4278" location="A127847846T" display="A127847846T" xr:uid="{00000000-0004-0000-0000-0000AB100000}"/>
    <hyperlink ref="E4279" location="A127943782T" display="A127943782T" xr:uid="{00000000-0004-0000-0000-0000AC100000}"/>
    <hyperlink ref="E4280" location="A127861586W" display="A127861586W" xr:uid="{00000000-0004-0000-0000-0000AD100000}"/>
    <hyperlink ref="E4281" location="A127888882R" display="A127888882R" xr:uid="{00000000-0004-0000-0000-0000AE100000}"/>
    <hyperlink ref="E4282" location="A127861590L" display="A127861590L" xr:uid="{00000000-0004-0000-0000-0000AF100000}"/>
    <hyperlink ref="E4283" location="A127888886X" display="A127888886X" xr:uid="{00000000-0004-0000-0000-0000B0100000}"/>
    <hyperlink ref="E4284" location="A127943786A" display="A127943786A" xr:uid="{00000000-0004-0000-0000-0000B1100000}"/>
    <hyperlink ref="E4285" location="A127930078W" display="A127930078W" xr:uid="{00000000-0004-0000-0000-0000B2100000}"/>
    <hyperlink ref="E4286" location="A127916406J" display="A127916406J" xr:uid="{00000000-0004-0000-0000-0000B3100000}"/>
    <hyperlink ref="E4287" location="A127847850J" display="A127847850J" xr:uid="{00000000-0004-0000-0000-0000B4100000}"/>
    <hyperlink ref="E4288" location="A127888890R" display="A127888890R" xr:uid="{00000000-0004-0000-0000-0000B5100000}"/>
    <hyperlink ref="E4289" location="A127847854T" display="A127847854T" xr:uid="{00000000-0004-0000-0000-0000B6100000}"/>
    <hyperlink ref="E4290" location="A127861594W" display="A127861594W" xr:uid="{00000000-0004-0000-0000-0000B7100000}"/>
    <hyperlink ref="E4291" location="A127902674V" display="A127902674V" xr:uid="{00000000-0004-0000-0000-0000B8100000}"/>
    <hyperlink ref="E4292" location="A127847858A" display="A127847858A" xr:uid="{00000000-0004-0000-0000-0000B9100000}"/>
    <hyperlink ref="E4293" location="A127930082L" display="A127930082L" xr:uid="{00000000-0004-0000-0000-0000BA100000}"/>
    <hyperlink ref="E4294" location="A127888894X" display="A127888894X" xr:uid="{00000000-0004-0000-0000-0000BB100000}"/>
    <hyperlink ref="E4295" location="A127902706A" display="A127902706A" xr:uid="{00000000-0004-0000-0000-0000BC100000}"/>
    <hyperlink ref="E4296" location="A127943794A" display="A127943794A" xr:uid="{00000000-0004-0000-0000-0000BD100000}"/>
    <hyperlink ref="E4297" location="A127902686C" display="A127902686C" xr:uid="{00000000-0004-0000-0000-0000BE100000}"/>
    <hyperlink ref="E4298" location="A127943810R" display="A127943810R" xr:uid="{00000000-0004-0000-0000-0000BF100000}"/>
    <hyperlink ref="E4299" location="A127847874A" display="A127847874A" xr:uid="{00000000-0004-0000-0000-0000C0100000}"/>
    <hyperlink ref="E4300" location="A127902714A" display="A127902714A" xr:uid="{00000000-0004-0000-0000-0000C1100000}"/>
    <hyperlink ref="E4301" location="A127861614V" display="A127861614V" xr:uid="{00000000-0004-0000-0000-0000C2100000}"/>
    <hyperlink ref="E4302" location="A127943818J" display="A127943818J" xr:uid="{00000000-0004-0000-0000-0000C3100000}"/>
    <hyperlink ref="E4303" location="A127943822X" display="A127943822X" xr:uid="{00000000-0004-0000-0000-0000C4100000}"/>
    <hyperlink ref="E4304" location="A127916426T" display="A127916426T" xr:uid="{00000000-0004-0000-0000-0000C5100000}"/>
    <hyperlink ref="E4305" location="A127875142T" display="A127875142T" xr:uid="{00000000-0004-0000-0000-0000C6100000}"/>
    <hyperlink ref="E4306" location="A127916414J" display="A127916414J" xr:uid="{00000000-0004-0000-0000-0000C7100000}"/>
    <hyperlink ref="E4307" location="A127943798K" display="A127943798K" xr:uid="{00000000-0004-0000-0000-0000C8100000}"/>
    <hyperlink ref="E4308" location="A127916418T" display="A127916418T" xr:uid="{00000000-0004-0000-0000-0000C9100000}"/>
    <hyperlink ref="E4309" location="A127847862T" display="A127847862T" xr:uid="{00000000-0004-0000-0000-0000CA100000}"/>
    <hyperlink ref="E4310" location="A127902682V" display="A127902682V" xr:uid="{00000000-0004-0000-0000-0000CB100000}"/>
    <hyperlink ref="E4311" location="A127888906W" display="A127888906W" xr:uid="{00000000-0004-0000-0000-0000CC100000}"/>
    <hyperlink ref="E4312" location="A127888910L" display="A127888910L" xr:uid="{00000000-0004-0000-0000-0000CD100000}"/>
    <hyperlink ref="E4313" location="A127861610K" display="A127861610K" xr:uid="{00000000-0004-0000-0000-0000CE100000}"/>
    <hyperlink ref="E4314" location="A127930086W" display="A127930086W" xr:uid="{00000000-0004-0000-0000-0000CF100000}"/>
    <hyperlink ref="E4315" location="A127847866A" display="A127847866A" xr:uid="{00000000-0004-0000-0000-0000D0100000}"/>
    <hyperlink ref="E4316" location="A127916422J" display="A127916422J" xr:uid="{00000000-0004-0000-0000-0000D1100000}"/>
    <hyperlink ref="E4317" location="A127902690V" display="A127902690V" xr:uid="{00000000-0004-0000-0000-0000D2100000}"/>
    <hyperlink ref="E4318" location="A127888914W" display="A127888914W" xr:uid="{00000000-0004-0000-0000-0000D3100000}"/>
    <hyperlink ref="E4319" location="A127902694C" display="A127902694C" xr:uid="{00000000-0004-0000-0000-0000D4100000}"/>
    <hyperlink ref="E4320" location="A127930090L" display="A127930090L" xr:uid="{00000000-0004-0000-0000-0000D5100000}"/>
    <hyperlink ref="E4321" location="A127943802R" display="A127943802R" xr:uid="{00000000-0004-0000-0000-0000D6100000}"/>
    <hyperlink ref="E4322" location="A127847870T" display="A127847870T" xr:uid="{00000000-0004-0000-0000-0000D7100000}"/>
    <hyperlink ref="E4323" location="A127943806X" display="A127943806X" xr:uid="{00000000-0004-0000-0000-0000D8100000}"/>
    <hyperlink ref="E4324" location="A127902698L" display="A127902698L" xr:uid="{00000000-0004-0000-0000-0000D9100000}"/>
    <hyperlink ref="E4325" location="A127902702T" display="A127902702T" xr:uid="{00000000-0004-0000-0000-0000DA100000}"/>
    <hyperlink ref="E4326" location="A127943814X" display="A127943814X" xr:uid="{00000000-0004-0000-0000-0000DB100000}"/>
    <hyperlink ref="E4327" location="A127847878K" display="A127847878K" xr:uid="{00000000-0004-0000-0000-0000DC100000}"/>
    <hyperlink ref="E4328" location="A127902710T" display="A127902710T" xr:uid="{00000000-0004-0000-0000-0000DD100000}"/>
    <hyperlink ref="E4329" location="A127861754W" display="A127861754W" xr:uid="{00000000-0004-0000-0000-0000DE100000}"/>
    <hyperlink ref="E4330" location="A127930226L" display="A127930226L" xr:uid="{00000000-0004-0000-0000-0000DF100000}"/>
    <hyperlink ref="E4331" location="A127902850V" display="A127902850V" xr:uid="{00000000-0004-0000-0000-0000E0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1531.5419999999999</v>
      </c>
      <c r="AL11" s="9">
        <v>1531.5419999999999</v>
      </c>
      <c r="AM11" s="9">
        <v>159.536</v>
      </c>
      <c r="AN11" s="9">
        <v>88.165000000000006</v>
      </c>
      <c r="AO11" s="9">
        <v>34.328000000000003</v>
      </c>
      <c r="AP11" s="9">
        <v>50.366</v>
      </c>
      <c r="AQ11" s="9">
        <v>44.134</v>
      </c>
      <c r="AR11" s="9">
        <v>41.088999999999999</v>
      </c>
      <c r="AS11" s="9">
        <v>48.776000000000003</v>
      </c>
      <c r="AT11" s="9">
        <v>26.331</v>
      </c>
      <c r="AU11" s="9">
        <v>4.88</v>
      </c>
      <c r="AV11" s="9">
        <v>29.321999999999999</v>
      </c>
      <c r="AW11" s="9">
        <v>31.652000000000001</v>
      </c>
      <c r="AX11" s="9">
        <v>24.248999999999999</v>
      </c>
      <c r="AY11" s="9">
        <v>61.119</v>
      </c>
      <c r="AZ11" s="9">
        <v>24.103000000000002</v>
      </c>
      <c r="BA11" s="9">
        <v>71.370999999999995</v>
      </c>
      <c r="BB11" s="9">
        <v>1372.0060000000001</v>
      </c>
      <c r="BC11" s="9">
        <v>877.53399999999999</v>
      </c>
      <c r="BD11" s="9">
        <v>792.93899999999996</v>
      </c>
      <c r="BE11" s="9">
        <v>33.500999999999998</v>
      </c>
      <c r="BF11" s="9">
        <v>50.866</v>
      </c>
      <c r="BG11" s="9">
        <v>35.273000000000003</v>
      </c>
      <c r="BH11" s="9">
        <v>37.469000000000001</v>
      </c>
      <c r="BI11" s="9">
        <v>6.9610000000000003</v>
      </c>
      <c r="BJ11" s="9">
        <v>694.35400000000004</v>
      </c>
      <c r="BK11" s="9">
        <v>63.064</v>
      </c>
      <c r="BL11" s="9">
        <v>32.039000000000001</v>
      </c>
      <c r="BM11" s="9">
        <v>88.076999999999998</v>
      </c>
      <c r="BN11" s="9">
        <v>211.26599999999999</v>
      </c>
      <c r="BO11" s="9">
        <v>666.26700000000005</v>
      </c>
      <c r="BP11" s="9">
        <v>494.47199999999998</v>
      </c>
      <c r="BQ11" s="9">
        <v>1466.9670000000001</v>
      </c>
      <c r="BR11" s="9">
        <v>64.575000000000003</v>
      </c>
      <c r="BS11" s="9">
        <v>2651.4960000000001</v>
      </c>
      <c r="BT11" s="9">
        <v>2651.4960000000001</v>
      </c>
      <c r="BU11" s="9">
        <v>393.52699999999999</v>
      </c>
      <c r="BV11" s="9">
        <v>198.56800000000001</v>
      </c>
      <c r="BW11" s="9">
        <v>95.221000000000004</v>
      </c>
      <c r="BX11" s="9">
        <v>85.918000000000006</v>
      </c>
      <c r="BY11" s="9">
        <v>136.87100000000001</v>
      </c>
      <c r="BZ11" s="9">
        <v>44.268000000000001</v>
      </c>
      <c r="CA11" s="9">
        <v>143.4</v>
      </c>
      <c r="CB11" s="9">
        <v>35.783999999999999</v>
      </c>
      <c r="CC11" s="9">
        <v>0</v>
      </c>
      <c r="CD11" s="9">
        <v>64.41</v>
      </c>
      <c r="CE11" s="9">
        <v>65.001000000000005</v>
      </c>
      <c r="CF11" s="9">
        <v>51.728999999999999</v>
      </c>
      <c r="CG11" s="9">
        <v>129.369</v>
      </c>
      <c r="CH11" s="9">
        <v>51.77</v>
      </c>
      <c r="CI11" s="9">
        <v>194.959</v>
      </c>
      <c r="CJ11" s="9">
        <v>2257.9690000000001</v>
      </c>
      <c r="CK11" s="9">
        <v>1881.2380000000001</v>
      </c>
      <c r="CL11" s="9">
        <v>1779.953</v>
      </c>
      <c r="CM11" s="9">
        <v>54.142000000000003</v>
      </c>
      <c r="CN11" s="9">
        <v>47.142000000000003</v>
      </c>
      <c r="CO11" s="9">
        <v>63.859000000000002</v>
      </c>
      <c r="CP11" s="9">
        <v>30.699000000000002</v>
      </c>
      <c r="CQ11" s="9">
        <v>0</v>
      </c>
      <c r="CR11" s="9">
        <v>1492.7919999999999</v>
      </c>
      <c r="CS11" s="9">
        <v>126.185</v>
      </c>
      <c r="CT11" s="9">
        <v>102.304</v>
      </c>
      <c r="CU11" s="9">
        <v>159.95699999999999</v>
      </c>
      <c r="CV11" s="9">
        <v>382.94099999999997</v>
      </c>
      <c r="CW11" s="9">
        <v>1498.297</v>
      </c>
      <c r="CX11" s="9">
        <v>376.73200000000003</v>
      </c>
      <c r="CY11" s="9">
        <v>2464.13</v>
      </c>
      <c r="CZ11" s="9">
        <v>187.36500000000001</v>
      </c>
      <c r="DA11" s="9">
        <v>1698.183</v>
      </c>
      <c r="DB11" s="9">
        <v>1698.183</v>
      </c>
      <c r="DC11" s="9">
        <v>314.935</v>
      </c>
      <c r="DD11" s="9">
        <v>166.48</v>
      </c>
      <c r="DE11" s="9">
        <v>87.713999999999999</v>
      </c>
      <c r="DF11" s="9">
        <v>65.385000000000005</v>
      </c>
      <c r="DG11" s="9">
        <v>114.06699999999999</v>
      </c>
      <c r="DH11" s="9">
        <v>39.031999999999996</v>
      </c>
      <c r="DI11" s="9">
        <v>112.88</v>
      </c>
      <c r="DJ11" s="9">
        <v>28.181000000000001</v>
      </c>
      <c r="DK11" s="9">
        <v>6.0090000000000003</v>
      </c>
      <c r="DL11" s="9">
        <v>48.603000000000002</v>
      </c>
      <c r="DM11" s="9">
        <v>51.362000000000002</v>
      </c>
      <c r="DN11" s="9">
        <v>53.134</v>
      </c>
      <c r="DO11" s="9">
        <v>92.036000000000001</v>
      </c>
      <c r="DP11" s="9">
        <v>61.063000000000002</v>
      </c>
      <c r="DQ11" s="9">
        <v>148.45500000000001</v>
      </c>
      <c r="DR11" s="9">
        <v>1383.248</v>
      </c>
      <c r="DS11" s="9">
        <v>1002.146</v>
      </c>
      <c r="DT11" s="9">
        <v>964.89200000000005</v>
      </c>
      <c r="DU11" s="9">
        <v>15.526999999999999</v>
      </c>
      <c r="DV11" s="9">
        <v>21.728000000000002</v>
      </c>
      <c r="DW11" s="9">
        <v>13.978999999999999</v>
      </c>
      <c r="DX11" s="9">
        <v>11.162000000000001</v>
      </c>
      <c r="DY11" s="9">
        <v>7.806</v>
      </c>
      <c r="DZ11" s="9">
        <v>807.66899999999998</v>
      </c>
      <c r="EA11" s="9">
        <v>45.171999999999997</v>
      </c>
      <c r="EB11" s="9">
        <v>44.023000000000003</v>
      </c>
      <c r="EC11" s="9">
        <v>105.282</v>
      </c>
      <c r="ED11" s="9">
        <v>128.69800000000001</v>
      </c>
      <c r="EE11" s="9">
        <v>873.44899999999996</v>
      </c>
      <c r="EF11" s="9">
        <v>381.10199999999998</v>
      </c>
      <c r="EG11" s="9">
        <v>1551.329</v>
      </c>
      <c r="EH11" s="9">
        <v>146.85400000000001</v>
      </c>
      <c r="EI11" s="9">
        <v>1194.43</v>
      </c>
      <c r="EJ11" s="9">
        <v>1194.43</v>
      </c>
      <c r="EK11" s="9">
        <v>288.10500000000002</v>
      </c>
      <c r="EL11" s="9">
        <v>99.554000000000002</v>
      </c>
      <c r="EM11" s="9">
        <v>30.423999999999999</v>
      </c>
      <c r="EN11" s="9">
        <v>52.787999999999997</v>
      </c>
      <c r="EO11" s="9">
        <v>46.798999999999999</v>
      </c>
      <c r="EP11" s="9">
        <v>36.412999999999997</v>
      </c>
      <c r="EQ11" s="9">
        <v>35.061</v>
      </c>
      <c r="ER11" s="9">
        <v>17.103000000000002</v>
      </c>
      <c r="ES11" s="9">
        <v>27.640999999999998</v>
      </c>
      <c r="ET11" s="9">
        <v>7.6760000000000002</v>
      </c>
      <c r="EU11" s="9">
        <v>35.201000000000001</v>
      </c>
      <c r="EV11" s="9">
        <v>40.335000000000001</v>
      </c>
      <c r="EW11" s="9">
        <v>46.069000000000003</v>
      </c>
      <c r="EX11" s="9">
        <v>37.143000000000001</v>
      </c>
      <c r="EY11" s="9">
        <v>188.55099999999999</v>
      </c>
      <c r="EZ11" s="9">
        <v>906.32500000000005</v>
      </c>
      <c r="FA11" s="9">
        <v>827.56700000000001</v>
      </c>
      <c r="FB11" s="9">
        <v>800.28599999999994</v>
      </c>
      <c r="FC11" s="9">
        <v>16.530999999999999</v>
      </c>
      <c r="FD11" s="9">
        <v>10.750999999999999</v>
      </c>
      <c r="FE11" s="9">
        <v>13.618</v>
      </c>
      <c r="FF11" s="9">
        <v>2.8660000000000001</v>
      </c>
      <c r="FG11" s="9">
        <v>9.0679999999999996</v>
      </c>
      <c r="FH11" s="9">
        <v>562.26700000000005</v>
      </c>
      <c r="FI11" s="9">
        <v>53.494</v>
      </c>
      <c r="FJ11" s="9">
        <v>62.582999999999998</v>
      </c>
      <c r="FK11" s="9">
        <v>149.22399999999999</v>
      </c>
      <c r="FL11" s="9">
        <v>103.848</v>
      </c>
      <c r="FM11" s="9">
        <v>723.71900000000005</v>
      </c>
      <c r="FN11" s="9">
        <v>78.757000000000005</v>
      </c>
      <c r="FO11" s="9">
        <v>1020.265</v>
      </c>
      <c r="FP11" s="9">
        <v>174.16499999999999</v>
      </c>
      <c r="FQ11" s="9">
        <v>1641.671</v>
      </c>
      <c r="FR11" s="9">
        <v>1641.671</v>
      </c>
      <c r="FS11" s="9">
        <v>271.74599999999998</v>
      </c>
      <c r="FT11" s="9">
        <v>114.023</v>
      </c>
      <c r="FU11" s="9">
        <v>27.448</v>
      </c>
      <c r="FV11" s="9">
        <v>72.421999999999997</v>
      </c>
      <c r="FW11" s="9">
        <v>57.027000000000001</v>
      </c>
      <c r="FX11" s="9">
        <v>42.843000000000004</v>
      </c>
      <c r="FY11" s="9">
        <v>49.781999999999996</v>
      </c>
      <c r="FZ11" s="9">
        <v>14.285</v>
      </c>
      <c r="GA11" s="9">
        <v>34.415999999999997</v>
      </c>
      <c r="GB11" s="9">
        <v>30.300999999999998</v>
      </c>
      <c r="GC11" s="9">
        <v>34.337000000000003</v>
      </c>
      <c r="GD11" s="9">
        <v>35.231999999999999</v>
      </c>
      <c r="GE11" s="9">
        <v>67.236999999999995</v>
      </c>
      <c r="GF11" s="9">
        <v>32.633000000000003</v>
      </c>
      <c r="GG11" s="9">
        <v>157.72300000000001</v>
      </c>
      <c r="GH11" s="9">
        <v>1369.925</v>
      </c>
      <c r="GI11" s="9">
        <v>1178.673</v>
      </c>
      <c r="GJ11" s="9">
        <v>1101.528</v>
      </c>
      <c r="GK11" s="9">
        <v>43.468000000000004</v>
      </c>
      <c r="GL11" s="9">
        <v>33.677</v>
      </c>
      <c r="GM11" s="9">
        <v>36.018999999999998</v>
      </c>
      <c r="GN11" s="9">
        <v>10.842000000000001</v>
      </c>
      <c r="GO11" s="9">
        <v>27.664999999999999</v>
      </c>
      <c r="GP11" s="9">
        <v>971.67100000000005</v>
      </c>
      <c r="GQ11" s="9">
        <v>60.749000000000002</v>
      </c>
      <c r="GR11" s="9">
        <v>55.497999999999998</v>
      </c>
      <c r="GS11" s="9">
        <v>90.754000000000005</v>
      </c>
      <c r="GT11" s="9">
        <v>188.702</v>
      </c>
      <c r="GU11" s="9">
        <v>989.971</v>
      </c>
      <c r="GV11" s="9">
        <v>191.25299999999999</v>
      </c>
      <c r="GW11" s="9">
        <v>1491.348</v>
      </c>
      <c r="GX11" s="9">
        <v>150.32400000000001</v>
      </c>
      <c r="GY11" s="9">
        <v>1081.587</v>
      </c>
      <c r="GZ11" s="9">
        <v>1081.587</v>
      </c>
      <c r="HA11" s="9">
        <v>268.46699999999998</v>
      </c>
      <c r="HB11" s="9">
        <v>84.778000000000006</v>
      </c>
      <c r="HC11" s="9">
        <v>36.247</v>
      </c>
      <c r="HD11" s="9">
        <v>40.335000000000001</v>
      </c>
      <c r="HE11" s="9">
        <v>48.744999999999997</v>
      </c>
      <c r="HF11" s="9">
        <v>27.004999999999999</v>
      </c>
      <c r="HG11" s="9">
        <v>44.878</v>
      </c>
      <c r="HH11" s="9">
        <v>6.694</v>
      </c>
      <c r="HI11" s="9">
        <v>19.302</v>
      </c>
      <c r="HJ11" s="9">
        <v>21.777000000000001</v>
      </c>
      <c r="HK11" s="9">
        <v>28.195</v>
      </c>
      <c r="HL11" s="9">
        <v>26.609000000000002</v>
      </c>
      <c r="HM11" s="9">
        <v>51.643000000000001</v>
      </c>
      <c r="HN11" s="9">
        <v>24.939</v>
      </c>
      <c r="HO11" s="9">
        <v>183.69</v>
      </c>
      <c r="HP11" s="9">
        <v>813.12</v>
      </c>
      <c r="HQ11" s="9">
        <v>729.48199999999997</v>
      </c>
      <c r="HR11" s="9">
        <v>701.62699999999995</v>
      </c>
      <c r="HS11" s="9">
        <v>8.9540000000000006</v>
      </c>
      <c r="HT11" s="9">
        <v>18.902000000000001</v>
      </c>
      <c r="HU11" s="9">
        <v>11.311999999999999</v>
      </c>
      <c r="HV11" s="9">
        <v>3.7629999999999999</v>
      </c>
      <c r="HW11" s="9">
        <v>9.8450000000000006</v>
      </c>
      <c r="HX11" s="9">
        <v>499.51100000000002</v>
      </c>
      <c r="HY11" s="9">
        <v>42.238999999999997</v>
      </c>
      <c r="HZ11" s="9">
        <v>48.558999999999997</v>
      </c>
      <c r="IA11" s="9">
        <v>139.17400000000001</v>
      </c>
      <c r="IB11" s="9">
        <v>106.038</v>
      </c>
      <c r="IC11" s="9">
        <v>623.44500000000005</v>
      </c>
      <c r="ID11" s="9">
        <v>83.638000000000005</v>
      </c>
      <c r="IE11" s="9">
        <v>900.53200000000004</v>
      </c>
      <c r="IF11" s="9">
        <v>181.05500000000001</v>
      </c>
      <c r="IG11" s="9">
        <v>739.30899999999997</v>
      </c>
      <c r="IH11" s="9">
        <v>739.30899999999997</v>
      </c>
      <c r="II11" s="9">
        <v>149.935</v>
      </c>
      <c r="IJ11" s="9">
        <v>74.602000000000004</v>
      </c>
      <c r="IK11" s="9">
        <v>28.978000000000002</v>
      </c>
      <c r="IL11" s="9">
        <v>37.762999999999998</v>
      </c>
      <c r="IM11" s="9">
        <v>46.890999999999998</v>
      </c>
      <c r="IN11" s="9">
        <v>19.850000000000001</v>
      </c>
      <c r="IO11" s="9">
        <v>49.152000000000001</v>
      </c>
      <c r="IP11" s="9">
        <v>6.3129999999999997</v>
      </c>
      <c r="IQ11" s="9">
        <v>7.7350000000000003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1556.56</v>
      </c>
      <c r="AL12" s="9">
        <v>1556.56</v>
      </c>
      <c r="AM12" s="9">
        <v>167.9</v>
      </c>
      <c r="AN12" s="9">
        <v>92.882999999999996</v>
      </c>
      <c r="AO12" s="9">
        <v>42.42</v>
      </c>
      <c r="AP12" s="9">
        <v>47.046999999999997</v>
      </c>
      <c r="AQ12" s="9">
        <v>47.408999999999999</v>
      </c>
      <c r="AR12" s="9">
        <v>42.262</v>
      </c>
      <c r="AS12" s="9">
        <v>51.585999999999999</v>
      </c>
      <c r="AT12" s="9">
        <v>31.036999999999999</v>
      </c>
      <c r="AU12" s="9">
        <v>3.0979999999999999</v>
      </c>
      <c r="AV12" s="9">
        <v>34.472999999999999</v>
      </c>
      <c r="AW12" s="9">
        <v>21.556999999999999</v>
      </c>
      <c r="AX12" s="9">
        <v>33.642000000000003</v>
      </c>
      <c r="AY12" s="9">
        <v>64.566000000000003</v>
      </c>
      <c r="AZ12" s="9">
        <v>25.106000000000002</v>
      </c>
      <c r="BA12" s="9">
        <v>75.016999999999996</v>
      </c>
      <c r="BB12" s="9">
        <v>1388.66</v>
      </c>
      <c r="BC12" s="9">
        <v>876.39700000000005</v>
      </c>
      <c r="BD12" s="9">
        <v>792.33600000000001</v>
      </c>
      <c r="BE12" s="9">
        <v>36.914000000000001</v>
      </c>
      <c r="BF12" s="9">
        <v>47.146999999999998</v>
      </c>
      <c r="BG12" s="9">
        <v>39.515999999999998</v>
      </c>
      <c r="BH12" s="9">
        <v>35.048999999999999</v>
      </c>
      <c r="BI12" s="9">
        <v>3.5390000000000001</v>
      </c>
      <c r="BJ12" s="9">
        <v>713.17399999999998</v>
      </c>
      <c r="BK12" s="9">
        <v>50.154000000000003</v>
      </c>
      <c r="BL12" s="9">
        <v>27.677</v>
      </c>
      <c r="BM12" s="9">
        <v>85.391999999999996</v>
      </c>
      <c r="BN12" s="9">
        <v>203.06200000000001</v>
      </c>
      <c r="BO12" s="9">
        <v>673.33500000000004</v>
      </c>
      <c r="BP12" s="9">
        <v>512.26300000000003</v>
      </c>
      <c r="BQ12" s="9">
        <v>1485.4459999999999</v>
      </c>
      <c r="BR12" s="9">
        <v>71.114000000000004</v>
      </c>
      <c r="BS12" s="9">
        <v>2728.402</v>
      </c>
      <c r="BT12" s="9">
        <v>2728.402</v>
      </c>
      <c r="BU12" s="9">
        <v>431.55700000000002</v>
      </c>
      <c r="BV12" s="9">
        <v>220.81800000000001</v>
      </c>
      <c r="BW12" s="9">
        <v>112.029</v>
      </c>
      <c r="BX12" s="9">
        <v>89.406999999999996</v>
      </c>
      <c r="BY12" s="9">
        <v>156.59700000000001</v>
      </c>
      <c r="BZ12" s="9">
        <v>44.256999999999998</v>
      </c>
      <c r="CA12" s="9">
        <v>160.74799999999999</v>
      </c>
      <c r="CB12" s="9">
        <v>36.109000000000002</v>
      </c>
      <c r="CC12" s="9">
        <v>0.64200000000000002</v>
      </c>
      <c r="CD12" s="9">
        <v>64.016999999999996</v>
      </c>
      <c r="CE12" s="9">
        <v>67.555000000000007</v>
      </c>
      <c r="CF12" s="9">
        <v>69.864000000000004</v>
      </c>
      <c r="CG12" s="9">
        <v>140.392</v>
      </c>
      <c r="CH12" s="9">
        <v>61.043999999999997</v>
      </c>
      <c r="CI12" s="9">
        <v>210.74</v>
      </c>
      <c r="CJ12" s="9">
        <v>2296.8440000000001</v>
      </c>
      <c r="CK12" s="9">
        <v>1906.366</v>
      </c>
      <c r="CL12" s="9">
        <v>1798.904</v>
      </c>
      <c r="CM12" s="9">
        <v>58.057000000000002</v>
      </c>
      <c r="CN12" s="9">
        <v>47.920999999999999</v>
      </c>
      <c r="CO12" s="9">
        <v>67.263000000000005</v>
      </c>
      <c r="CP12" s="9">
        <v>34.659999999999997</v>
      </c>
      <c r="CQ12" s="9">
        <v>0.48199999999999998</v>
      </c>
      <c r="CR12" s="9">
        <v>1504.7190000000001</v>
      </c>
      <c r="CS12" s="9">
        <v>121.044</v>
      </c>
      <c r="CT12" s="9">
        <v>91.56</v>
      </c>
      <c r="CU12" s="9">
        <v>189.04300000000001</v>
      </c>
      <c r="CV12" s="9">
        <v>389.59199999999998</v>
      </c>
      <c r="CW12" s="9">
        <v>1516.7750000000001</v>
      </c>
      <c r="CX12" s="9">
        <v>390.47800000000001</v>
      </c>
      <c r="CY12" s="9">
        <v>2525.498</v>
      </c>
      <c r="CZ12" s="9">
        <v>202.904</v>
      </c>
      <c r="DA12" s="9">
        <v>1699.146</v>
      </c>
      <c r="DB12" s="9">
        <v>1699.146</v>
      </c>
      <c r="DC12" s="9">
        <v>289.63499999999999</v>
      </c>
      <c r="DD12" s="9">
        <v>150.255</v>
      </c>
      <c r="DE12" s="9">
        <v>77.058999999999997</v>
      </c>
      <c r="DF12" s="9">
        <v>61.158000000000001</v>
      </c>
      <c r="DG12" s="9">
        <v>104.024</v>
      </c>
      <c r="DH12" s="9">
        <v>33.686</v>
      </c>
      <c r="DI12" s="9">
        <v>101.895</v>
      </c>
      <c r="DJ12" s="9">
        <v>24.896999999999998</v>
      </c>
      <c r="DK12" s="9">
        <v>7.61</v>
      </c>
      <c r="DL12" s="9">
        <v>45.119</v>
      </c>
      <c r="DM12" s="9">
        <v>47.615000000000002</v>
      </c>
      <c r="DN12" s="9">
        <v>45.484000000000002</v>
      </c>
      <c r="DO12" s="9">
        <v>84.847999999999999</v>
      </c>
      <c r="DP12" s="9">
        <v>53.37</v>
      </c>
      <c r="DQ12" s="9">
        <v>139.38</v>
      </c>
      <c r="DR12" s="9">
        <v>1409.51</v>
      </c>
      <c r="DS12" s="9">
        <v>999.40200000000004</v>
      </c>
      <c r="DT12" s="9">
        <v>966.76</v>
      </c>
      <c r="DU12" s="9">
        <v>19.824000000000002</v>
      </c>
      <c r="DV12" s="9">
        <v>12.818</v>
      </c>
      <c r="DW12" s="9">
        <v>16.739999999999998</v>
      </c>
      <c r="DX12" s="9">
        <v>9.6050000000000004</v>
      </c>
      <c r="DY12" s="9">
        <v>3.0760000000000001</v>
      </c>
      <c r="DZ12" s="9">
        <v>813.40499999999997</v>
      </c>
      <c r="EA12" s="9">
        <v>39.81</v>
      </c>
      <c r="EB12" s="9">
        <v>36.113</v>
      </c>
      <c r="EC12" s="9">
        <v>110.072</v>
      </c>
      <c r="ED12" s="9">
        <v>123.31100000000001</v>
      </c>
      <c r="EE12" s="9">
        <v>876.09</v>
      </c>
      <c r="EF12" s="9">
        <v>410.10899999999998</v>
      </c>
      <c r="EG12" s="9">
        <v>1557.886</v>
      </c>
      <c r="EH12" s="9">
        <v>141.26</v>
      </c>
      <c r="EI12" s="9">
        <v>1232.771</v>
      </c>
      <c r="EJ12" s="9">
        <v>1232.771</v>
      </c>
      <c r="EK12" s="9">
        <v>292.28399999999999</v>
      </c>
      <c r="EL12" s="9">
        <v>101.953</v>
      </c>
      <c r="EM12" s="9">
        <v>42.835000000000001</v>
      </c>
      <c r="EN12" s="9">
        <v>41.853999999999999</v>
      </c>
      <c r="EO12" s="9">
        <v>54.334000000000003</v>
      </c>
      <c r="EP12" s="9">
        <v>30.356000000000002</v>
      </c>
      <c r="EQ12" s="9">
        <v>45.881</v>
      </c>
      <c r="ER12" s="9">
        <v>11.698</v>
      </c>
      <c r="ES12" s="9">
        <v>22.965</v>
      </c>
      <c r="ET12" s="9">
        <v>15.847</v>
      </c>
      <c r="EU12" s="9">
        <v>37.89</v>
      </c>
      <c r="EV12" s="9">
        <v>31.116</v>
      </c>
      <c r="EW12" s="9">
        <v>53.404000000000003</v>
      </c>
      <c r="EX12" s="9">
        <v>31.45</v>
      </c>
      <c r="EY12" s="9">
        <v>190.33099999999999</v>
      </c>
      <c r="EZ12" s="9">
        <v>940.48699999999997</v>
      </c>
      <c r="FA12" s="9">
        <v>849.12199999999996</v>
      </c>
      <c r="FB12" s="9">
        <v>817.303</v>
      </c>
      <c r="FC12" s="9">
        <v>16.869</v>
      </c>
      <c r="FD12" s="9">
        <v>14.95</v>
      </c>
      <c r="FE12" s="9">
        <v>10.819000000000001</v>
      </c>
      <c r="FF12" s="9">
        <v>8.516</v>
      </c>
      <c r="FG12" s="9">
        <v>9.3420000000000005</v>
      </c>
      <c r="FH12" s="9">
        <v>588.54</v>
      </c>
      <c r="FI12" s="9">
        <v>62.767000000000003</v>
      </c>
      <c r="FJ12" s="9">
        <v>69.44</v>
      </c>
      <c r="FK12" s="9">
        <v>128.374</v>
      </c>
      <c r="FL12" s="9">
        <v>100.137</v>
      </c>
      <c r="FM12" s="9">
        <v>748.98500000000001</v>
      </c>
      <c r="FN12" s="9">
        <v>91.366</v>
      </c>
      <c r="FO12" s="9">
        <v>1044.3009999999999</v>
      </c>
      <c r="FP12" s="9">
        <v>188.471</v>
      </c>
      <c r="FQ12" s="9">
        <v>1691.473</v>
      </c>
      <c r="FR12" s="9">
        <v>1691.473</v>
      </c>
      <c r="FS12" s="9">
        <v>263.95400000000001</v>
      </c>
      <c r="FT12" s="9">
        <v>125.06399999999999</v>
      </c>
      <c r="FU12" s="9">
        <v>31.321000000000002</v>
      </c>
      <c r="FV12" s="9">
        <v>84.948999999999998</v>
      </c>
      <c r="FW12" s="9">
        <v>65.941999999999993</v>
      </c>
      <c r="FX12" s="9">
        <v>50.328000000000003</v>
      </c>
      <c r="FY12" s="9">
        <v>56.62</v>
      </c>
      <c r="FZ12" s="9">
        <v>18.986999999999998</v>
      </c>
      <c r="GA12" s="9">
        <v>39.404000000000003</v>
      </c>
      <c r="GB12" s="9">
        <v>33.622</v>
      </c>
      <c r="GC12" s="9">
        <v>45.74</v>
      </c>
      <c r="GD12" s="9">
        <v>36.908999999999999</v>
      </c>
      <c r="GE12" s="9">
        <v>69.867999999999995</v>
      </c>
      <c r="GF12" s="9">
        <v>46.402000000000001</v>
      </c>
      <c r="GG12" s="9">
        <v>138.88999999999999</v>
      </c>
      <c r="GH12" s="9">
        <v>1427.519</v>
      </c>
      <c r="GI12" s="9">
        <v>1240.7660000000001</v>
      </c>
      <c r="GJ12" s="9">
        <v>1171.636</v>
      </c>
      <c r="GK12" s="9">
        <v>40.436999999999998</v>
      </c>
      <c r="GL12" s="9">
        <v>28.071000000000002</v>
      </c>
      <c r="GM12" s="9">
        <v>29.114999999999998</v>
      </c>
      <c r="GN12" s="9">
        <v>13.297000000000001</v>
      </c>
      <c r="GO12" s="9">
        <v>25.158000000000001</v>
      </c>
      <c r="GP12" s="9">
        <v>1016.8390000000001</v>
      </c>
      <c r="GQ12" s="9">
        <v>63.634999999999998</v>
      </c>
      <c r="GR12" s="9">
        <v>65.430999999999997</v>
      </c>
      <c r="GS12" s="9">
        <v>94.86</v>
      </c>
      <c r="GT12" s="9">
        <v>189.72</v>
      </c>
      <c r="GU12" s="9">
        <v>1051.0450000000001</v>
      </c>
      <c r="GV12" s="9">
        <v>186.75299999999999</v>
      </c>
      <c r="GW12" s="9">
        <v>1552.5119999999999</v>
      </c>
      <c r="GX12" s="9">
        <v>138.96100000000001</v>
      </c>
      <c r="GY12" s="9">
        <v>1133.373</v>
      </c>
      <c r="GZ12" s="9">
        <v>1133.373</v>
      </c>
      <c r="HA12" s="9">
        <v>275.74099999999999</v>
      </c>
      <c r="HB12" s="9">
        <v>98.194000000000003</v>
      </c>
      <c r="HC12" s="9">
        <v>31.228999999999999</v>
      </c>
      <c r="HD12" s="9">
        <v>51.734000000000002</v>
      </c>
      <c r="HE12" s="9">
        <v>48.323999999999998</v>
      </c>
      <c r="HF12" s="9">
        <v>34.64</v>
      </c>
      <c r="HG12" s="9">
        <v>45.93</v>
      </c>
      <c r="HH12" s="9">
        <v>3.677</v>
      </c>
      <c r="HI12" s="9">
        <v>26.872</v>
      </c>
      <c r="HJ12" s="9">
        <v>26.696000000000002</v>
      </c>
      <c r="HK12" s="9">
        <v>25.756</v>
      </c>
      <c r="HL12" s="9">
        <v>30.510999999999999</v>
      </c>
      <c r="HM12" s="9">
        <v>55.197000000000003</v>
      </c>
      <c r="HN12" s="9">
        <v>27.765999999999998</v>
      </c>
      <c r="HO12" s="9">
        <v>177.547</v>
      </c>
      <c r="HP12" s="9">
        <v>857.63199999999995</v>
      </c>
      <c r="HQ12" s="9">
        <v>777.65899999999999</v>
      </c>
      <c r="HR12" s="9">
        <v>742.87900000000002</v>
      </c>
      <c r="HS12" s="9">
        <v>16.248999999999999</v>
      </c>
      <c r="HT12" s="9">
        <v>18.530999999999999</v>
      </c>
      <c r="HU12" s="9">
        <v>12.58</v>
      </c>
      <c r="HV12" s="9">
        <v>5.7370000000000001</v>
      </c>
      <c r="HW12" s="9">
        <v>13.589</v>
      </c>
      <c r="HX12" s="9">
        <v>525.10199999999998</v>
      </c>
      <c r="HY12" s="9">
        <v>58.686999999999998</v>
      </c>
      <c r="HZ12" s="9">
        <v>52.914999999999999</v>
      </c>
      <c r="IA12" s="9">
        <v>140.95599999999999</v>
      </c>
      <c r="IB12" s="9">
        <v>112.879</v>
      </c>
      <c r="IC12" s="9">
        <v>664.78</v>
      </c>
      <c r="ID12" s="9">
        <v>79.972999999999999</v>
      </c>
      <c r="IE12" s="9">
        <v>952.71900000000005</v>
      </c>
      <c r="IF12" s="9">
        <v>180.654</v>
      </c>
      <c r="IG12" s="9">
        <v>710.84100000000001</v>
      </c>
      <c r="IH12" s="9">
        <v>710.84100000000001</v>
      </c>
      <c r="II12" s="9">
        <v>138.04400000000001</v>
      </c>
      <c r="IJ12" s="9">
        <v>60.101999999999997</v>
      </c>
      <c r="IK12" s="9">
        <v>24.152999999999999</v>
      </c>
      <c r="IL12" s="9">
        <v>30.815999999999999</v>
      </c>
      <c r="IM12" s="9">
        <v>38.067999999999998</v>
      </c>
      <c r="IN12" s="9">
        <v>16.901</v>
      </c>
      <c r="IO12" s="9">
        <v>40.203000000000003</v>
      </c>
      <c r="IP12" s="9">
        <v>4.859</v>
      </c>
      <c r="IQ12" s="9">
        <v>7.0090000000000003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1556.789</v>
      </c>
      <c r="AL13" s="9">
        <v>1556.789</v>
      </c>
      <c r="AM13" s="9">
        <v>168.54300000000001</v>
      </c>
      <c r="AN13" s="9">
        <v>94.849000000000004</v>
      </c>
      <c r="AO13" s="9">
        <v>40.662999999999997</v>
      </c>
      <c r="AP13" s="9">
        <v>44.006999999999998</v>
      </c>
      <c r="AQ13" s="9">
        <v>43.887</v>
      </c>
      <c r="AR13" s="9">
        <v>40.783000000000001</v>
      </c>
      <c r="AS13" s="9">
        <v>41.918999999999997</v>
      </c>
      <c r="AT13" s="9">
        <v>31.914999999999999</v>
      </c>
      <c r="AU13" s="9">
        <v>4.2830000000000004</v>
      </c>
      <c r="AV13" s="9">
        <v>24.57</v>
      </c>
      <c r="AW13" s="9">
        <v>27.736000000000001</v>
      </c>
      <c r="AX13" s="9">
        <v>32.363999999999997</v>
      </c>
      <c r="AY13" s="9">
        <v>57.868000000000002</v>
      </c>
      <c r="AZ13" s="9">
        <v>26.802</v>
      </c>
      <c r="BA13" s="9">
        <v>73.694000000000003</v>
      </c>
      <c r="BB13" s="9">
        <v>1388.2460000000001</v>
      </c>
      <c r="BC13" s="9">
        <v>888.98599999999999</v>
      </c>
      <c r="BD13" s="9">
        <v>807.45699999999999</v>
      </c>
      <c r="BE13" s="9">
        <v>31.523</v>
      </c>
      <c r="BF13" s="9">
        <v>49.494</v>
      </c>
      <c r="BG13" s="9">
        <v>40.238</v>
      </c>
      <c r="BH13" s="9">
        <v>32.853000000000002</v>
      </c>
      <c r="BI13" s="9">
        <v>3.8039999999999998</v>
      </c>
      <c r="BJ13" s="9">
        <v>717.74400000000003</v>
      </c>
      <c r="BK13" s="9">
        <v>53.99</v>
      </c>
      <c r="BL13" s="9">
        <v>37.298999999999999</v>
      </c>
      <c r="BM13" s="9">
        <v>79.951999999999998</v>
      </c>
      <c r="BN13" s="9">
        <v>197.315</v>
      </c>
      <c r="BO13" s="9">
        <v>691.67100000000005</v>
      </c>
      <c r="BP13" s="9">
        <v>499.26</v>
      </c>
      <c r="BQ13" s="9">
        <v>1481.4459999999999</v>
      </c>
      <c r="BR13" s="9">
        <v>75.341999999999999</v>
      </c>
      <c r="BS13" s="9">
        <v>2863.8090000000002</v>
      </c>
      <c r="BT13" s="9">
        <v>2863.8090000000002</v>
      </c>
      <c r="BU13" s="9">
        <v>420.31200000000001</v>
      </c>
      <c r="BV13" s="9">
        <v>207.82599999999999</v>
      </c>
      <c r="BW13" s="9">
        <v>97.838999999999999</v>
      </c>
      <c r="BX13" s="9">
        <v>96.713999999999999</v>
      </c>
      <c r="BY13" s="9">
        <v>157.68600000000001</v>
      </c>
      <c r="BZ13" s="9">
        <v>36.866999999999997</v>
      </c>
      <c r="CA13" s="9">
        <v>161.65899999999999</v>
      </c>
      <c r="CB13" s="9">
        <v>28.088000000000001</v>
      </c>
      <c r="CC13" s="9">
        <v>1.3420000000000001</v>
      </c>
      <c r="CD13" s="9">
        <v>69.893000000000001</v>
      </c>
      <c r="CE13" s="9">
        <v>60.607999999999997</v>
      </c>
      <c r="CF13" s="9">
        <v>64.052000000000007</v>
      </c>
      <c r="CG13" s="9">
        <v>138.066</v>
      </c>
      <c r="CH13" s="9">
        <v>56.487000000000002</v>
      </c>
      <c r="CI13" s="9">
        <v>212.48599999999999</v>
      </c>
      <c r="CJ13" s="9">
        <v>2443.4969999999998</v>
      </c>
      <c r="CK13" s="9">
        <v>2051.6970000000001</v>
      </c>
      <c r="CL13" s="9">
        <v>1955.931</v>
      </c>
      <c r="CM13" s="9">
        <v>61.667000000000002</v>
      </c>
      <c r="CN13" s="9">
        <v>32.375</v>
      </c>
      <c r="CO13" s="9">
        <v>65.349999999999994</v>
      </c>
      <c r="CP13" s="9">
        <v>25.890999999999998</v>
      </c>
      <c r="CQ13" s="9">
        <v>0.64</v>
      </c>
      <c r="CR13" s="9">
        <v>1653.568</v>
      </c>
      <c r="CS13" s="9">
        <v>122.392</v>
      </c>
      <c r="CT13" s="9">
        <v>97.99</v>
      </c>
      <c r="CU13" s="9">
        <v>177.74700000000001</v>
      </c>
      <c r="CV13" s="9">
        <v>378.464</v>
      </c>
      <c r="CW13" s="9">
        <v>1673.2329999999999</v>
      </c>
      <c r="CX13" s="9">
        <v>391.8</v>
      </c>
      <c r="CY13" s="9">
        <v>2652.248</v>
      </c>
      <c r="CZ13" s="9">
        <v>211.56100000000001</v>
      </c>
      <c r="DA13" s="9">
        <v>1664.2170000000001</v>
      </c>
      <c r="DB13" s="9">
        <v>1664.2170000000001</v>
      </c>
      <c r="DC13" s="9">
        <v>298.97800000000001</v>
      </c>
      <c r="DD13" s="9">
        <v>158.483</v>
      </c>
      <c r="DE13" s="9">
        <v>83.269000000000005</v>
      </c>
      <c r="DF13" s="9">
        <v>60.241</v>
      </c>
      <c r="DG13" s="9">
        <v>112.706</v>
      </c>
      <c r="DH13" s="9">
        <v>30.803999999999998</v>
      </c>
      <c r="DI13" s="9">
        <v>109.372</v>
      </c>
      <c r="DJ13" s="9">
        <v>21.658000000000001</v>
      </c>
      <c r="DK13" s="9">
        <v>7.4560000000000004</v>
      </c>
      <c r="DL13" s="9">
        <v>47.223999999999997</v>
      </c>
      <c r="DM13" s="9">
        <v>45.104999999999997</v>
      </c>
      <c r="DN13" s="9">
        <v>51.182000000000002</v>
      </c>
      <c r="DO13" s="9">
        <v>84.013999999999996</v>
      </c>
      <c r="DP13" s="9">
        <v>59.497</v>
      </c>
      <c r="DQ13" s="9">
        <v>140.495</v>
      </c>
      <c r="DR13" s="9">
        <v>1365.239</v>
      </c>
      <c r="DS13" s="9">
        <v>969.79399999999998</v>
      </c>
      <c r="DT13" s="9">
        <v>941.83299999999997</v>
      </c>
      <c r="DU13" s="9">
        <v>16.625</v>
      </c>
      <c r="DV13" s="9">
        <v>10.952999999999999</v>
      </c>
      <c r="DW13" s="9">
        <v>14.488</v>
      </c>
      <c r="DX13" s="9">
        <v>7.57</v>
      </c>
      <c r="DY13" s="9">
        <v>4.3410000000000002</v>
      </c>
      <c r="DZ13" s="9">
        <v>794.93700000000001</v>
      </c>
      <c r="EA13" s="9">
        <v>23.483000000000001</v>
      </c>
      <c r="EB13" s="9">
        <v>28.145</v>
      </c>
      <c r="EC13" s="9">
        <v>123.229</v>
      </c>
      <c r="ED13" s="9">
        <v>109.369</v>
      </c>
      <c r="EE13" s="9">
        <v>860.42499999999995</v>
      </c>
      <c r="EF13" s="9">
        <v>395.44600000000003</v>
      </c>
      <c r="EG13" s="9">
        <v>1516.0229999999999</v>
      </c>
      <c r="EH13" s="9">
        <v>148.19399999999999</v>
      </c>
      <c r="EI13" s="9">
        <v>1250.1559999999999</v>
      </c>
      <c r="EJ13" s="9">
        <v>1250.1559999999999</v>
      </c>
      <c r="EK13" s="9">
        <v>296.88200000000001</v>
      </c>
      <c r="EL13" s="9">
        <v>105.437</v>
      </c>
      <c r="EM13" s="9">
        <v>49.624000000000002</v>
      </c>
      <c r="EN13" s="9">
        <v>40.686999999999998</v>
      </c>
      <c r="EO13" s="9">
        <v>63.052999999999997</v>
      </c>
      <c r="EP13" s="9">
        <v>27.257999999999999</v>
      </c>
      <c r="EQ13" s="9">
        <v>50.444000000000003</v>
      </c>
      <c r="ER13" s="9">
        <v>17.241</v>
      </c>
      <c r="ES13" s="9">
        <v>19.268000000000001</v>
      </c>
      <c r="ET13" s="9">
        <v>18.864000000000001</v>
      </c>
      <c r="EU13" s="9">
        <v>40.122</v>
      </c>
      <c r="EV13" s="9">
        <v>31.326000000000001</v>
      </c>
      <c r="EW13" s="9">
        <v>65.11</v>
      </c>
      <c r="EX13" s="9">
        <v>25.201000000000001</v>
      </c>
      <c r="EY13" s="9">
        <v>191.44499999999999</v>
      </c>
      <c r="EZ13" s="9">
        <v>953.274</v>
      </c>
      <c r="FA13" s="9">
        <v>858.86699999999996</v>
      </c>
      <c r="FB13" s="9">
        <v>834.44500000000005</v>
      </c>
      <c r="FC13" s="9">
        <v>14.323</v>
      </c>
      <c r="FD13" s="9">
        <v>10.099</v>
      </c>
      <c r="FE13" s="9">
        <v>12.151999999999999</v>
      </c>
      <c r="FF13" s="9">
        <v>4.7220000000000004</v>
      </c>
      <c r="FG13" s="9">
        <v>6.3049999999999997</v>
      </c>
      <c r="FH13" s="9">
        <v>604.56399999999996</v>
      </c>
      <c r="FI13" s="9">
        <v>62.183</v>
      </c>
      <c r="FJ13" s="9">
        <v>57.677999999999997</v>
      </c>
      <c r="FK13" s="9">
        <v>134.44200000000001</v>
      </c>
      <c r="FL13" s="9">
        <v>111.80200000000001</v>
      </c>
      <c r="FM13" s="9">
        <v>747.06500000000005</v>
      </c>
      <c r="FN13" s="9">
        <v>94.406999999999996</v>
      </c>
      <c r="FO13" s="9">
        <v>1051.529</v>
      </c>
      <c r="FP13" s="9">
        <v>198.62700000000001</v>
      </c>
      <c r="FQ13" s="9">
        <v>1672.4590000000001</v>
      </c>
      <c r="FR13" s="9">
        <v>1672.4590000000001</v>
      </c>
      <c r="FS13" s="9">
        <v>266.13299999999998</v>
      </c>
      <c r="FT13" s="9">
        <v>121.31100000000001</v>
      </c>
      <c r="FU13" s="9">
        <v>28.901</v>
      </c>
      <c r="FV13" s="9">
        <v>78.471000000000004</v>
      </c>
      <c r="FW13" s="9">
        <v>67.236999999999995</v>
      </c>
      <c r="FX13" s="9">
        <v>40.134999999999998</v>
      </c>
      <c r="FY13" s="9">
        <v>56.634999999999998</v>
      </c>
      <c r="FZ13" s="9">
        <v>21.238</v>
      </c>
      <c r="GA13" s="9">
        <v>26.289000000000001</v>
      </c>
      <c r="GB13" s="9">
        <v>33.148000000000003</v>
      </c>
      <c r="GC13" s="9">
        <v>41.625</v>
      </c>
      <c r="GD13" s="9">
        <v>33.155999999999999</v>
      </c>
      <c r="GE13" s="9">
        <v>70.314999999999998</v>
      </c>
      <c r="GF13" s="9">
        <v>37.613999999999997</v>
      </c>
      <c r="GG13" s="9">
        <v>144.822</v>
      </c>
      <c r="GH13" s="9">
        <v>1406.326</v>
      </c>
      <c r="GI13" s="9">
        <v>1236.683</v>
      </c>
      <c r="GJ13" s="9">
        <v>1170.595</v>
      </c>
      <c r="GK13" s="9">
        <v>44.213999999999999</v>
      </c>
      <c r="GL13" s="9">
        <v>21.327000000000002</v>
      </c>
      <c r="GM13" s="9">
        <v>28.981999999999999</v>
      </c>
      <c r="GN13" s="9">
        <v>8.5090000000000003</v>
      </c>
      <c r="GO13" s="9">
        <v>25.754000000000001</v>
      </c>
      <c r="GP13" s="9">
        <v>1025.3630000000001</v>
      </c>
      <c r="GQ13" s="9">
        <v>63.843000000000004</v>
      </c>
      <c r="GR13" s="9">
        <v>64.388000000000005</v>
      </c>
      <c r="GS13" s="9">
        <v>83.088999999999999</v>
      </c>
      <c r="GT13" s="9">
        <v>173.73099999999999</v>
      </c>
      <c r="GU13" s="9">
        <v>1062.952</v>
      </c>
      <c r="GV13" s="9">
        <v>169.643</v>
      </c>
      <c r="GW13" s="9">
        <v>1523.3869999999999</v>
      </c>
      <c r="GX13" s="9">
        <v>149.072</v>
      </c>
      <c r="GY13" s="9">
        <v>1070.241</v>
      </c>
      <c r="GZ13" s="9">
        <v>1070.241</v>
      </c>
      <c r="HA13" s="9">
        <v>261.846</v>
      </c>
      <c r="HB13" s="9">
        <v>73.661000000000001</v>
      </c>
      <c r="HC13" s="9">
        <v>25.475999999999999</v>
      </c>
      <c r="HD13" s="9">
        <v>42.23</v>
      </c>
      <c r="HE13" s="9">
        <v>37.174999999999997</v>
      </c>
      <c r="HF13" s="9">
        <v>30.532</v>
      </c>
      <c r="HG13" s="9">
        <v>35.162999999999997</v>
      </c>
      <c r="HH13" s="9">
        <v>7.3579999999999997</v>
      </c>
      <c r="HI13" s="9">
        <v>20.510999999999999</v>
      </c>
      <c r="HJ13" s="9">
        <v>19.54</v>
      </c>
      <c r="HK13" s="9">
        <v>21.012</v>
      </c>
      <c r="HL13" s="9">
        <v>27.154</v>
      </c>
      <c r="HM13" s="9">
        <v>44.959000000000003</v>
      </c>
      <c r="HN13" s="9">
        <v>22.747</v>
      </c>
      <c r="HO13" s="9">
        <v>188.185</v>
      </c>
      <c r="HP13" s="9">
        <v>808.39499999999998</v>
      </c>
      <c r="HQ13" s="9">
        <v>739.00599999999997</v>
      </c>
      <c r="HR13" s="9">
        <v>712.38499999999999</v>
      </c>
      <c r="HS13" s="9">
        <v>13.038</v>
      </c>
      <c r="HT13" s="9">
        <v>13.242000000000001</v>
      </c>
      <c r="HU13" s="9">
        <v>12.808</v>
      </c>
      <c r="HV13" s="9">
        <v>4.0579999999999998</v>
      </c>
      <c r="HW13" s="9">
        <v>7.4880000000000004</v>
      </c>
      <c r="HX13" s="9">
        <v>521.77200000000005</v>
      </c>
      <c r="HY13" s="9">
        <v>42.49</v>
      </c>
      <c r="HZ13" s="9">
        <v>51.896999999999998</v>
      </c>
      <c r="IA13" s="9">
        <v>122.84699999999999</v>
      </c>
      <c r="IB13" s="9">
        <v>90.423000000000002</v>
      </c>
      <c r="IC13" s="9">
        <v>648.58299999999997</v>
      </c>
      <c r="ID13" s="9">
        <v>69.388999999999996</v>
      </c>
      <c r="IE13" s="9">
        <v>884.00800000000004</v>
      </c>
      <c r="IF13" s="9">
        <v>186.233</v>
      </c>
      <c r="IG13" s="9">
        <v>742.19100000000003</v>
      </c>
      <c r="IH13" s="9">
        <v>742.19100000000003</v>
      </c>
      <c r="II13" s="9">
        <v>153.178</v>
      </c>
      <c r="IJ13" s="9">
        <v>68.319000000000003</v>
      </c>
      <c r="IK13" s="9">
        <v>25.326000000000001</v>
      </c>
      <c r="IL13" s="9">
        <v>39.770000000000003</v>
      </c>
      <c r="IM13" s="9">
        <v>46.607999999999997</v>
      </c>
      <c r="IN13" s="9">
        <v>18.489000000000001</v>
      </c>
      <c r="IO13" s="9">
        <v>50.527999999999999</v>
      </c>
      <c r="IP13" s="9">
        <v>5.1280000000000001</v>
      </c>
      <c r="IQ13" s="9">
        <v>7.5919999999999996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1523.0509999999999</v>
      </c>
      <c r="AL14" s="9">
        <v>1523.0509999999999</v>
      </c>
      <c r="AM14" s="9">
        <v>167.59299999999999</v>
      </c>
      <c r="AN14" s="9">
        <v>86.927999999999997</v>
      </c>
      <c r="AO14" s="9">
        <v>39.155999999999999</v>
      </c>
      <c r="AP14" s="9">
        <v>45.761000000000003</v>
      </c>
      <c r="AQ14" s="9">
        <v>45.252000000000002</v>
      </c>
      <c r="AR14" s="9">
        <v>39.664000000000001</v>
      </c>
      <c r="AS14" s="9">
        <v>53.7</v>
      </c>
      <c r="AT14" s="9">
        <v>29.78</v>
      </c>
      <c r="AU14" s="9">
        <v>1.4370000000000001</v>
      </c>
      <c r="AV14" s="9">
        <v>31.52</v>
      </c>
      <c r="AW14" s="9">
        <v>30.616</v>
      </c>
      <c r="AX14" s="9">
        <v>22.908000000000001</v>
      </c>
      <c r="AY14" s="9">
        <v>65.960999999999999</v>
      </c>
      <c r="AZ14" s="9">
        <v>19.084</v>
      </c>
      <c r="BA14" s="9">
        <v>80.664000000000001</v>
      </c>
      <c r="BB14" s="9">
        <v>1355.4580000000001</v>
      </c>
      <c r="BC14" s="9">
        <v>880.10599999999999</v>
      </c>
      <c r="BD14" s="9">
        <v>788.91399999999999</v>
      </c>
      <c r="BE14" s="9">
        <v>32.573999999999998</v>
      </c>
      <c r="BF14" s="9">
        <v>58.619</v>
      </c>
      <c r="BG14" s="9">
        <v>43.911999999999999</v>
      </c>
      <c r="BH14" s="9">
        <v>39.567</v>
      </c>
      <c r="BI14" s="9">
        <v>4.048</v>
      </c>
      <c r="BJ14" s="9">
        <v>728.64700000000005</v>
      </c>
      <c r="BK14" s="9">
        <v>54.281999999999996</v>
      </c>
      <c r="BL14" s="9">
        <v>23.632000000000001</v>
      </c>
      <c r="BM14" s="9">
        <v>73.545000000000002</v>
      </c>
      <c r="BN14" s="9">
        <v>206.29400000000001</v>
      </c>
      <c r="BO14" s="9">
        <v>673.81200000000001</v>
      </c>
      <c r="BP14" s="9">
        <v>475.35199999999998</v>
      </c>
      <c r="BQ14" s="9">
        <v>1445.6969999999999</v>
      </c>
      <c r="BR14" s="9">
        <v>77.353999999999999</v>
      </c>
      <c r="BS14" s="9">
        <v>2989.502</v>
      </c>
      <c r="BT14" s="9">
        <v>2989.502</v>
      </c>
      <c r="BU14" s="9">
        <v>467.93400000000003</v>
      </c>
      <c r="BV14" s="9">
        <v>245.68</v>
      </c>
      <c r="BW14" s="9">
        <v>116.729</v>
      </c>
      <c r="BX14" s="9">
        <v>106.31</v>
      </c>
      <c r="BY14" s="9">
        <v>175.07300000000001</v>
      </c>
      <c r="BZ14" s="9">
        <v>47.445999999999998</v>
      </c>
      <c r="CA14" s="9">
        <v>181.18600000000001</v>
      </c>
      <c r="CB14" s="9">
        <v>40.305999999999997</v>
      </c>
      <c r="CC14" s="9">
        <v>0.28000000000000003</v>
      </c>
      <c r="CD14" s="9">
        <v>79.147000000000006</v>
      </c>
      <c r="CE14" s="9">
        <v>77.551000000000002</v>
      </c>
      <c r="CF14" s="9">
        <v>66.34</v>
      </c>
      <c r="CG14" s="9">
        <v>152.02600000000001</v>
      </c>
      <c r="CH14" s="9">
        <v>71.013000000000005</v>
      </c>
      <c r="CI14" s="9">
        <v>222.25299999999999</v>
      </c>
      <c r="CJ14" s="9">
        <v>2521.5680000000002</v>
      </c>
      <c r="CK14" s="9">
        <v>2098.355</v>
      </c>
      <c r="CL14" s="9">
        <v>1978.633</v>
      </c>
      <c r="CM14" s="9">
        <v>69.941999999999993</v>
      </c>
      <c r="CN14" s="9">
        <v>46.323</v>
      </c>
      <c r="CO14" s="9">
        <v>76.012</v>
      </c>
      <c r="CP14" s="9">
        <v>37.417000000000002</v>
      </c>
      <c r="CQ14" s="9">
        <v>0.55100000000000005</v>
      </c>
      <c r="CR14" s="9">
        <v>1670.5229999999999</v>
      </c>
      <c r="CS14" s="9">
        <v>140.03299999999999</v>
      </c>
      <c r="CT14" s="9">
        <v>115.544</v>
      </c>
      <c r="CU14" s="9">
        <v>172.255</v>
      </c>
      <c r="CV14" s="9">
        <v>433.01100000000002</v>
      </c>
      <c r="CW14" s="9">
        <v>1665.3430000000001</v>
      </c>
      <c r="CX14" s="9">
        <v>423.21300000000002</v>
      </c>
      <c r="CY14" s="9">
        <v>2764.962</v>
      </c>
      <c r="CZ14" s="9">
        <v>224.54</v>
      </c>
      <c r="DA14" s="9">
        <v>1801.84</v>
      </c>
      <c r="DB14" s="9">
        <v>1801.84</v>
      </c>
      <c r="DC14" s="9">
        <v>337.04300000000001</v>
      </c>
      <c r="DD14" s="9">
        <v>159.054</v>
      </c>
      <c r="DE14" s="9">
        <v>71.415999999999997</v>
      </c>
      <c r="DF14" s="9">
        <v>73.567999999999998</v>
      </c>
      <c r="DG14" s="9">
        <v>108.58799999999999</v>
      </c>
      <c r="DH14" s="9">
        <v>35.965000000000003</v>
      </c>
      <c r="DI14" s="9">
        <v>104.771</v>
      </c>
      <c r="DJ14" s="9">
        <v>24.503</v>
      </c>
      <c r="DK14" s="9">
        <v>10.553000000000001</v>
      </c>
      <c r="DL14" s="9">
        <v>57.8</v>
      </c>
      <c r="DM14" s="9">
        <v>44.011000000000003</v>
      </c>
      <c r="DN14" s="9">
        <v>43.173000000000002</v>
      </c>
      <c r="DO14" s="9">
        <v>88.495999999999995</v>
      </c>
      <c r="DP14" s="9">
        <v>56.488999999999997</v>
      </c>
      <c r="DQ14" s="9">
        <v>177.989</v>
      </c>
      <c r="DR14" s="9">
        <v>1464.798</v>
      </c>
      <c r="DS14" s="9">
        <v>1053.6279999999999</v>
      </c>
      <c r="DT14" s="9">
        <v>1016.3</v>
      </c>
      <c r="DU14" s="9">
        <v>21.274999999999999</v>
      </c>
      <c r="DV14" s="9">
        <v>16.053000000000001</v>
      </c>
      <c r="DW14" s="9">
        <v>17.864000000000001</v>
      </c>
      <c r="DX14" s="9">
        <v>10.279</v>
      </c>
      <c r="DY14" s="9">
        <v>4.6390000000000002</v>
      </c>
      <c r="DZ14" s="9">
        <v>870.94899999999996</v>
      </c>
      <c r="EA14" s="9">
        <v>36.302</v>
      </c>
      <c r="EB14" s="9">
        <v>26.135999999999999</v>
      </c>
      <c r="EC14" s="9">
        <v>120.241</v>
      </c>
      <c r="ED14" s="9">
        <v>122.827</v>
      </c>
      <c r="EE14" s="9">
        <v>930.80100000000004</v>
      </c>
      <c r="EF14" s="9">
        <v>411.17</v>
      </c>
      <c r="EG14" s="9">
        <v>1617.56</v>
      </c>
      <c r="EH14" s="9">
        <v>184.28</v>
      </c>
      <c r="EI14" s="9">
        <v>1323.1949999999999</v>
      </c>
      <c r="EJ14" s="9">
        <v>1323.1949999999999</v>
      </c>
      <c r="EK14" s="9">
        <v>339.70600000000002</v>
      </c>
      <c r="EL14" s="9">
        <v>128.00399999999999</v>
      </c>
      <c r="EM14" s="9">
        <v>62.079000000000001</v>
      </c>
      <c r="EN14" s="9">
        <v>52.308999999999997</v>
      </c>
      <c r="EO14" s="9">
        <v>74.826999999999998</v>
      </c>
      <c r="EP14" s="9">
        <v>39.561</v>
      </c>
      <c r="EQ14" s="9">
        <v>56.765000000000001</v>
      </c>
      <c r="ER14" s="9">
        <v>18.878</v>
      </c>
      <c r="ES14" s="9">
        <v>33.707999999999998</v>
      </c>
      <c r="ET14" s="9">
        <v>22.113</v>
      </c>
      <c r="EU14" s="9">
        <v>46.097999999999999</v>
      </c>
      <c r="EV14" s="9">
        <v>46.686</v>
      </c>
      <c r="EW14" s="9">
        <v>75.427000000000007</v>
      </c>
      <c r="EX14" s="9">
        <v>39.469000000000001</v>
      </c>
      <c r="EY14" s="9">
        <v>211.702</v>
      </c>
      <c r="EZ14" s="9">
        <v>983.49</v>
      </c>
      <c r="FA14" s="9">
        <v>890.41</v>
      </c>
      <c r="FB14" s="9">
        <v>856.24</v>
      </c>
      <c r="FC14" s="9">
        <v>21.324999999999999</v>
      </c>
      <c r="FD14" s="9">
        <v>12.282</v>
      </c>
      <c r="FE14" s="9">
        <v>15.112</v>
      </c>
      <c r="FF14" s="9">
        <v>4.6109999999999998</v>
      </c>
      <c r="FG14" s="9">
        <v>9.8460000000000001</v>
      </c>
      <c r="FH14" s="9">
        <v>626.77800000000002</v>
      </c>
      <c r="FI14" s="9">
        <v>57.597999999999999</v>
      </c>
      <c r="FJ14" s="9">
        <v>64.308000000000007</v>
      </c>
      <c r="FK14" s="9">
        <v>141.72499999999999</v>
      </c>
      <c r="FL14" s="9">
        <v>108.212</v>
      </c>
      <c r="FM14" s="9">
        <v>782.19799999999998</v>
      </c>
      <c r="FN14" s="9">
        <v>93.08</v>
      </c>
      <c r="FO14" s="9">
        <v>1110.902</v>
      </c>
      <c r="FP14" s="9">
        <v>212.29300000000001</v>
      </c>
      <c r="FQ14" s="9">
        <v>1623.769</v>
      </c>
      <c r="FR14" s="9">
        <v>1623.769</v>
      </c>
      <c r="FS14" s="9">
        <v>274.89699999999999</v>
      </c>
      <c r="FT14" s="9">
        <v>128.25399999999999</v>
      </c>
      <c r="FU14" s="9">
        <v>27.106000000000002</v>
      </c>
      <c r="FV14" s="9">
        <v>86.894999999999996</v>
      </c>
      <c r="FW14" s="9">
        <v>77.578999999999994</v>
      </c>
      <c r="FX14" s="9">
        <v>37.017000000000003</v>
      </c>
      <c r="FY14" s="9">
        <v>63.008000000000003</v>
      </c>
      <c r="FZ14" s="9">
        <v>19.957000000000001</v>
      </c>
      <c r="GA14" s="9">
        <v>30.876999999999999</v>
      </c>
      <c r="GB14" s="9">
        <v>34.512</v>
      </c>
      <c r="GC14" s="9">
        <v>40.258000000000003</v>
      </c>
      <c r="GD14" s="9">
        <v>39.826999999999998</v>
      </c>
      <c r="GE14" s="9">
        <v>79.608999999999995</v>
      </c>
      <c r="GF14" s="9">
        <v>34.987000000000002</v>
      </c>
      <c r="GG14" s="9">
        <v>146.643</v>
      </c>
      <c r="GH14" s="9">
        <v>1348.8720000000001</v>
      </c>
      <c r="GI14" s="9">
        <v>1179.2059999999999</v>
      </c>
      <c r="GJ14" s="9">
        <v>1101.33</v>
      </c>
      <c r="GK14" s="9">
        <v>44.497999999999998</v>
      </c>
      <c r="GL14" s="9">
        <v>32.951999999999998</v>
      </c>
      <c r="GM14" s="9">
        <v>33.070999999999998</v>
      </c>
      <c r="GN14" s="9">
        <v>16.66</v>
      </c>
      <c r="GO14" s="9">
        <v>26.382000000000001</v>
      </c>
      <c r="GP14" s="9">
        <v>972.73400000000004</v>
      </c>
      <c r="GQ14" s="9">
        <v>62.357999999999997</v>
      </c>
      <c r="GR14" s="9">
        <v>55.497</v>
      </c>
      <c r="GS14" s="9">
        <v>88.617999999999995</v>
      </c>
      <c r="GT14" s="9">
        <v>176.64699999999999</v>
      </c>
      <c r="GU14" s="9">
        <v>1002.559</v>
      </c>
      <c r="GV14" s="9">
        <v>169.666</v>
      </c>
      <c r="GW14" s="9">
        <v>1481.373</v>
      </c>
      <c r="GX14" s="9">
        <v>142.39599999999999</v>
      </c>
      <c r="GY14" s="9">
        <v>1143.1959999999999</v>
      </c>
      <c r="GZ14" s="9">
        <v>1143.1959999999999</v>
      </c>
      <c r="HA14" s="9">
        <v>281.35899999999998</v>
      </c>
      <c r="HB14" s="9">
        <v>74.305999999999997</v>
      </c>
      <c r="HC14" s="9">
        <v>24.370999999999999</v>
      </c>
      <c r="HD14" s="9">
        <v>39.024000000000001</v>
      </c>
      <c r="HE14" s="9">
        <v>40.302</v>
      </c>
      <c r="HF14" s="9">
        <v>23.745999999999999</v>
      </c>
      <c r="HG14" s="9">
        <v>40.134</v>
      </c>
      <c r="HH14" s="9">
        <v>3.2090000000000001</v>
      </c>
      <c r="HI14" s="9">
        <v>17.532</v>
      </c>
      <c r="HJ14" s="9">
        <v>17.07</v>
      </c>
      <c r="HK14" s="9">
        <v>27.114000000000001</v>
      </c>
      <c r="HL14" s="9">
        <v>19.864000000000001</v>
      </c>
      <c r="HM14" s="9">
        <v>45.759</v>
      </c>
      <c r="HN14" s="9">
        <v>18.289000000000001</v>
      </c>
      <c r="HO14" s="9">
        <v>207.053</v>
      </c>
      <c r="HP14" s="9">
        <v>861.83699999999999</v>
      </c>
      <c r="HQ14" s="9">
        <v>778.22900000000004</v>
      </c>
      <c r="HR14" s="9">
        <v>755.27599999999995</v>
      </c>
      <c r="HS14" s="9">
        <v>9.2880000000000003</v>
      </c>
      <c r="HT14" s="9">
        <v>13.223000000000001</v>
      </c>
      <c r="HU14" s="9">
        <v>9.6460000000000008</v>
      </c>
      <c r="HV14" s="9">
        <v>2.1589999999999998</v>
      </c>
      <c r="HW14" s="9">
        <v>10.103999999999999</v>
      </c>
      <c r="HX14" s="9">
        <v>548.995</v>
      </c>
      <c r="HY14" s="9">
        <v>48.283000000000001</v>
      </c>
      <c r="HZ14" s="9">
        <v>47.29</v>
      </c>
      <c r="IA14" s="9">
        <v>133.661</v>
      </c>
      <c r="IB14" s="9">
        <v>91.093999999999994</v>
      </c>
      <c r="IC14" s="9">
        <v>687.13499999999999</v>
      </c>
      <c r="ID14" s="9">
        <v>83.608000000000004</v>
      </c>
      <c r="IE14" s="9">
        <v>932.99</v>
      </c>
      <c r="IF14" s="9">
        <v>210.20599999999999</v>
      </c>
      <c r="IG14" s="9">
        <v>815.28399999999999</v>
      </c>
      <c r="IH14" s="9">
        <v>815.28399999999999</v>
      </c>
      <c r="II14" s="9">
        <v>185.65600000000001</v>
      </c>
      <c r="IJ14" s="9">
        <v>79.879000000000005</v>
      </c>
      <c r="IK14" s="9">
        <v>25.53</v>
      </c>
      <c r="IL14" s="9">
        <v>44.557000000000002</v>
      </c>
      <c r="IM14" s="9">
        <v>44.030999999999999</v>
      </c>
      <c r="IN14" s="9">
        <v>26.056000000000001</v>
      </c>
      <c r="IO14" s="9">
        <v>49.640999999999998</v>
      </c>
      <c r="IP14" s="9">
        <v>10.654</v>
      </c>
      <c r="IQ14" s="9">
        <v>8.3390000000000004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1522.856</v>
      </c>
      <c r="AL15" s="9">
        <v>1522.856</v>
      </c>
      <c r="AM15" s="9">
        <v>165.46600000000001</v>
      </c>
      <c r="AN15" s="9">
        <v>94.918000000000006</v>
      </c>
      <c r="AO15" s="9">
        <v>43.991999999999997</v>
      </c>
      <c r="AP15" s="9">
        <v>46.24</v>
      </c>
      <c r="AQ15" s="9">
        <v>53.142000000000003</v>
      </c>
      <c r="AR15" s="9">
        <v>37.090000000000003</v>
      </c>
      <c r="AS15" s="9">
        <v>62.503</v>
      </c>
      <c r="AT15" s="9">
        <v>25.09</v>
      </c>
      <c r="AU15" s="9">
        <v>2.6389999999999998</v>
      </c>
      <c r="AV15" s="9">
        <v>32.058999999999997</v>
      </c>
      <c r="AW15" s="9">
        <v>25.068999999999999</v>
      </c>
      <c r="AX15" s="9">
        <v>33.104999999999997</v>
      </c>
      <c r="AY15" s="9">
        <v>67.376999999999995</v>
      </c>
      <c r="AZ15" s="9">
        <v>22.855</v>
      </c>
      <c r="BA15" s="9">
        <v>70.546999999999997</v>
      </c>
      <c r="BB15" s="9">
        <v>1357.39</v>
      </c>
      <c r="BC15" s="9">
        <v>877.13499999999999</v>
      </c>
      <c r="BD15" s="9">
        <v>784.11500000000001</v>
      </c>
      <c r="BE15" s="9">
        <v>27.515999999999998</v>
      </c>
      <c r="BF15" s="9">
        <v>65.271000000000001</v>
      </c>
      <c r="BG15" s="9">
        <v>41.247</v>
      </c>
      <c r="BH15" s="9">
        <v>44.076000000000001</v>
      </c>
      <c r="BI15" s="9">
        <v>5.5819999999999999</v>
      </c>
      <c r="BJ15" s="9">
        <v>698.11900000000003</v>
      </c>
      <c r="BK15" s="9">
        <v>50.466000000000001</v>
      </c>
      <c r="BL15" s="9">
        <v>30.61</v>
      </c>
      <c r="BM15" s="9">
        <v>97.94</v>
      </c>
      <c r="BN15" s="9">
        <v>225.69900000000001</v>
      </c>
      <c r="BO15" s="9">
        <v>651.43600000000004</v>
      </c>
      <c r="BP15" s="9">
        <v>480.255</v>
      </c>
      <c r="BQ15" s="9">
        <v>1453.3910000000001</v>
      </c>
      <c r="BR15" s="9">
        <v>69.465000000000003</v>
      </c>
      <c r="BS15" s="9">
        <v>3104.6109999999999</v>
      </c>
      <c r="BT15" s="9">
        <v>3104.6109999999999</v>
      </c>
      <c r="BU15" s="9">
        <v>505.34500000000003</v>
      </c>
      <c r="BV15" s="9">
        <v>255.54</v>
      </c>
      <c r="BW15" s="9">
        <v>119.714</v>
      </c>
      <c r="BX15" s="9">
        <v>121.654</v>
      </c>
      <c r="BY15" s="9">
        <v>180.71600000000001</v>
      </c>
      <c r="BZ15" s="9">
        <v>60.603999999999999</v>
      </c>
      <c r="CA15" s="9">
        <v>185.43700000000001</v>
      </c>
      <c r="CB15" s="9">
        <v>54.38</v>
      </c>
      <c r="CC15" s="9">
        <v>0</v>
      </c>
      <c r="CD15" s="9">
        <v>91.539000000000001</v>
      </c>
      <c r="CE15" s="9">
        <v>75.915000000000006</v>
      </c>
      <c r="CF15" s="9">
        <v>74.200999999999993</v>
      </c>
      <c r="CG15" s="9">
        <v>174.672</v>
      </c>
      <c r="CH15" s="9">
        <v>66.983000000000004</v>
      </c>
      <c r="CI15" s="9">
        <v>249.80500000000001</v>
      </c>
      <c r="CJ15" s="9">
        <v>2599.2660000000001</v>
      </c>
      <c r="CK15" s="9">
        <v>2165.326</v>
      </c>
      <c r="CL15" s="9">
        <v>2041.72</v>
      </c>
      <c r="CM15" s="9">
        <v>78.739000000000004</v>
      </c>
      <c r="CN15" s="9">
        <v>44.866999999999997</v>
      </c>
      <c r="CO15" s="9">
        <v>91.028000000000006</v>
      </c>
      <c r="CP15" s="9">
        <v>31.55</v>
      </c>
      <c r="CQ15" s="9">
        <v>0.26200000000000001</v>
      </c>
      <c r="CR15" s="9">
        <v>1734.854</v>
      </c>
      <c r="CS15" s="9">
        <v>115.20399999999999</v>
      </c>
      <c r="CT15" s="9">
        <v>112.79900000000001</v>
      </c>
      <c r="CU15" s="9">
        <v>202.46799999999999</v>
      </c>
      <c r="CV15" s="9">
        <v>442.98599999999999</v>
      </c>
      <c r="CW15" s="9">
        <v>1722.34</v>
      </c>
      <c r="CX15" s="9">
        <v>433.94</v>
      </c>
      <c r="CY15" s="9">
        <v>2866.0920000000001</v>
      </c>
      <c r="CZ15" s="9">
        <v>238.51900000000001</v>
      </c>
      <c r="DA15" s="9">
        <v>1793.3679999999999</v>
      </c>
      <c r="DB15" s="9">
        <v>1793.3679999999999</v>
      </c>
      <c r="DC15" s="9">
        <v>331.74200000000002</v>
      </c>
      <c r="DD15" s="9">
        <v>174.78100000000001</v>
      </c>
      <c r="DE15" s="9">
        <v>84.349000000000004</v>
      </c>
      <c r="DF15" s="9">
        <v>75.325000000000003</v>
      </c>
      <c r="DG15" s="9">
        <v>121.398</v>
      </c>
      <c r="DH15" s="9">
        <v>38.276000000000003</v>
      </c>
      <c r="DI15" s="9">
        <v>119.661</v>
      </c>
      <c r="DJ15" s="9">
        <v>27.925999999999998</v>
      </c>
      <c r="DK15" s="9">
        <v>10.391</v>
      </c>
      <c r="DL15" s="9">
        <v>56.776000000000003</v>
      </c>
      <c r="DM15" s="9">
        <v>61.366999999999997</v>
      </c>
      <c r="DN15" s="9">
        <v>41.530999999999999</v>
      </c>
      <c r="DO15" s="9">
        <v>97.403000000000006</v>
      </c>
      <c r="DP15" s="9">
        <v>62.271000000000001</v>
      </c>
      <c r="DQ15" s="9">
        <v>156.96100000000001</v>
      </c>
      <c r="DR15" s="9">
        <v>1461.627</v>
      </c>
      <c r="DS15" s="9">
        <v>1061.729</v>
      </c>
      <c r="DT15" s="9">
        <v>1036.806</v>
      </c>
      <c r="DU15" s="9">
        <v>10.991</v>
      </c>
      <c r="DV15" s="9">
        <v>13.19</v>
      </c>
      <c r="DW15" s="9">
        <v>11.010999999999999</v>
      </c>
      <c r="DX15" s="9">
        <v>9.6240000000000006</v>
      </c>
      <c r="DY15" s="9">
        <v>3.1459999999999999</v>
      </c>
      <c r="DZ15" s="9">
        <v>883.39300000000003</v>
      </c>
      <c r="EA15" s="9">
        <v>25.834</v>
      </c>
      <c r="EB15" s="9">
        <v>34.47</v>
      </c>
      <c r="EC15" s="9">
        <v>118.032</v>
      </c>
      <c r="ED15" s="9">
        <v>131.32400000000001</v>
      </c>
      <c r="EE15" s="9">
        <v>930.40499999999997</v>
      </c>
      <c r="EF15" s="9">
        <v>399.89800000000002</v>
      </c>
      <c r="EG15" s="9">
        <v>1632.009</v>
      </c>
      <c r="EH15" s="9">
        <v>161.36000000000001</v>
      </c>
      <c r="EI15" s="9">
        <v>1383.1690000000001</v>
      </c>
      <c r="EJ15" s="9">
        <v>1383.1690000000001</v>
      </c>
      <c r="EK15" s="9">
        <v>340.25400000000002</v>
      </c>
      <c r="EL15" s="9">
        <v>126.902</v>
      </c>
      <c r="EM15" s="9">
        <v>58.776000000000003</v>
      </c>
      <c r="EN15" s="9">
        <v>50.402999999999999</v>
      </c>
      <c r="EO15" s="9">
        <v>72.552999999999997</v>
      </c>
      <c r="EP15" s="9">
        <v>36.625999999999998</v>
      </c>
      <c r="EQ15" s="9">
        <v>48.061</v>
      </c>
      <c r="ER15" s="9">
        <v>23.021999999999998</v>
      </c>
      <c r="ES15" s="9">
        <v>31.507999999999999</v>
      </c>
      <c r="ET15" s="9">
        <v>21.372</v>
      </c>
      <c r="EU15" s="9">
        <v>43.491</v>
      </c>
      <c r="EV15" s="9">
        <v>44.417000000000002</v>
      </c>
      <c r="EW15" s="9">
        <v>74.751000000000005</v>
      </c>
      <c r="EX15" s="9">
        <v>34.529000000000003</v>
      </c>
      <c r="EY15" s="9">
        <v>213.352</v>
      </c>
      <c r="EZ15" s="9">
        <v>1042.915</v>
      </c>
      <c r="FA15" s="9">
        <v>927.53599999999994</v>
      </c>
      <c r="FB15" s="9">
        <v>892.39499999999998</v>
      </c>
      <c r="FC15" s="9">
        <v>17.288</v>
      </c>
      <c r="FD15" s="9">
        <v>17.532</v>
      </c>
      <c r="FE15" s="9">
        <v>12.888</v>
      </c>
      <c r="FF15" s="9">
        <v>4.2690000000000001</v>
      </c>
      <c r="FG15" s="9">
        <v>15.786</v>
      </c>
      <c r="FH15" s="9">
        <v>647.10900000000004</v>
      </c>
      <c r="FI15" s="9">
        <v>58.133000000000003</v>
      </c>
      <c r="FJ15" s="9">
        <v>67.704999999999998</v>
      </c>
      <c r="FK15" s="9">
        <v>154.589</v>
      </c>
      <c r="FL15" s="9">
        <v>116.389</v>
      </c>
      <c r="FM15" s="9">
        <v>811.14700000000005</v>
      </c>
      <c r="FN15" s="9">
        <v>115.379</v>
      </c>
      <c r="FO15" s="9">
        <v>1165.905</v>
      </c>
      <c r="FP15" s="9">
        <v>217.26300000000001</v>
      </c>
      <c r="FQ15" s="9">
        <v>1751.1890000000001</v>
      </c>
      <c r="FR15" s="9">
        <v>1751.1890000000001</v>
      </c>
      <c r="FS15" s="9">
        <v>289.03199999999998</v>
      </c>
      <c r="FT15" s="9">
        <v>140.703</v>
      </c>
      <c r="FU15" s="9">
        <v>40.652000000000001</v>
      </c>
      <c r="FV15" s="9">
        <v>84.278999999999996</v>
      </c>
      <c r="FW15" s="9">
        <v>72.694999999999993</v>
      </c>
      <c r="FX15" s="9">
        <v>52.235999999999997</v>
      </c>
      <c r="FY15" s="9">
        <v>65.534000000000006</v>
      </c>
      <c r="FZ15" s="9">
        <v>16.541</v>
      </c>
      <c r="GA15" s="9">
        <v>42.856000000000002</v>
      </c>
      <c r="GB15" s="9">
        <v>46.677</v>
      </c>
      <c r="GC15" s="9">
        <v>49.484999999999999</v>
      </c>
      <c r="GD15" s="9">
        <v>28.768999999999998</v>
      </c>
      <c r="GE15" s="9">
        <v>88.022000000000006</v>
      </c>
      <c r="GF15" s="9">
        <v>36.908999999999999</v>
      </c>
      <c r="GG15" s="9">
        <v>148.32900000000001</v>
      </c>
      <c r="GH15" s="9">
        <v>1462.1579999999999</v>
      </c>
      <c r="GI15" s="9">
        <v>1268.9369999999999</v>
      </c>
      <c r="GJ15" s="9">
        <v>1183.4929999999999</v>
      </c>
      <c r="GK15" s="9">
        <v>54.402999999999999</v>
      </c>
      <c r="GL15" s="9">
        <v>30.864999999999998</v>
      </c>
      <c r="GM15" s="9">
        <v>41.847000000000001</v>
      </c>
      <c r="GN15" s="9">
        <v>12.731999999999999</v>
      </c>
      <c r="GO15" s="9">
        <v>30.69</v>
      </c>
      <c r="GP15" s="9">
        <v>1034.3389999999999</v>
      </c>
      <c r="GQ15" s="9">
        <v>75.341999999999999</v>
      </c>
      <c r="GR15" s="9">
        <v>59.119</v>
      </c>
      <c r="GS15" s="9">
        <v>100.137</v>
      </c>
      <c r="GT15" s="9">
        <v>208.45500000000001</v>
      </c>
      <c r="GU15" s="9">
        <v>1060.482</v>
      </c>
      <c r="GV15" s="9">
        <v>193.221</v>
      </c>
      <c r="GW15" s="9">
        <v>1605.1679999999999</v>
      </c>
      <c r="GX15" s="9">
        <v>146.02099999999999</v>
      </c>
      <c r="GY15" s="9">
        <v>1110.347</v>
      </c>
      <c r="GZ15" s="9">
        <v>1110.347</v>
      </c>
      <c r="HA15" s="9">
        <v>278.29700000000003</v>
      </c>
      <c r="HB15" s="9">
        <v>81.667000000000002</v>
      </c>
      <c r="HC15" s="9">
        <v>25.292999999999999</v>
      </c>
      <c r="HD15" s="9">
        <v>45.831000000000003</v>
      </c>
      <c r="HE15" s="9">
        <v>45.741999999999997</v>
      </c>
      <c r="HF15" s="9">
        <v>25.382000000000001</v>
      </c>
      <c r="HG15" s="9">
        <v>40.15</v>
      </c>
      <c r="HH15" s="9">
        <v>4.3170000000000002</v>
      </c>
      <c r="HI15" s="9">
        <v>20.893000000000001</v>
      </c>
      <c r="HJ15" s="9">
        <v>14.975</v>
      </c>
      <c r="HK15" s="9">
        <v>25.135000000000002</v>
      </c>
      <c r="HL15" s="9">
        <v>31.013000000000002</v>
      </c>
      <c r="HM15" s="9">
        <v>48.478999999999999</v>
      </c>
      <c r="HN15" s="9">
        <v>22.643999999999998</v>
      </c>
      <c r="HO15" s="9">
        <v>196.63</v>
      </c>
      <c r="HP15" s="9">
        <v>832.05100000000004</v>
      </c>
      <c r="HQ15" s="9">
        <v>758.51700000000005</v>
      </c>
      <c r="HR15" s="9">
        <v>734.07299999999998</v>
      </c>
      <c r="HS15" s="9">
        <v>11.884</v>
      </c>
      <c r="HT15" s="9">
        <v>12.561</v>
      </c>
      <c r="HU15" s="9">
        <v>13.298999999999999</v>
      </c>
      <c r="HV15" s="9">
        <v>2.1259999999999999</v>
      </c>
      <c r="HW15" s="9">
        <v>8.8140000000000001</v>
      </c>
      <c r="HX15" s="9">
        <v>535.221</v>
      </c>
      <c r="HY15" s="9">
        <v>40.112000000000002</v>
      </c>
      <c r="HZ15" s="9">
        <v>42.113999999999997</v>
      </c>
      <c r="IA15" s="9">
        <v>141.07</v>
      </c>
      <c r="IB15" s="9">
        <v>97.013999999999996</v>
      </c>
      <c r="IC15" s="9">
        <v>661.50300000000004</v>
      </c>
      <c r="ID15" s="9">
        <v>73.533000000000001</v>
      </c>
      <c r="IE15" s="9">
        <v>911.05899999999997</v>
      </c>
      <c r="IF15" s="9">
        <v>199.28800000000001</v>
      </c>
      <c r="IG15" s="9">
        <v>853.47699999999998</v>
      </c>
      <c r="IH15" s="9">
        <v>853.47699999999998</v>
      </c>
      <c r="II15" s="9">
        <v>186.91800000000001</v>
      </c>
      <c r="IJ15" s="9">
        <v>83.873999999999995</v>
      </c>
      <c r="IK15" s="9">
        <v>19.087</v>
      </c>
      <c r="IL15" s="9">
        <v>54.32</v>
      </c>
      <c r="IM15" s="9">
        <v>39.984000000000002</v>
      </c>
      <c r="IN15" s="9">
        <v>33.423000000000002</v>
      </c>
      <c r="IO15" s="9">
        <v>44.561999999999998</v>
      </c>
      <c r="IP15" s="9">
        <v>12.18</v>
      </c>
      <c r="IQ15" s="9">
        <v>15.755000000000001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1604.8150000000001</v>
      </c>
      <c r="AL16" s="9">
        <v>1604.8150000000001</v>
      </c>
      <c r="AM16" s="9">
        <v>176.398</v>
      </c>
      <c r="AN16" s="9">
        <v>100.66</v>
      </c>
      <c r="AO16" s="9">
        <v>42.823999999999998</v>
      </c>
      <c r="AP16" s="9">
        <v>55.311</v>
      </c>
      <c r="AQ16" s="9">
        <v>60.344999999999999</v>
      </c>
      <c r="AR16" s="9">
        <v>38.365000000000002</v>
      </c>
      <c r="AS16" s="9">
        <v>64.457999999999998</v>
      </c>
      <c r="AT16" s="9">
        <v>28.257000000000001</v>
      </c>
      <c r="AU16" s="9">
        <v>5.9950000000000001</v>
      </c>
      <c r="AV16" s="9">
        <v>41.65</v>
      </c>
      <c r="AW16" s="9">
        <v>28.088000000000001</v>
      </c>
      <c r="AX16" s="9">
        <v>28.972999999999999</v>
      </c>
      <c r="AY16" s="9">
        <v>77.828999999999994</v>
      </c>
      <c r="AZ16" s="9">
        <v>20.881</v>
      </c>
      <c r="BA16" s="9">
        <v>75.739000000000004</v>
      </c>
      <c r="BB16" s="9">
        <v>1428.4159999999999</v>
      </c>
      <c r="BC16" s="9">
        <v>926.49699999999996</v>
      </c>
      <c r="BD16" s="9">
        <v>836.26099999999997</v>
      </c>
      <c r="BE16" s="9">
        <v>32.950000000000003</v>
      </c>
      <c r="BF16" s="9">
        <v>57.286000000000001</v>
      </c>
      <c r="BG16" s="9">
        <v>41.960999999999999</v>
      </c>
      <c r="BH16" s="9">
        <v>41.128</v>
      </c>
      <c r="BI16" s="9">
        <v>5.7670000000000003</v>
      </c>
      <c r="BJ16" s="9">
        <v>744.89599999999996</v>
      </c>
      <c r="BK16" s="9">
        <v>54.965000000000003</v>
      </c>
      <c r="BL16" s="9">
        <v>24.361000000000001</v>
      </c>
      <c r="BM16" s="9">
        <v>102.27500000000001</v>
      </c>
      <c r="BN16" s="9">
        <v>217.69900000000001</v>
      </c>
      <c r="BO16" s="9">
        <v>708.798</v>
      </c>
      <c r="BP16" s="9">
        <v>501.91899999999998</v>
      </c>
      <c r="BQ16" s="9">
        <v>1530.8989999999999</v>
      </c>
      <c r="BR16" s="9">
        <v>73.915000000000006</v>
      </c>
      <c r="BS16" s="9">
        <v>3158.047</v>
      </c>
      <c r="BT16" s="9">
        <v>3158.047</v>
      </c>
      <c r="BU16" s="9">
        <v>525.04999999999995</v>
      </c>
      <c r="BV16" s="9">
        <v>264.05500000000001</v>
      </c>
      <c r="BW16" s="9">
        <v>139.541</v>
      </c>
      <c r="BX16" s="9">
        <v>110.532</v>
      </c>
      <c r="BY16" s="9">
        <v>184.02</v>
      </c>
      <c r="BZ16" s="9">
        <v>65.638000000000005</v>
      </c>
      <c r="CA16" s="9">
        <v>198.64</v>
      </c>
      <c r="CB16" s="9">
        <v>49.881</v>
      </c>
      <c r="CC16" s="9">
        <v>0</v>
      </c>
      <c r="CD16" s="9">
        <v>102.63800000000001</v>
      </c>
      <c r="CE16" s="9">
        <v>74.427000000000007</v>
      </c>
      <c r="CF16" s="9">
        <v>73.009</v>
      </c>
      <c r="CG16" s="9">
        <v>186.91300000000001</v>
      </c>
      <c r="CH16" s="9">
        <v>63.16</v>
      </c>
      <c r="CI16" s="9">
        <v>260.99599999999998</v>
      </c>
      <c r="CJ16" s="9">
        <v>2632.9960000000001</v>
      </c>
      <c r="CK16" s="9">
        <v>2209.788</v>
      </c>
      <c r="CL16" s="9">
        <v>2089.0920000000001</v>
      </c>
      <c r="CM16" s="9">
        <v>72.680999999999997</v>
      </c>
      <c r="CN16" s="9">
        <v>46.79</v>
      </c>
      <c r="CO16" s="9">
        <v>81.108999999999995</v>
      </c>
      <c r="CP16" s="9">
        <v>36.698999999999998</v>
      </c>
      <c r="CQ16" s="9">
        <v>0.48899999999999999</v>
      </c>
      <c r="CR16" s="9">
        <v>1701.7059999999999</v>
      </c>
      <c r="CS16" s="9">
        <v>158.64599999999999</v>
      </c>
      <c r="CT16" s="9">
        <v>115.724</v>
      </c>
      <c r="CU16" s="9">
        <v>233.71299999999999</v>
      </c>
      <c r="CV16" s="9">
        <v>444.62900000000002</v>
      </c>
      <c r="CW16" s="9">
        <v>1765.1590000000001</v>
      </c>
      <c r="CX16" s="9">
        <v>423.209</v>
      </c>
      <c r="CY16" s="9">
        <v>2906.6</v>
      </c>
      <c r="CZ16" s="9">
        <v>251.447</v>
      </c>
      <c r="DA16" s="9">
        <v>1804.14</v>
      </c>
      <c r="DB16" s="9">
        <v>1804.14</v>
      </c>
      <c r="DC16" s="9">
        <v>310.82900000000001</v>
      </c>
      <c r="DD16" s="9">
        <v>163.245</v>
      </c>
      <c r="DE16" s="9">
        <v>86.677999999999997</v>
      </c>
      <c r="DF16" s="9">
        <v>62.055</v>
      </c>
      <c r="DG16" s="9">
        <v>110.753</v>
      </c>
      <c r="DH16" s="9">
        <v>37.981000000000002</v>
      </c>
      <c r="DI16" s="9">
        <v>106.96</v>
      </c>
      <c r="DJ16" s="9">
        <v>26.933</v>
      </c>
      <c r="DK16" s="9">
        <v>12.082000000000001</v>
      </c>
      <c r="DL16" s="9">
        <v>50.914999999999999</v>
      </c>
      <c r="DM16" s="9">
        <v>50.454999999999998</v>
      </c>
      <c r="DN16" s="9">
        <v>47.363</v>
      </c>
      <c r="DO16" s="9">
        <v>93.718999999999994</v>
      </c>
      <c r="DP16" s="9">
        <v>55.015000000000001</v>
      </c>
      <c r="DQ16" s="9">
        <v>147.584</v>
      </c>
      <c r="DR16" s="9">
        <v>1493.3109999999999</v>
      </c>
      <c r="DS16" s="9">
        <v>1071.7260000000001</v>
      </c>
      <c r="DT16" s="9">
        <v>1034.836</v>
      </c>
      <c r="DU16" s="9">
        <v>15.346</v>
      </c>
      <c r="DV16" s="9">
        <v>21.544</v>
      </c>
      <c r="DW16" s="9">
        <v>14.301</v>
      </c>
      <c r="DX16" s="9">
        <v>14.170999999999999</v>
      </c>
      <c r="DY16" s="9">
        <v>6.3650000000000002</v>
      </c>
      <c r="DZ16" s="9">
        <v>849.52200000000005</v>
      </c>
      <c r="EA16" s="9">
        <v>35.828000000000003</v>
      </c>
      <c r="EB16" s="9">
        <v>45.698</v>
      </c>
      <c r="EC16" s="9">
        <v>140.678</v>
      </c>
      <c r="ED16" s="9">
        <v>118.986</v>
      </c>
      <c r="EE16" s="9">
        <v>952.74</v>
      </c>
      <c r="EF16" s="9">
        <v>421.58499999999998</v>
      </c>
      <c r="EG16" s="9">
        <v>1652.8140000000001</v>
      </c>
      <c r="EH16" s="9">
        <v>151.32599999999999</v>
      </c>
      <c r="EI16" s="9">
        <v>1436.204</v>
      </c>
      <c r="EJ16" s="9">
        <v>1436.204</v>
      </c>
      <c r="EK16" s="9">
        <v>347.55500000000001</v>
      </c>
      <c r="EL16" s="9">
        <v>129.352</v>
      </c>
      <c r="EM16" s="9">
        <v>53.67</v>
      </c>
      <c r="EN16" s="9">
        <v>50.515999999999998</v>
      </c>
      <c r="EO16" s="9">
        <v>61.676000000000002</v>
      </c>
      <c r="EP16" s="9">
        <v>42.509</v>
      </c>
      <c r="EQ16" s="9">
        <v>46.710999999999999</v>
      </c>
      <c r="ER16" s="9">
        <v>17</v>
      </c>
      <c r="ES16" s="9">
        <v>35.689</v>
      </c>
      <c r="ET16" s="9">
        <v>20.257000000000001</v>
      </c>
      <c r="EU16" s="9">
        <v>32.726999999999997</v>
      </c>
      <c r="EV16" s="9">
        <v>51.201999999999998</v>
      </c>
      <c r="EW16" s="9">
        <v>65.206999999999994</v>
      </c>
      <c r="EX16" s="9">
        <v>38.978999999999999</v>
      </c>
      <c r="EY16" s="9">
        <v>218.203</v>
      </c>
      <c r="EZ16" s="9">
        <v>1088.6479999999999</v>
      </c>
      <c r="FA16" s="9">
        <v>987.72299999999996</v>
      </c>
      <c r="FB16" s="9">
        <v>955.40899999999999</v>
      </c>
      <c r="FC16" s="9">
        <v>15.044</v>
      </c>
      <c r="FD16" s="9">
        <v>16.821999999999999</v>
      </c>
      <c r="FE16" s="9">
        <v>11.927</v>
      </c>
      <c r="FF16" s="9">
        <v>5.72</v>
      </c>
      <c r="FG16" s="9">
        <v>13.237</v>
      </c>
      <c r="FH16" s="9">
        <v>665.68100000000004</v>
      </c>
      <c r="FI16" s="9">
        <v>71.453999999999994</v>
      </c>
      <c r="FJ16" s="9">
        <v>61.442999999999998</v>
      </c>
      <c r="FK16" s="9">
        <v>189.14400000000001</v>
      </c>
      <c r="FL16" s="9">
        <v>119.125</v>
      </c>
      <c r="FM16" s="9">
        <v>868.59799999999996</v>
      </c>
      <c r="FN16" s="9">
        <v>100.926</v>
      </c>
      <c r="FO16" s="9">
        <v>1211.8130000000001</v>
      </c>
      <c r="FP16" s="9">
        <v>224.39</v>
      </c>
      <c r="FQ16" s="9">
        <v>1752.6780000000001</v>
      </c>
      <c r="FR16" s="9">
        <v>1752.6780000000001</v>
      </c>
      <c r="FS16" s="9">
        <v>279.88400000000001</v>
      </c>
      <c r="FT16" s="9">
        <v>133.892</v>
      </c>
      <c r="FU16" s="9">
        <v>34.164999999999999</v>
      </c>
      <c r="FV16" s="9">
        <v>89.552000000000007</v>
      </c>
      <c r="FW16" s="9">
        <v>71.768000000000001</v>
      </c>
      <c r="FX16" s="9">
        <v>51.424999999999997</v>
      </c>
      <c r="FY16" s="9">
        <v>61.780999999999999</v>
      </c>
      <c r="FZ16" s="9">
        <v>18.768000000000001</v>
      </c>
      <c r="GA16" s="9">
        <v>42.645000000000003</v>
      </c>
      <c r="GB16" s="9">
        <v>41.018999999999998</v>
      </c>
      <c r="GC16" s="9">
        <v>45.430999999999997</v>
      </c>
      <c r="GD16" s="9">
        <v>37.267000000000003</v>
      </c>
      <c r="GE16" s="9">
        <v>88.397000000000006</v>
      </c>
      <c r="GF16" s="9">
        <v>35.32</v>
      </c>
      <c r="GG16" s="9">
        <v>145.99199999999999</v>
      </c>
      <c r="GH16" s="9">
        <v>1472.7940000000001</v>
      </c>
      <c r="GI16" s="9">
        <v>1286.972</v>
      </c>
      <c r="GJ16" s="9">
        <v>1201.7670000000001</v>
      </c>
      <c r="GK16" s="9">
        <v>47.484000000000002</v>
      </c>
      <c r="GL16" s="9">
        <v>36.432000000000002</v>
      </c>
      <c r="GM16" s="9">
        <v>35.734999999999999</v>
      </c>
      <c r="GN16" s="9">
        <v>16.309000000000001</v>
      </c>
      <c r="GO16" s="9">
        <v>30.629000000000001</v>
      </c>
      <c r="GP16" s="9">
        <v>1057.087</v>
      </c>
      <c r="GQ16" s="9">
        <v>60.392000000000003</v>
      </c>
      <c r="GR16" s="9">
        <v>61.866999999999997</v>
      </c>
      <c r="GS16" s="9">
        <v>107.626</v>
      </c>
      <c r="GT16" s="9">
        <v>196.256</v>
      </c>
      <c r="GU16" s="9">
        <v>1090.7170000000001</v>
      </c>
      <c r="GV16" s="9">
        <v>185.822</v>
      </c>
      <c r="GW16" s="9">
        <v>1607.962</v>
      </c>
      <c r="GX16" s="9">
        <v>144.71600000000001</v>
      </c>
      <c r="GY16" s="9">
        <v>1128.913</v>
      </c>
      <c r="GZ16" s="9">
        <v>1128.913</v>
      </c>
      <c r="HA16" s="9">
        <v>273.07900000000001</v>
      </c>
      <c r="HB16" s="9">
        <v>93.259</v>
      </c>
      <c r="HC16" s="9">
        <v>37.703000000000003</v>
      </c>
      <c r="HD16" s="9">
        <v>46.304000000000002</v>
      </c>
      <c r="HE16" s="9">
        <v>53.518999999999998</v>
      </c>
      <c r="HF16" s="9">
        <v>30.488</v>
      </c>
      <c r="HG16" s="9">
        <v>52.170999999999999</v>
      </c>
      <c r="HH16" s="9">
        <v>3.992</v>
      </c>
      <c r="HI16" s="9">
        <v>24.567</v>
      </c>
      <c r="HJ16" s="9">
        <v>29.442</v>
      </c>
      <c r="HK16" s="9">
        <v>26.053999999999998</v>
      </c>
      <c r="HL16" s="9">
        <v>28.510999999999999</v>
      </c>
      <c r="HM16" s="9">
        <v>62.017000000000003</v>
      </c>
      <c r="HN16" s="9">
        <v>21.99</v>
      </c>
      <c r="HO16" s="9">
        <v>179.82</v>
      </c>
      <c r="HP16" s="9">
        <v>855.83399999999995</v>
      </c>
      <c r="HQ16" s="9">
        <v>772.73099999999999</v>
      </c>
      <c r="HR16" s="9">
        <v>741.64800000000002</v>
      </c>
      <c r="HS16" s="9">
        <v>9.8529999999999998</v>
      </c>
      <c r="HT16" s="9">
        <v>21.228999999999999</v>
      </c>
      <c r="HU16" s="9">
        <v>10.852</v>
      </c>
      <c r="HV16" s="9">
        <v>5.1849999999999996</v>
      </c>
      <c r="HW16" s="9">
        <v>15.045</v>
      </c>
      <c r="HX16" s="9">
        <v>518.82000000000005</v>
      </c>
      <c r="HY16" s="9">
        <v>40.347999999999999</v>
      </c>
      <c r="HZ16" s="9">
        <v>50.241</v>
      </c>
      <c r="IA16" s="9">
        <v>163.322</v>
      </c>
      <c r="IB16" s="9">
        <v>107.086</v>
      </c>
      <c r="IC16" s="9">
        <v>665.64499999999998</v>
      </c>
      <c r="ID16" s="9">
        <v>83.102999999999994</v>
      </c>
      <c r="IE16" s="9">
        <v>949.83799999999997</v>
      </c>
      <c r="IF16" s="9">
        <v>179.07499999999999</v>
      </c>
      <c r="IG16" s="9">
        <v>818.952</v>
      </c>
      <c r="IH16" s="9">
        <v>818.952</v>
      </c>
      <c r="II16" s="9">
        <v>164.089</v>
      </c>
      <c r="IJ16" s="9">
        <v>78.775000000000006</v>
      </c>
      <c r="IK16" s="9">
        <v>35.023000000000003</v>
      </c>
      <c r="IL16" s="9">
        <v>35.695</v>
      </c>
      <c r="IM16" s="9">
        <v>48.790999999999997</v>
      </c>
      <c r="IN16" s="9">
        <v>21.927</v>
      </c>
      <c r="IO16" s="9">
        <v>51.271000000000001</v>
      </c>
      <c r="IP16" s="9">
        <v>9.391</v>
      </c>
      <c r="IQ16" s="9">
        <v>8.1530000000000005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1687.204</v>
      </c>
      <c r="AL17" s="9">
        <v>1687.204</v>
      </c>
      <c r="AM17" s="9">
        <v>169.23699999999999</v>
      </c>
      <c r="AN17" s="9">
        <v>88.64</v>
      </c>
      <c r="AO17" s="9">
        <v>38.841000000000001</v>
      </c>
      <c r="AP17" s="9">
        <v>46.247999999999998</v>
      </c>
      <c r="AQ17" s="9">
        <v>43.173999999999999</v>
      </c>
      <c r="AR17" s="9">
        <v>41.720999999999997</v>
      </c>
      <c r="AS17" s="9">
        <v>53.923000000000002</v>
      </c>
      <c r="AT17" s="9">
        <v>28.02</v>
      </c>
      <c r="AU17" s="9">
        <v>2.4630000000000001</v>
      </c>
      <c r="AV17" s="9">
        <v>29.856999999999999</v>
      </c>
      <c r="AW17" s="9">
        <v>26.202999999999999</v>
      </c>
      <c r="AX17" s="9">
        <v>30.382999999999999</v>
      </c>
      <c r="AY17" s="9">
        <v>66.704999999999998</v>
      </c>
      <c r="AZ17" s="9">
        <v>19.739000000000001</v>
      </c>
      <c r="BA17" s="9">
        <v>80.596999999999994</v>
      </c>
      <c r="BB17" s="9">
        <v>1517.9670000000001</v>
      </c>
      <c r="BC17" s="9">
        <v>987.95600000000002</v>
      </c>
      <c r="BD17" s="9">
        <v>909.81</v>
      </c>
      <c r="BE17" s="9">
        <v>25.321000000000002</v>
      </c>
      <c r="BF17" s="9">
        <v>51.737000000000002</v>
      </c>
      <c r="BG17" s="9">
        <v>34.747</v>
      </c>
      <c r="BH17" s="9">
        <v>38.970999999999997</v>
      </c>
      <c r="BI17" s="9">
        <v>3.1909999999999998</v>
      </c>
      <c r="BJ17" s="9">
        <v>741.11099999999999</v>
      </c>
      <c r="BK17" s="9">
        <v>88.227999999999994</v>
      </c>
      <c r="BL17" s="9">
        <v>43.75</v>
      </c>
      <c r="BM17" s="9">
        <v>114.86799999999999</v>
      </c>
      <c r="BN17" s="9">
        <v>218.20599999999999</v>
      </c>
      <c r="BO17" s="9">
        <v>769.75</v>
      </c>
      <c r="BP17" s="9">
        <v>530.01099999999997</v>
      </c>
      <c r="BQ17" s="9">
        <v>1610.6279999999999</v>
      </c>
      <c r="BR17" s="9">
        <v>76.575999999999993</v>
      </c>
      <c r="BS17" s="9">
        <v>3337.1840000000002</v>
      </c>
      <c r="BT17" s="9">
        <v>3337.1840000000002</v>
      </c>
      <c r="BU17" s="9">
        <v>469.39100000000002</v>
      </c>
      <c r="BV17" s="9">
        <v>213.49600000000001</v>
      </c>
      <c r="BW17" s="9">
        <v>95.852999999999994</v>
      </c>
      <c r="BX17" s="9">
        <v>103.14400000000001</v>
      </c>
      <c r="BY17" s="9">
        <v>157.761</v>
      </c>
      <c r="BZ17" s="9">
        <v>41.235999999999997</v>
      </c>
      <c r="CA17" s="9">
        <v>163.74</v>
      </c>
      <c r="CB17" s="9">
        <v>35.256999999999998</v>
      </c>
      <c r="CC17" s="9">
        <v>0</v>
      </c>
      <c r="CD17" s="9">
        <v>76.13</v>
      </c>
      <c r="CE17" s="9">
        <v>64.983000000000004</v>
      </c>
      <c r="CF17" s="9">
        <v>57.884</v>
      </c>
      <c r="CG17" s="9">
        <v>136.70599999999999</v>
      </c>
      <c r="CH17" s="9">
        <v>62.290999999999997</v>
      </c>
      <c r="CI17" s="9">
        <v>255.89400000000001</v>
      </c>
      <c r="CJ17" s="9">
        <v>2867.7930000000001</v>
      </c>
      <c r="CK17" s="9">
        <v>2406.3870000000002</v>
      </c>
      <c r="CL17" s="9">
        <v>2270.1</v>
      </c>
      <c r="CM17" s="9">
        <v>94.399000000000001</v>
      </c>
      <c r="CN17" s="9">
        <v>40.29</v>
      </c>
      <c r="CO17" s="9">
        <v>104.607</v>
      </c>
      <c r="CP17" s="9">
        <v>29.524999999999999</v>
      </c>
      <c r="CQ17" s="9">
        <v>0</v>
      </c>
      <c r="CR17" s="9">
        <v>1802.8230000000001</v>
      </c>
      <c r="CS17" s="9">
        <v>175.75</v>
      </c>
      <c r="CT17" s="9">
        <v>159.08699999999999</v>
      </c>
      <c r="CU17" s="9">
        <v>268.726</v>
      </c>
      <c r="CV17" s="9">
        <v>457.875</v>
      </c>
      <c r="CW17" s="9">
        <v>1948.511</v>
      </c>
      <c r="CX17" s="9">
        <v>461.40699999999998</v>
      </c>
      <c r="CY17" s="9">
        <v>3098.7910000000002</v>
      </c>
      <c r="CZ17" s="9">
        <v>238.393</v>
      </c>
      <c r="DA17" s="9">
        <v>1756.088</v>
      </c>
      <c r="DB17" s="9">
        <v>1756.088</v>
      </c>
      <c r="DC17" s="9">
        <v>297.79700000000003</v>
      </c>
      <c r="DD17" s="9">
        <v>149.80199999999999</v>
      </c>
      <c r="DE17" s="9">
        <v>69.540999999999997</v>
      </c>
      <c r="DF17" s="9">
        <v>63.316000000000003</v>
      </c>
      <c r="DG17" s="9">
        <v>96.524000000000001</v>
      </c>
      <c r="DH17" s="9">
        <v>36.332999999999998</v>
      </c>
      <c r="DI17" s="9">
        <v>92.778999999999996</v>
      </c>
      <c r="DJ17" s="9">
        <v>28.946999999999999</v>
      </c>
      <c r="DK17" s="9">
        <v>10.504</v>
      </c>
      <c r="DL17" s="9">
        <v>46.594999999999999</v>
      </c>
      <c r="DM17" s="9">
        <v>44.15</v>
      </c>
      <c r="DN17" s="9">
        <v>42.112000000000002</v>
      </c>
      <c r="DO17" s="9">
        <v>81.233999999999995</v>
      </c>
      <c r="DP17" s="9">
        <v>51.622999999999998</v>
      </c>
      <c r="DQ17" s="9">
        <v>147.995</v>
      </c>
      <c r="DR17" s="9">
        <v>1458.2919999999999</v>
      </c>
      <c r="DS17" s="9">
        <v>1057.204</v>
      </c>
      <c r="DT17" s="9">
        <v>1030.1289999999999</v>
      </c>
      <c r="DU17" s="9">
        <v>12.903</v>
      </c>
      <c r="DV17" s="9">
        <v>13.631</v>
      </c>
      <c r="DW17" s="9">
        <v>12.849</v>
      </c>
      <c r="DX17" s="9">
        <v>7.0350000000000001</v>
      </c>
      <c r="DY17" s="9">
        <v>6.65</v>
      </c>
      <c r="DZ17" s="9">
        <v>808.50900000000001</v>
      </c>
      <c r="EA17" s="9">
        <v>44.332000000000001</v>
      </c>
      <c r="EB17" s="9">
        <v>56.573999999999998</v>
      </c>
      <c r="EC17" s="9">
        <v>147.78899999999999</v>
      </c>
      <c r="ED17" s="9">
        <v>110.27</v>
      </c>
      <c r="EE17" s="9">
        <v>946.93399999999997</v>
      </c>
      <c r="EF17" s="9">
        <v>401.08800000000002</v>
      </c>
      <c r="EG17" s="9">
        <v>1603.5360000000001</v>
      </c>
      <c r="EH17" s="9">
        <v>152.55199999999999</v>
      </c>
      <c r="EI17" s="9">
        <v>1377.01</v>
      </c>
      <c r="EJ17" s="9">
        <v>1377.01</v>
      </c>
      <c r="EK17" s="9">
        <v>345.52</v>
      </c>
      <c r="EL17" s="9">
        <v>126.36</v>
      </c>
      <c r="EM17" s="9">
        <v>48.655000000000001</v>
      </c>
      <c r="EN17" s="9">
        <v>63.908999999999999</v>
      </c>
      <c r="EO17" s="9">
        <v>68.936999999999998</v>
      </c>
      <c r="EP17" s="9">
        <v>43.29</v>
      </c>
      <c r="EQ17" s="9">
        <v>66.885999999999996</v>
      </c>
      <c r="ER17" s="9">
        <v>22.396999999999998</v>
      </c>
      <c r="ES17" s="9">
        <v>19.327000000000002</v>
      </c>
      <c r="ET17" s="9">
        <v>24.623000000000001</v>
      </c>
      <c r="EU17" s="9">
        <v>48.030999999999999</v>
      </c>
      <c r="EV17" s="9">
        <v>40.216000000000001</v>
      </c>
      <c r="EW17" s="9">
        <v>75.147999999999996</v>
      </c>
      <c r="EX17" s="9">
        <v>37.722000000000001</v>
      </c>
      <c r="EY17" s="9">
        <v>219.16</v>
      </c>
      <c r="EZ17" s="9">
        <v>1031.49</v>
      </c>
      <c r="FA17" s="9">
        <v>932.86400000000003</v>
      </c>
      <c r="FB17" s="9">
        <v>892.50900000000001</v>
      </c>
      <c r="FC17" s="9">
        <v>23.4</v>
      </c>
      <c r="FD17" s="9">
        <v>15.621</v>
      </c>
      <c r="FE17" s="9">
        <v>26.071000000000002</v>
      </c>
      <c r="FF17" s="9">
        <v>5.3949999999999996</v>
      </c>
      <c r="FG17" s="9">
        <v>6.3289999999999997</v>
      </c>
      <c r="FH17" s="9">
        <v>607.82299999999998</v>
      </c>
      <c r="FI17" s="9">
        <v>77.072999999999993</v>
      </c>
      <c r="FJ17" s="9">
        <v>82.721999999999994</v>
      </c>
      <c r="FK17" s="9">
        <v>165.245</v>
      </c>
      <c r="FL17" s="9">
        <v>128.864</v>
      </c>
      <c r="FM17" s="9">
        <v>804.00099999999998</v>
      </c>
      <c r="FN17" s="9">
        <v>98.626000000000005</v>
      </c>
      <c r="FO17" s="9">
        <v>1164.7049999999999</v>
      </c>
      <c r="FP17" s="9">
        <v>212.30500000000001</v>
      </c>
      <c r="FQ17" s="9">
        <v>1684.26</v>
      </c>
      <c r="FR17" s="9">
        <v>1684.26</v>
      </c>
      <c r="FS17" s="9">
        <v>273.20100000000002</v>
      </c>
      <c r="FT17" s="9">
        <v>134.04900000000001</v>
      </c>
      <c r="FU17" s="9">
        <v>34.520000000000003</v>
      </c>
      <c r="FV17" s="9">
        <v>86.34</v>
      </c>
      <c r="FW17" s="9">
        <v>70.372</v>
      </c>
      <c r="FX17" s="9">
        <v>49.561999999999998</v>
      </c>
      <c r="FY17" s="9">
        <v>71.346999999999994</v>
      </c>
      <c r="FZ17" s="9">
        <v>16.634</v>
      </c>
      <c r="GA17" s="9">
        <v>29.863</v>
      </c>
      <c r="GB17" s="9">
        <v>42.881999999999998</v>
      </c>
      <c r="GC17" s="9">
        <v>44.49</v>
      </c>
      <c r="GD17" s="9">
        <v>33.488999999999997</v>
      </c>
      <c r="GE17" s="9">
        <v>81.614000000000004</v>
      </c>
      <c r="GF17" s="9">
        <v>39.244999999999997</v>
      </c>
      <c r="GG17" s="9">
        <v>139.15199999999999</v>
      </c>
      <c r="GH17" s="9">
        <v>1411.06</v>
      </c>
      <c r="GI17" s="9">
        <v>1239.49</v>
      </c>
      <c r="GJ17" s="9">
        <v>1156.0540000000001</v>
      </c>
      <c r="GK17" s="9">
        <v>50.222999999999999</v>
      </c>
      <c r="GL17" s="9">
        <v>32.081000000000003</v>
      </c>
      <c r="GM17" s="9">
        <v>41.838999999999999</v>
      </c>
      <c r="GN17" s="9">
        <v>12.006</v>
      </c>
      <c r="GO17" s="9">
        <v>28.355</v>
      </c>
      <c r="GP17" s="9">
        <v>969.99099999999999</v>
      </c>
      <c r="GQ17" s="9">
        <v>84.165000000000006</v>
      </c>
      <c r="GR17" s="9">
        <v>74.512</v>
      </c>
      <c r="GS17" s="9">
        <v>110.822</v>
      </c>
      <c r="GT17" s="9">
        <v>206.46799999999999</v>
      </c>
      <c r="GU17" s="9">
        <v>1033.0219999999999</v>
      </c>
      <c r="GV17" s="9">
        <v>171.56899999999999</v>
      </c>
      <c r="GW17" s="9">
        <v>1545.164</v>
      </c>
      <c r="GX17" s="9">
        <v>139.096</v>
      </c>
      <c r="GY17" s="9">
        <v>1099.433</v>
      </c>
      <c r="GZ17" s="9">
        <v>1099.433</v>
      </c>
      <c r="HA17" s="9">
        <v>255.81800000000001</v>
      </c>
      <c r="HB17" s="9">
        <v>80.676000000000002</v>
      </c>
      <c r="HC17" s="9">
        <v>26.878</v>
      </c>
      <c r="HD17" s="9">
        <v>48.301000000000002</v>
      </c>
      <c r="HE17" s="9">
        <v>43.542999999999999</v>
      </c>
      <c r="HF17" s="9">
        <v>31.635999999999999</v>
      </c>
      <c r="HG17" s="9">
        <v>45.853000000000002</v>
      </c>
      <c r="HH17" s="9">
        <v>5.4139999999999997</v>
      </c>
      <c r="HI17" s="9">
        <v>22.530999999999999</v>
      </c>
      <c r="HJ17" s="9">
        <v>21.427</v>
      </c>
      <c r="HK17" s="9">
        <v>28.584</v>
      </c>
      <c r="HL17" s="9">
        <v>25.167999999999999</v>
      </c>
      <c r="HM17" s="9">
        <v>49.372</v>
      </c>
      <c r="HN17" s="9">
        <v>25.806999999999999</v>
      </c>
      <c r="HO17" s="9">
        <v>175.142</v>
      </c>
      <c r="HP17" s="9">
        <v>843.61500000000001</v>
      </c>
      <c r="HQ17" s="9">
        <v>769.78200000000004</v>
      </c>
      <c r="HR17" s="9">
        <v>735.64800000000002</v>
      </c>
      <c r="HS17" s="9">
        <v>17.759</v>
      </c>
      <c r="HT17" s="9">
        <v>15.409000000000001</v>
      </c>
      <c r="HU17" s="9">
        <v>15.093999999999999</v>
      </c>
      <c r="HV17" s="9">
        <v>5.2320000000000002</v>
      </c>
      <c r="HW17" s="9">
        <v>12.842000000000001</v>
      </c>
      <c r="HX17" s="9">
        <v>478.428</v>
      </c>
      <c r="HY17" s="9">
        <v>54.319000000000003</v>
      </c>
      <c r="HZ17" s="9">
        <v>66.522999999999996</v>
      </c>
      <c r="IA17" s="9">
        <v>170.512</v>
      </c>
      <c r="IB17" s="9">
        <v>88.843999999999994</v>
      </c>
      <c r="IC17" s="9">
        <v>680.93700000000001</v>
      </c>
      <c r="ID17" s="9">
        <v>73.832999999999998</v>
      </c>
      <c r="IE17" s="9">
        <v>927.38599999999997</v>
      </c>
      <c r="IF17" s="9">
        <v>172.047</v>
      </c>
      <c r="IG17" s="9">
        <v>841.721</v>
      </c>
      <c r="IH17" s="9">
        <v>841.721</v>
      </c>
      <c r="II17" s="9">
        <v>168.92099999999999</v>
      </c>
      <c r="IJ17" s="9">
        <v>75.614000000000004</v>
      </c>
      <c r="IK17" s="9">
        <v>22.675999999999998</v>
      </c>
      <c r="IL17" s="9">
        <v>40.767000000000003</v>
      </c>
      <c r="IM17" s="9">
        <v>37.051000000000002</v>
      </c>
      <c r="IN17" s="9">
        <v>26.391999999999999</v>
      </c>
      <c r="IO17" s="9">
        <v>41.863</v>
      </c>
      <c r="IP17" s="9">
        <v>13.308</v>
      </c>
      <c r="IQ17" s="9">
        <v>6.0709999999999997</v>
      </c>
    </row>
    <row r="18" spans="1:251">
      <c r="A18" s="10">
        <v>44593</v>
      </c>
      <c r="B18" s="9">
        <v>14203.996999999999</v>
      </c>
      <c r="C18" s="9">
        <v>13363.421</v>
      </c>
      <c r="D18" s="9">
        <v>2830.6390000000001</v>
      </c>
      <c r="E18" s="9">
        <v>1272.1110000000001</v>
      </c>
      <c r="F18" s="9">
        <v>502.46800000000002</v>
      </c>
      <c r="G18" s="9">
        <v>636.03200000000004</v>
      </c>
      <c r="H18" s="9">
        <v>758.03300000000002</v>
      </c>
      <c r="I18" s="9">
        <v>379.90499999999997</v>
      </c>
      <c r="J18" s="9">
        <v>787.65800000000002</v>
      </c>
      <c r="K18" s="9">
        <v>190.27600000000001</v>
      </c>
      <c r="L18" s="9">
        <v>145.529</v>
      </c>
      <c r="M18" s="9">
        <v>384.96600000000001</v>
      </c>
      <c r="N18" s="9">
        <v>398.33100000000002</v>
      </c>
      <c r="O18" s="9">
        <v>356.95800000000003</v>
      </c>
      <c r="P18" s="9">
        <v>794.29899999999998</v>
      </c>
      <c r="Q18" s="9">
        <v>345.95600000000002</v>
      </c>
      <c r="R18" s="9">
        <v>1558.528</v>
      </c>
      <c r="S18" s="9">
        <v>10532.781999999999</v>
      </c>
      <c r="T18" s="9">
        <v>8546.2270000000008</v>
      </c>
      <c r="U18" s="9">
        <v>8042.13</v>
      </c>
      <c r="V18" s="9">
        <v>272.70999999999998</v>
      </c>
      <c r="W18" s="9">
        <v>224.38300000000001</v>
      </c>
      <c r="X18" s="9">
        <v>279.14400000000001</v>
      </c>
      <c r="Y18" s="9">
        <v>121.39700000000001</v>
      </c>
      <c r="Z18" s="9">
        <v>86.968000000000004</v>
      </c>
      <c r="AA18" s="9">
        <v>6286.0910000000003</v>
      </c>
      <c r="AB18" s="9">
        <v>582.54899999999998</v>
      </c>
      <c r="AC18" s="9">
        <v>452.52100000000002</v>
      </c>
      <c r="AD18" s="9">
        <v>1225.067</v>
      </c>
      <c r="AE18" s="9">
        <v>1514.163</v>
      </c>
      <c r="AF18" s="9">
        <v>7032.0640000000003</v>
      </c>
      <c r="AG18" s="9">
        <v>1986.5550000000001</v>
      </c>
      <c r="AH18" s="9">
        <v>840.57600000000002</v>
      </c>
      <c r="AI18" s="9">
        <v>12405.812</v>
      </c>
      <c r="AJ18" s="9">
        <v>1798.1849999999999</v>
      </c>
      <c r="AK18" s="9">
        <v>1768.42</v>
      </c>
      <c r="AL18" s="9">
        <v>1768.42</v>
      </c>
      <c r="AM18" s="9">
        <v>228.73599999999999</v>
      </c>
      <c r="AN18" s="9">
        <v>125.93</v>
      </c>
      <c r="AO18" s="9">
        <v>55.417999999999999</v>
      </c>
      <c r="AP18" s="9">
        <v>66.626000000000005</v>
      </c>
      <c r="AQ18" s="9">
        <v>76.965000000000003</v>
      </c>
      <c r="AR18" s="9">
        <v>45.079000000000001</v>
      </c>
      <c r="AS18" s="9">
        <v>83.882000000000005</v>
      </c>
      <c r="AT18" s="9">
        <v>30.704000000000001</v>
      </c>
      <c r="AU18" s="9">
        <v>7.4580000000000002</v>
      </c>
      <c r="AV18" s="9">
        <v>50.860999999999997</v>
      </c>
      <c r="AW18" s="9">
        <v>31.943000000000001</v>
      </c>
      <c r="AX18" s="9">
        <v>39.24</v>
      </c>
      <c r="AY18" s="9">
        <v>95.957999999999998</v>
      </c>
      <c r="AZ18" s="9">
        <v>26.085999999999999</v>
      </c>
      <c r="BA18" s="9">
        <v>102.806</v>
      </c>
      <c r="BB18" s="9">
        <v>1539.6849999999999</v>
      </c>
      <c r="BC18" s="9">
        <v>1081.6389999999999</v>
      </c>
      <c r="BD18" s="9">
        <v>971.62400000000002</v>
      </c>
      <c r="BE18" s="9">
        <v>48.295000000000002</v>
      </c>
      <c r="BF18" s="9">
        <v>59.603000000000002</v>
      </c>
      <c r="BG18" s="9">
        <v>51.707999999999998</v>
      </c>
      <c r="BH18" s="9">
        <v>46.292999999999999</v>
      </c>
      <c r="BI18" s="9">
        <v>8.657</v>
      </c>
      <c r="BJ18" s="9">
        <v>848.52099999999996</v>
      </c>
      <c r="BK18" s="9">
        <v>88.356999999999999</v>
      </c>
      <c r="BL18" s="9">
        <v>31.085999999999999</v>
      </c>
      <c r="BM18" s="9">
        <v>113.676</v>
      </c>
      <c r="BN18" s="9">
        <v>276.53899999999999</v>
      </c>
      <c r="BO18" s="9">
        <v>805.1</v>
      </c>
      <c r="BP18" s="9">
        <v>458.04599999999999</v>
      </c>
      <c r="BQ18" s="9">
        <v>1671.54</v>
      </c>
      <c r="BR18" s="9">
        <v>96.881</v>
      </c>
      <c r="BS18" s="9">
        <v>3545.4639999999999</v>
      </c>
      <c r="BT18" s="9">
        <v>3545.4639999999999</v>
      </c>
      <c r="BU18" s="9">
        <v>641.23900000000003</v>
      </c>
      <c r="BV18" s="9">
        <v>326.24099999999999</v>
      </c>
      <c r="BW18" s="9">
        <v>145.19800000000001</v>
      </c>
      <c r="BX18" s="9">
        <v>157.62</v>
      </c>
      <c r="BY18" s="9">
        <v>229.71700000000001</v>
      </c>
      <c r="BZ18" s="9">
        <v>72.540999999999997</v>
      </c>
      <c r="CA18" s="9">
        <v>242.916</v>
      </c>
      <c r="CB18" s="9">
        <v>57.353999999999999</v>
      </c>
      <c r="CC18" s="9">
        <v>1.329</v>
      </c>
      <c r="CD18" s="9">
        <v>116.08799999999999</v>
      </c>
      <c r="CE18" s="9">
        <v>100.075</v>
      </c>
      <c r="CF18" s="9">
        <v>86.656000000000006</v>
      </c>
      <c r="CG18" s="9">
        <v>220.12299999999999</v>
      </c>
      <c r="CH18" s="9">
        <v>82.695999999999998</v>
      </c>
      <c r="CI18" s="9">
        <v>314.99900000000002</v>
      </c>
      <c r="CJ18" s="9">
        <v>2904.2249999999999</v>
      </c>
      <c r="CK18" s="9">
        <v>2424.114</v>
      </c>
      <c r="CL18" s="9">
        <v>2275.4740000000002</v>
      </c>
      <c r="CM18" s="9">
        <v>94.423000000000002</v>
      </c>
      <c r="CN18" s="9">
        <v>53.420999999999999</v>
      </c>
      <c r="CO18" s="9">
        <v>111.572</v>
      </c>
      <c r="CP18" s="9">
        <v>35.375</v>
      </c>
      <c r="CQ18" s="9">
        <v>0.89700000000000002</v>
      </c>
      <c r="CR18" s="9">
        <v>1836.8209999999999</v>
      </c>
      <c r="CS18" s="9">
        <v>169.559</v>
      </c>
      <c r="CT18" s="9">
        <v>130.47399999999999</v>
      </c>
      <c r="CU18" s="9">
        <v>287.26100000000002</v>
      </c>
      <c r="CV18" s="9">
        <v>550.77599999999995</v>
      </c>
      <c r="CW18" s="9">
        <v>1873.338</v>
      </c>
      <c r="CX18" s="9">
        <v>480.11099999999999</v>
      </c>
      <c r="CY18" s="9">
        <v>3248.4769999999999</v>
      </c>
      <c r="CZ18" s="9">
        <v>296.98700000000002</v>
      </c>
      <c r="DA18" s="9">
        <v>1802.5640000000001</v>
      </c>
      <c r="DB18" s="9">
        <v>1802.5640000000001</v>
      </c>
      <c r="DC18" s="9">
        <v>336.35</v>
      </c>
      <c r="DD18" s="9">
        <v>160.15100000000001</v>
      </c>
      <c r="DE18" s="9">
        <v>77.998999999999995</v>
      </c>
      <c r="DF18" s="9">
        <v>61.216000000000001</v>
      </c>
      <c r="DG18" s="9">
        <v>106.294</v>
      </c>
      <c r="DH18" s="9">
        <v>32.92</v>
      </c>
      <c r="DI18" s="9">
        <v>104.099</v>
      </c>
      <c r="DJ18" s="9">
        <v>21.945</v>
      </c>
      <c r="DK18" s="9">
        <v>12.028</v>
      </c>
      <c r="DL18" s="9">
        <v>60.427999999999997</v>
      </c>
      <c r="DM18" s="9">
        <v>45.575000000000003</v>
      </c>
      <c r="DN18" s="9">
        <v>34.097999999999999</v>
      </c>
      <c r="DO18" s="9">
        <v>91.361000000000004</v>
      </c>
      <c r="DP18" s="9">
        <v>48.738999999999997</v>
      </c>
      <c r="DQ18" s="9">
        <v>176.19900000000001</v>
      </c>
      <c r="DR18" s="9">
        <v>1466.2139999999999</v>
      </c>
      <c r="DS18" s="9">
        <v>1049.348</v>
      </c>
      <c r="DT18" s="9">
        <v>1011.828</v>
      </c>
      <c r="DU18" s="9">
        <v>21.561</v>
      </c>
      <c r="DV18" s="9">
        <v>15.675000000000001</v>
      </c>
      <c r="DW18" s="9">
        <v>20.036000000000001</v>
      </c>
      <c r="DX18" s="9">
        <v>10.939</v>
      </c>
      <c r="DY18" s="9">
        <v>5.0410000000000004</v>
      </c>
      <c r="DZ18" s="9">
        <v>801.82</v>
      </c>
      <c r="EA18" s="9">
        <v>50.970999999999997</v>
      </c>
      <c r="EB18" s="9">
        <v>33.338999999999999</v>
      </c>
      <c r="EC18" s="9">
        <v>163.21799999999999</v>
      </c>
      <c r="ED18" s="9">
        <v>150.59299999999999</v>
      </c>
      <c r="EE18" s="9">
        <v>898.755</v>
      </c>
      <c r="EF18" s="9">
        <v>416.86599999999999</v>
      </c>
      <c r="EG18" s="9">
        <v>1617.02</v>
      </c>
      <c r="EH18" s="9">
        <v>185.54400000000001</v>
      </c>
      <c r="EI18" s="9">
        <v>1408.7270000000001</v>
      </c>
      <c r="EJ18" s="9">
        <v>1408.7270000000001</v>
      </c>
      <c r="EK18" s="9">
        <v>389.89400000000001</v>
      </c>
      <c r="EL18" s="9">
        <v>150.178</v>
      </c>
      <c r="EM18" s="9">
        <v>66.84</v>
      </c>
      <c r="EN18" s="9">
        <v>66.953000000000003</v>
      </c>
      <c r="EO18" s="9">
        <v>81.980999999999995</v>
      </c>
      <c r="EP18" s="9">
        <v>51.813000000000002</v>
      </c>
      <c r="EQ18" s="9">
        <v>87.471000000000004</v>
      </c>
      <c r="ER18" s="9">
        <v>24.873999999999999</v>
      </c>
      <c r="ES18" s="9">
        <v>16.748000000000001</v>
      </c>
      <c r="ET18" s="9">
        <v>26.86</v>
      </c>
      <c r="EU18" s="9">
        <v>59.402000000000001</v>
      </c>
      <c r="EV18" s="9">
        <v>47.530999999999999</v>
      </c>
      <c r="EW18" s="9">
        <v>87.94</v>
      </c>
      <c r="EX18" s="9">
        <v>45.853000000000002</v>
      </c>
      <c r="EY18" s="9">
        <v>239.71600000000001</v>
      </c>
      <c r="EZ18" s="9">
        <v>1018.833</v>
      </c>
      <c r="FA18" s="9">
        <v>902.95399999999995</v>
      </c>
      <c r="FB18" s="9">
        <v>858.096</v>
      </c>
      <c r="FC18" s="9">
        <v>25.184999999999999</v>
      </c>
      <c r="FD18" s="9">
        <v>17.678999999999998</v>
      </c>
      <c r="FE18" s="9">
        <v>22.71</v>
      </c>
      <c r="FF18" s="9">
        <v>8.4789999999999992</v>
      </c>
      <c r="FG18" s="9">
        <v>10.015000000000001</v>
      </c>
      <c r="FH18" s="9">
        <v>575.48900000000003</v>
      </c>
      <c r="FI18" s="9">
        <v>74.858999999999995</v>
      </c>
      <c r="FJ18" s="9">
        <v>71.972999999999999</v>
      </c>
      <c r="FK18" s="9">
        <v>180.63200000000001</v>
      </c>
      <c r="FL18" s="9">
        <v>121.45399999999999</v>
      </c>
      <c r="FM18" s="9">
        <v>781.5</v>
      </c>
      <c r="FN18" s="9">
        <v>115.879</v>
      </c>
      <c r="FO18" s="9">
        <v>1173.8620000000001</v>
      </c>
      <c r="FP18" s="9">
        <v>234.864</v>
      </c>
      <c r="FQ18" s="9">
        <v>1748.2719999999999</v>
      </c>
      <c r="FR18" s="9">
        <v>1748.2719999999999</v>
      </c>
      <c r="FS18" s="9">
        <v>361.50799999999998</v>
      </c>
      <c r="FT18" s="9">
        <v>193.982</v>
      </c>
      <c r="FU18" s="9">
        <v>60.819000000000003</v>
      </c>
      <c r="FV18" s="9">
        <v>118.09</v>
      </c>
      <c r="FW18" s="9">
        <v>115.224</v>
      </c>
      <c r="FX18" s="9">
        <v>63.685000000000002</v>
      </c>
      <c r="FY18" s="9">
        <v>112.997</v>
      </c>
      <c r="FZ18" s="9">
        <v>34.256</v>
      </c>
      <c r="GA18" s="9">
        <v>31.428999999999998</v>
      </c>
      <c r="GB18" s="9">
        <v>63.57</v>
      </c>
      <c r="GC18" s="9">
        <v>64.850999999999999</v>
      </c>
      <c r="GD18" s="9">
        <v>50.488</v>
      </c>
      <c r="GE18" s="9">
        <v>135.06399999999999</v>
      </c>
      <c r="GF18" s="9">
        <v>43.844999999999999</v>
      </c>
      <c r="GG18" s="9">
        <v>167.52500000000001</v>
      </c>
      <c r="GH18" s="9">
        <v>1386.7639999999999</v>
      </c>
      <c r="GI18" s="9">
        <v>1219.7149999999999</v>
      </c>
      <c r="GJ18" s="9">
        <v>1137.183</v>
      </c>
      <c r="GK18" s="9">
        <v>46.171999999999997</v>
      </c>
      <c r="GL18" s="9">
        <v>35.298999999999999</v>
      </c>
      <c r="GM18" s="9">
        <v>36.277999999999999</v>
      </c>
      <c r="GN18" s="9">
        <v>13.462</v>
      </c>
      <c r="GO18" s="9">
        <v>30.687000000000001</v>
      </c>
      <c r="GP18" s="9">
        <v>962.37900000000002</v>
      </c>
      <c r="GQ18" s="9">
        <v>79.819000000000003</v>
      </c>
      <c r="GR18" s="9">
        <v>71.703999999999994</v>
      </c>
      <c r="GS18" s="9">
        <v>105.813</v>
      </c>
      <c r="GT18" s="9">
        <v>202.017</v>
      </c>
      <c r="GU18" s="9">
        <v>1017.698</v>
      </c>
      <c r="GV18" s="9">
        <v>167.04900000000001</v>
      </c>
      <c r="GW18" s="9">
        <v>1575.2329999999999</v>
      </c>
      <c r="GX18" s="9">
        <v>173.03899999999999</v>
      </c>
      <c r="GY18" s="9">
        <v>1108.944</v>
      </c>
      <c r="GZ18" s="9">
        <v>1108.944</v>
      </c>
      <c r="HA18" s="9">
        <v>329.56700000000001</v>
      </c>
      <c r="HB18" s="9">
        <v>108.196</v>
      </c>
      <c r="HC18" s="9">
        <v>35.457999999999998</v>
      </c>
      <c r="HD18" s="9">
        <v>53.116</v>
      </c>
      <c r="HE18" s="9">
        <v>50.576000000000001</v>
      </c>
      <c r="HF18" s="9">
        <v>37.997999999999998</v>
      </c>
      <c r="HG18" s="9">
        <v>52.496000000000002</v>
      </c>
      <c r="HH18" s="9">
        <v>5.7060000000000004</v>
      </c>
      <c r="HI18" s="9">
        <v>29.170999999999999</v>
      </c>
      <c r="HJ18" s="9">
        <v>24.731999999999999</v>
      </c>
      <c r="HK18" s="9">
        <v>31.428999999999998</v>
      </c>
      <c r="HL18" s="9">
        <v>32.412999999999997</v>
      </c>
      <c r="HM18" s="9">
        <v>59.347999999999999</v>
      </c>
      <c r="HN18" s="9">
        <v>29.225999999999999</v>
      </c>
      <c r="HO18" s="9">
        <v>221.37100000000001</v>
      </c>
      <c r="HP18" s="9">
        <v>779.37800000000004</v>
      </c>
      <c r="HQ18" s="9">
        <v>691.45799999999997</v>
      </c>
      <c r="HR18" s="9">
        <v>657.38099999999997</v>
      </c>
      <c r="HS18" s="9">
        <v>13.647</v>
      </c>
      <c r="HT18" s="9">
        <v>20.43</v>
      </c>
      <c r="HU18" s="9">
        <v>12.91</v>
      </c>
      <c r="HV18" s="9">
        <v>3.8210000000000002</v>
      </c>
      <c r="HW18" s="9">
        <v>15.984</v>
      </c>
      <c r="HX18" s="9">
        <v>436.84899999999999</v>
      </c>
      <c r="HY18" s="9">
        <v>54.56</v>
      </c>
      <c r="HZ18" s="9">
        <v>53.683</v>
      </c>
      <c r="IA18" s="9">
        <v>146.36600000000001</v>
      </c>
      <c r="IB18" s="9">
        <v>90.768000000000001</v>
      </c>
      <c r="IC18" s="9">
        <v>600.69000000000005</v>
      </c>
      <c r="ID18" s="9">
        <v>87.92</v>
      </c>
      <c r="IE18" s="9">
        <v>878.23699999999997</v>
      </c>
      <c r="IF18" s="9">
        <v>230.70699999999999</v>
      </c>
      <c r="IG18" s="9">
        <v>820.86199999999997</v>
      </c>
      <c r="IH18" s="9">
        <v>820.86199999999997</v>
      </c>
      <c r="II18" s="9">
        <v>203.35599999999999</v>
      </c>
      <c r="IJ18" s="9">
        <v>94.596000000000004</v>
      </c>
      <c r="IK18" s="9">
        <v>28.2</v>
      </c>
      <c r="IL18" s="9">
        <v>50.654000000000003</v>
      </c>
      <c r="IM18" s="9">
        <v>46.473999999999997</v>
      </c>
      <c r="IN18" s="9">
        <v>32.381</v>
      </c>
      <c r="IO18" s="9">
        <v>48.122999999999998</v>
      </c>
      <c r="IP18" s="9">
        <v>14.968999999999999</v>
      </c>
      <c r="IQ18" s="9">
        <v>12.528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14.766</v>
      </c>
      <c r="C11" s="9">
        <v>27.757999999999999</v>
      </c>
      <c r="D11" s="9">
        <v>24.216999999999999</v>
      </c>
      <c r="E11" s="9">
        <v>40.057000000000002</v>
      </c>
      <c r="F11" s="9">
        <v>26.684999999999999</v>
      </c>
      <c r="G11" s="9">
        <v>75.332999999999998</v>
      </c>
      <c r="H11" s="9">
        <v>589.37300000000005</v>
      </c>
      <c r="I11" s="9">
        <v>503.60899999999998</v>
      </c>
      <c r="J11" s="9">
        <v>486.03300000000002</v>
      </c>
      <c r="K11" s="9">
        <v>7.9980000000000002</v>
      </c>
      <c r="L11" s="9">
        <v>9.5779999999999994</v>
      </c>
      <c r="M11" s="9">
        <v>11.731999999999999</v>
      </c>
      <c r="N11" s="9">
        <v>3.4119999999999999</v>
      </c>
      <c r="O11" s="9">
        <v>1.7669999999999999</v>
      </c>
      <c r="P11" s="9">
        <v>389.03800000000001</v>
      </c>
      <c r="Q11" s="9">
        <v>18.289000000000001</v>
      </c>
      <c r="R11" s="9">
        <v>23.446999999999999</v>
      </c>
      <c r="S11" s="9">
        <v>72.834999999999994</v>
      </c>
      <c r="T11" s="9">
        <v>49.634</v>
      </c>
      <c r="U11" s="9">
        <v>453.97500000000002</v>
      </c>
      <c r="V11" s="9">
        <v>85.763999999999996</v>
      </c>
      <c r="W11" s="9">
        <v>662.11800000000005</v>
      </c>
      <c r="X11" s="9">
        <v>77.19</v>
      </c>
      <c r="Y11" s="9">
        <v>1123.4760000000001</v>
      </c>
      <c r="Z11" s="9">
        <v>1123.4760000000001</v>
      </c>
      <c r="AA11" s="9">
        <v>301.18900000000002</v>
      </c>
      <c r="AB11" s="9">
        <v>99.204999999999998</v>
      </c>
      <c r="AC11" s="9">
        <v>33.085999999999999</v>
      </c>
      <c r="AD11" s="9">
        <v>52.412999999999997</v>
      </c>
      <c r="AE11" s="9">
        <v>54.201999999999998</v>
      </c>
      <c r="AF11" s="9">
        <v>31.297000000000001</v>
      </c>
      <c r="AG11" s="9">
        <v>52.057000000000002</v>
      </c>
      <c r="AH11" s="9">
        <v>1.5880000000000001</v>
      </c>
      <c r="AI11" s="9">
        <v>24.606999999999999</v>
      </c>
      <c r="AJ11" s="9">
        <v>18.402000000000001</v>
      </c>
      <c r="AK11" s="9">
        <v>34.027999999999999</v>
      </c>
      <c r="AL11" s="9">
        <v>33.069000000000003</v>
      </c>
      <c r="AM11" s="9">
        <v>51.576999999999998</v>
      </c>
      <c r="AN11" s="9">
        <v>33.921999999999997</v>
      </c>
      <c r="AO11" s="9">
        <v>201.98400000000001</v>
      </c>
      <c r="AP11" s="9">
        <v>822.28700000000003</v>
      </c>
      <c r="AQ11" s="9">
        <v>685.54</v>
      </c>
      <c r="AR11" s="9">
        <v>669.40599999999995</v>
      </c>
      <c r="AS11" s="9">
        <v>8.2100000000000009</v>
      </c>
      <c r="AT11" s="9">
        <v>7.9240000000000004</v>
      </c>
      <c r="AU11" s="9">
        <v>6.585</v>
      </c>
      <c r="AV11" s="9">
        <v>0</v>
      </c>
      <c r="AW11" s="9">
        <v>6.4809999999999999</v>
      </c>
      <c r="AX11" s="9">
        <v>498.62099999999998</v>
      </c>
      <c r="AY11" s="9">
        <v>31.936</v>
      </c>
      <c r="AZ11" s="9">
        <v>32.814</v>
      </c>
      <c r="BA11" s="9">
        <v>122.169</v>
      </c>
      <c r="BB11" s="9">
        <v>66.784000000000006</v>
      </c>
      <c r="BC11" s="9">
        <v>618.75599999999997</v>
      </c>
      <c r="BD11" s="9">
        <v>136.74700000000001</v>
      </c>
      <c r="BE11" s="9">
        <v>925.16</v>
      </c>
      <c r="BF11" s="9">
        <v>198.316</v>
      </c>
      <c r="BG11" s="9">
        <v>3578.07</v>
      </c>
      <c r="BH11" s="9">
        <v>3578.07</v>
      </c>
      <c r="BI11" s="9">
        <v>482.512</v>
      </c>
      <c r="BJ11" s="9">
        <v>256.91800000000001</v>
      </c>
      <c r="BK11" s="9">
        <v>115.547</v>
      </c>
      <c r="BL11" s="9">
        <v>120.792</v>
      </c>
      <c r="BM11" s="9">
        <v>165.15100000000001</v>
      </c>
      <c r="BN11" s="9">
        <v>71.715999999999994</v>
      </c>
      <c r="BO11" s="9">
        <v>178.048</v>
      </c>
      <c r="BP11" s="9">
        <v>55.8</v>
      </c>
      <c r="BQ11" s="9">
        <v>0</v>
      </c>
      <c r="BR11" s="9">
        <v>84.370999999999995</v>
      </c>
      <c r="BS11" s="9">
        <v>85.274000000000001</v>
      </c>
      <c r="BT11" s="9">
        <v>67.222999999999999</v>
      </c>
      <c r="BU11" s="9">
        <v>168.86099999999999</v>
      </c>
      <c r="BV11" s="9">
        <v>68.006</v>
      </c>
      <c r="BW11" s="9">
        <v>225.59299999999999</v>
      </c>
      <c r="BX11" s="9">
        <v>3095.558</v>
      </c>
      <c r="BY11" s="9">
        <v>2418.4389999999999</v>
      </c>
      <c r="BZ11" s="9">
        <v>2272.6280000000002</v>
      </c>
      <c r="CA11" s="9">
        <v>70.486000000000004</v>
      </c>
      <c r="CB11" s="9">
        <v>75.096000000000004</v>
      </c>
      <c r="CC11" s="9">
        <v>89.641999999999996</v>
      </c>
      <c r="CD11" s="9">
        <v>49.862000000000002</v>
      </c>
      <c r="CE11" s="9">
        <v>0</v>
      </c>
      <c r="CF11" s="9">
        <v>1920.0429999999999</v>
      </c>
      <c r="CG11" s="9">
        <v>163.06299999999999</v>
      </c>
      <c r="CH11" s="9">
        <v>120.952</v>
      </c>
      <c r="CI11" s="9">
        <v>214.38200000000001</v>
      </c>
      <c r="CJ11" s="9">
        <v>501.44299999999998</v>
      </c>
      <c r="CK11" s="9">
        <v>1916.9960000000001</v>
      </c>
      <c r="CL11" s="9">
        <v>677.11900000000003</v>
      </c>
      <c r="CM11" s="9">
        <v>3360.2840000000001</v>
      </c>
      <c r="CN11" s="9">
        <v>217.786</v>
      </c>
      <c r="CO11" s="9">
        <v>1303.211</v>
      </c>
      <c r="CP11" s="9">
        <v>1303.211</v>
      </c>
      <c r="CQ11" s="9">
        <v>184.34100000000001</v>
      </c>
      <c r="CR11" s="9">
        <v>92.093999999999994</v>
      </c>
      <c r="CS11" s="9">
        <v>47.023000000000003</v>
      </c>
      <c r="CT11" s="9">
        <v>40.869999999999997</v>
      </c>
      <c r="CU11" s="9">
        <v>57.545999999999999</v>
      </c>
      <c r="CV11" s="9">
        <v>30.347999999999999</v>
      </c>
      <c r="CW11" s="9">
        <v>55.881999999999998</v>
      </c>
      <c r="CX11" s="9">
        <v>19.001999999999999</v>
      </c>
      <c r="CY11" s="9">
        <v>9.5370000000000008</v>
      </c>
      <c r="CZ11" s="9">
        <v>30.771000000000001</v>
      </c>
      <c r="DA11" s="9">
        <v>28.257999999999999</v>
      </c>
      <c r="DB11" s="9">
        <v>28.864999999999998</v>
      </c>
      <c r="DC11" s="9">
        <v>60.128999999999998</v>
      </c>
      <c r="DD11" s="9">
        <v>27.765000000000001</v>
      </c>
      <c r="DE11" s="9">
        <v>92.247</v>
      </c>
      <c r="DF11" s="9">
        <v>1118.8689999999999</v>
      </c>
      <c r="DG11" s="9">
        <v>861.74300000000005</v>
      </c>
      <c r="DH11" s="9">
        <v>788.31500000000005</v>
      </c>
      <c r="DI11" s="9">
        <v>32.627000000000002</v>
      </c>
      <c r="DJ11" s="9">
        <v>40.799999999999997</v>
      </c>
      <c r="DK11" s="9">
        <v>22.212</v>
      </c>
      <c r="DL11" s="9">
        <v>30.577999999999999</v>
      </c>
      <c r="DM11" s="9">
        <v>17.959</v>
      </c>
      <c r="DN11" s="9">
        <v>686.82899999999995</v>
      </c>
      <c r="DO11" s="9">
        <v>61.938000000000002</v>
      </c>
      <c r="DP11" s="9">
        <v>35.595999999999997</v>
      </c>
      <c r="DQ11" s="9">
        <v>77.38</v>
      </c>
      <c r="DR11" s="9">
        <v>189.15700000000001</v>
      </c>
      <c r="DS11" s="9">
        <v>672.58600000000001</v>
      </c>
      <c r="DT11" s="9">
        <v>257.12599999999998</v>
      </c>
      <c r="DU11" s="9">
        <v>1219.742</v>
      </c>
      <c r="DV11" s="9">
        <v>83.468999999999994</v>
      </c>
      <c r="DW11" s="9">
        <v>1716.1020000000001</v>
      </c>
      <c r="DX11" s="9">
        <v>1716.1020000000001</v>
      </c>
      <c r="DY11" s="9">
        <v>306.35700000000003</v>
      </c>
      <c r="DZ11" s="9">
        <v>154.16900000000001</v>
      </c>
      <c r="EA11" s="9">
        <v>72.290999999999997</v>
      </c>
      <c r="EB11" s="9">
        <v>68.822999999999993</v>
      </c>
      <c r="EC11" s="9">
        <v>106.45699999999999</v>
      </c>
      <c r="ED11" s="9">
        <v>33.825000000000003</v>
      </c>
      <c r="EE11" s="9">
        <v>96.623999999999995</v>
      </c>
      <c r="EF11" s="9">
        <v>29.422000000000001</v>
      </c>
      <c r="EG11" s="9">
        <v>11.201000000000001</v>
      </c>
      <c r="EH11" s="9">
        <v>41.134999999999998</v>
      </c>
      <c r="EI11" s="9">
        <v>51.488</v>
      </c>
      <c r="EJ11" s="9">
        <v>48.491999999999997</v>
      </c>
      <c r="EK11" s="9">
        <v>84.613</v>
      </c>
      <c r="EL11" s="9">
        <v>56.502000000000002</v>
      </c>
      <c r="EM11" s="9">
        <v>152.18700000000001</v>
      </c>
      <c r="EN11" s="9">
        <v>1409.7460000000001</v>
      </c>
      <c r="EO11" s="9">
        <v>1004.179</v>
      </c>
      <c r="EP11" s="9">
        <v>969.59</v>
      </c>
      <c r="EQ11" s="9">
        <v>15.647</v>
      </c>
      <c r="ER11" s="9">
        <v>18.942</v>
      </c>
      <c r="ES11" s="9">
        <v>11.743</v>
      </c>
      <c r="ET11" s="9">
        <v>11.369</v>
      </c>
      <c r="EU11" s="9">
        <v>7.73</v>
      </c>
      <c r="EV11" s="9">
        <v>802.61300000000006</v>
      </c>
      <c r="EW11" s="9">
        <v>41.44</v>
      </c>
      <c r="EX11" s="9">
        <v>47.771999999999998</v>
      </c>
      <c r="EY11" s="9">
        <v>112.355</v>
      </c>
      <c r="EZ11" s="9">
        <v>125.086</v>
      </c>
      <c r="FA11" s="9">
        <v>879.09299999999996</v>
      </c>
      <c r="FB11" s="9">
        <v>405.56599999999997</v>
      </c>
      <c r="FC11" s="9">
        <v>1566.9069999999999</v>
      </c>
      <c r="FD11" s="9">
        <v>149.19499999999999</v>
      </c>
      <c r="FE11" s="9">
        <v>2974.3960000000002</v>
      </c>
      <c r="FF11" s="9">
        <v>2974.3960000000002</v>
      </c>
      <c r="FG11" s="9">
        <v>625.77800000000002</v>
      </c>
      <c r="FH11" s="9">
        <v>259.13600000000002</v>
      </c>
      <c r="FI11" s="9">
        <v>84.34</v>
      </c>
      <c r="FJ11" s="9">
        <v>140.51499999999999</v>
      </c>
      <c r="FK11" s="9">
        <v>132.71</v>
      </c>
      <c r="FL11" s="9">
        <v>92.144000000000005</v>
      </c>
      <c r="FM11" s="9">
        <v>123.922</v>
      </c>
      <c r="FN11" s="9">
        <v>32.055</v>
      </c>
      <c r="FO11" s="9">
        <v>60.938000000000002</v>
      </c>
      <c r="FP11" s="9">
        <v>46.442999999999998</v>
      </c>
      <c r="FQ11" s="9">
        <v>86.281000000000006</v>
      </c>
      <c r="FR11" s="9">
        <v>92.13</v>
      </c>
      <c r="FS11" s="9">
        <v>141.77199999999999</v>
      </c>
      <c r="FT11" s="9">
        <v>83.082999999999998</v>
      </c>
      <c r="FU11" s="9">
        <v>366.64299999999997</v>
      </c>
      <c r="FV11" s="9">
        <v>2348.6179999999999</v>
      </c>
      <c r="FW11" s="9">
        <v>2052.163</v>
      </c>
      <c r="FX11" s="9">
        <v>1953.924</v>
      </c>
      <c r="FY11" s="9">
        <v>51.645000000000003</v>
      </c>
      <c r="FZ11" s="9">
        <v>46.594999999999999</v>
      </c>
      <c r="GA11" s="9">
        <v>53.921999999999997</v>
      </c>
      <c r="GB11" s="9">
        <v>8.4049999999999994</v>
      </c>
      <c r="GC11" s="9">
        <v>31.605</v>
      </c>
      <c r="GD11" s="9">
        <v>1571.2460000000001</v>
      </c>
      <c r="GE11" s="9">
        <v>103.321</v>
      </c>
      <c r="GF11" s="9">
        <v>114.15300000000001</v>
      </c>
      <c r="GG11" s="9">
        <v>263.44299999999998</v>
      </c>
      <c r="GH11" s="9">
        <v>265.95600000000002</v>
      </c>
      <c r="GI11" s="9">
        <v>1786.2070000000001</v>
      </c>
      <c r="GJ11" s="9">
        <v>296.45499999999998</v>
      </c>
      <c r="GK11" s="9">
        <v>2622.07</v>
      </c>
      <c r="GL11" s="9">
        <v>352.32600000000002</v>
      </c>
      <c r="GM11" s="9">
        <v>1930.6210000000001</v>
      </c>
      <c r="GN11" s="9">
        <v>1930.6210000000001</v>
      </c>
      <c r="GO11" s="9">
        <v>518.88</v>
      </c>
      <c r="GP11" s="9">
        <v>151.62700000000001</v>
      </c>
      <c r="GQ11" s="9">
        <v>52.697000000000003</v>
      </c>
      <c r="GR11" s="9">
        <v>77.823999999999998</v>
      </c>
      <c r="GS11" s="9">
        <v>81.873000000000005</v>
      </c>
      <c r="GT11" s="9">
        <v>48.648000000000003</v>
      </c>
      <c r="GU11" s="9">
        <v>81.507999999999996</v>
      </c>
      <c r="GV11" s="9">
        <v>0</v>
      </c>
      <c r="GW11" s="9">
        <v>42.914000000000001</v>
      </c>
      <c r="GX11" s="9">
        <v>29.2</v>
      </c>
      <c r="GY11" s="9">
        <v>52.22</v>
      </c>
      <c r="GZ11" s="9">
        <v>49.100999999999999</v>
      </c>
      <c r="HA11" s="9">
        <v>77.875</v>
      </c>
      <c r="HB11" s="9">
        <v>52.646000000000001</v>
      </c>
      <c r="HC11" s="9">
        <v>367.25299999999999</v>
      </c>
      <c r="HD11" s="9">
        <v>1411.742</v>
      </c>
      <c r="HE11" s="9">
        <v>1248.181</v>
      </c>
      <c r="HF11" s="9">
        <v>1217.3430000000001</v>
      </c>
      <c r="HG11" s="9">
        <v>15.145</v>
      </c>
      <c r="HH11" s="9">
        <v>15.694000000000001</v>
      </c>
      <c r="HI11" s="9">
        <v>14.856999999999999</v>
      </c>
      <c r="HJ11" s="9">
        <v>0</v>
      </c>
      <c r="HK11" s="9">
        <v>12.298999999999999</v>
      </c>
      <c r="HL11" s="9">
        <v>859.07600000000002</v>
      </c>
      <c r="HM11" s="9">
        <v>66.138000000000005</v>
      </c>
      <c r="HN11" s="9">
        <v>79.152000000000001</v>
      </c>
      <c r="HO11" s="9">
        <v>243.816</v>
      </c>
      <c r="HP11" s="9">
        <v>136.24199999999999</v>
      </c>
      <c r="HQ11" s="9">
        <v>1111.9390000000001</v>
      </c>
      <c r="HR11" s="9">
        <v>163.56</v>
      </c>
      <c r="HS11" s="9">
        <v>1570.848</v>
      </c>
      <c r="HT11" s="9">
        <v>359.774</v>
      </c>
      <c r="HU11" s="9">
        <v>909.524</v>
      </c>
      <c r="HV11" s="9">
        <v>689.91700000000003</v>
      </c>
      <c r="HW11" s="9">
        <v>219.607</v>
      </c>
      <c r="HX11" s="9">
        <v>3903.6550000000002</v>
      </c>
      <c r="HY11" s="9">
        <v>3645.2159999999999</v>
      </c>
      <c r="HZ11" s="9">
        <v>639.71299999999997</v>
      </c>
      <c r="IA11" s="9">
        <v>268.89600000000002</v>
      </c>
      <c r="IB11" s="9">
        <v>123.36199999999999</v>
      </c>
      <c r="IC11" s="9">
        <v>124.03100000000001</v>
      </c>
      <c r="ID11" s="9">
        <v>161.12299999999999</v>
      </c>
      <c r="IE11" s="9">
        <v>85.438000000000002</v>
      </c>
      <c r="IF11" s="9">
        <v>158.732</v>
      </c>
      <c r="IG11" s="9">
        <v>41.06</v>
      </c>
      <c r="IH11" s="9">
        <v>39.435000000000002</v>
      </c>
      <c r="II11" s="9">
        <v>73.328999999999994</v>
      </c>
      <c r="IJ11" s="9">
        <v>83.712999999999994</v>
      </c>
      <c r="IK11" s="9">
        <v>90.35</v>
      </c>
      <c r="IL11" s="9">
        <v>168.45099999999999</v>
      </c>
      <c r="IM11" s="9">
        <v>78.941999999999993</v>
      </c>
      <c r="IN11" s="9">
        <v>370.81700000000001</v>
      </c>
      <c r="IO11" s="9">
        <v>3005.5030000000002</v>
      </c>
      <c r="IP11" s="9">
        <v>2433.9580000000001</v>
      </c>
      <c r="IQ11" s="9">
        <v>2322.047</v>
      </c>
    </row>
    <row r="12" spans="1:251">
      <c r="A12" s="10">
        <v>42401</v>
      </c>
      <c r="B12" s="9">
        <v>16.315000000000001</v>
      </c>
      <c r="C12" s="9">
        <v>20.893000000000001</v>
      </c>
      <c r="D12" s="9">
        <v>17.760999999999999</v>
      </c>
      <c r="E12" s="9">
        <v>33.454999999999998</v>
      </c>
      <c r="F12" s="9">
        <v>21.513999999999999</v>
      </c>
      <c r="G12" s="9">
        <v>77.941999999999993</v>
      </c>
      <c r="H12" s="9">
        <v>572.798</v>
      </c>
      <c r="I12" s="9">
        <v>495.93200000000002</v>
      </c>
      <c r="J12" s="9">
        <v>485.12299999999999</v>
      </c>
      <c r="K12" s="9">
        <v>5.9320000000000004</v>
      </c>
      <c r="L12" s="9">
        <v>4.8769999999999998</v>
      </c>
      <c r="M12" s="9">
        <v>5.992</v>
      </c>
      <c r="N12" s="9">
        <v>1.083</v>
      </c>
      <c r="O12" s="9">
        <v>2.3730000000000002</v>
      </c>
      <c r="P12" s="9">
        <v>384.67200000000003</v>
      </c>
      <c r="Q12" s="9">
        <v>17.242999999999999</v>
      </c>
      <c r="R12" s="9">
        <v>21.577000000000002</v>
      </c>
      <c r="S12" s="9">
        <v>72.44</v>
      </c>
      <c r="T12" s="9">
        <v>38.953000000000003</v>
      </c>
      <c r="U12" s="9">
        <v>456.97899999999998</v>
      </c>
      <c r="V12" s="9">
        <v>76.866</v>
      </c>
      <c r="W12" s="9">
        <v>631.83500000000004</v>
      </c>
      <c r="X12" s="9">
        <v>79.006</v>
      </c>
      <c r="Y12" s="9">
        <v>1157.02</v>
      </c>
      <c r="Z12" s="9">
        <v>1157.02</v>
      </c>
      <c r="AA12" s="9">
        <v>324.14400000000001</v>
      </c>
      <c r="AB12" s="9">
        <v>101.938</v>
      </c>
      <c r="AC12" s="9">
        <v>34.250999999999998</v>
      </c>
      <c r="AD12" s="9">
        <v>49.548999999999999</v>
      </c>
      <c r="AE12" s="9">
        <v>43.125999999999998</v>
      </c>
      <c r="AF12" s="9">
        <v>40.238999999999997</v>
      </c>
      <c r="AG12" s="9">
        <v>43.131999999999998</v>
      </c>
      <c r="AH12" s="9">
        <v>1.6759999999999999</v>
      </c>
      <c r="AI12" s="9">
        <v>30.72</v>
      </c>
      <c r="AJ12" s="9">
        <v>15.808999999999999</v>
      </c>
      <c r="AK12" s="9">
        <v>22.350999999999999</v>
      </c>
      <c r="AL12" s="9">
        <v>45.64</v>
      </c>
      <c r="AM12" s="9">
        <v>43.209000000000003</v>
      </c>
      <c r="AN12" s="9">
        <v>40.591000000000001</v>
      </c>
      <c r="AO12" s="9">
        <v>222.20599999999999</v>
      </c>
      <c r="AP12" s="9">
        <v>832.87599999999998</v>
      </c>
      <c r="AQ12" s="9">
        <v>687.56500000000005</v>
      </c>
      <c r="AR12" s="9">
        <v>671.89300000000003</v>
      </c>
      <c r="AS12" s="9">
        <v>5.89</v>
      </c>
      <c r="AT12" s="9">
        <v>9.782</v>
      </c>
      <c r="AU12" s="9">
        <v>5.8170000000000002</v>
      </c>
      <c r="AV12" s="9">
        <v>0</v>
      </c>
      <c r="AW12" s="9">
        <v>8.1880000000000006</v>
      </c>
      <c r="AX12" s="9">
        <v>502.53500000000003</v>
      </c>
      <c r="AY12" s="9">
        <v>29.358000000000001</v>
      </c>
      <c r="AZ12" s="9">
        <v>37.341000000000001</v>
      </c>
      <c r="BA12" s="9">
        <v>118.33</v>
      </c>
      <c r="BB12" s="9">
        <v>61.326000000000001</v>
      </c>
      <c r="BC12" s="9">
        <v>626.23900000000003</v>
      </c>
      <c r="BD12" s="9">
        <v>145.31100000000001</v>
      </c>
      <c r="BE12" s="9">
        <v>927.57899999999995</v>
      </c>
      <c r="BF12" s="9">
        <v>229.441</v>
      </c>
      <c r="BG12" s="9">
        <v>3678.6019999999999</v>
      </c>
      <c r="BH12" s="9">
        <v>3678.6019999999999</v>
      </c>
      <c r="BI12" s="9">
        <v>522.476</v>
      </c>
      <c r="BJ12" s="9">
        <v>276.83699999999999</v>
      </c>
      <c r="BK12" s="9">
        <v>134.809</v>
      </c>
      <c r="BL12" s="9">
        <v>120.833</v>
      </c>
      <c r="BM12" s="9">
        <v>179.893</v>
      </c>
      <c r="BN12" s="9">
        <v>75.167000000000002</v>
      </c>
      <c r="BO12" s="9">
        <v>195.18199999999999</v>
      </c>
      <c r="BP12" s="9">
        <v>58.53</v>
      </c>
      <c r="BQ12" s="9">
        <v>0</v>
      </c>
      <c r="BR12" s="9">
        <v>85.11</v>
      </c>
      <c r="BS12" s="9">
        <v>78.963999999999999</v>
      </c>
      <c r="BT12" s="9">
        <v>91.566999999999993</v>
      </c>
      <c r="BU12" s="9">
        <v>180.554</v>
      </c>
      <c r="BV12" s="9">
        <v>75.087999999999994</v>
      </c>
      <c r="BW12" s="9">
        <v>245.64</v>
      </c>
      <c r="BX12" s="9">
        <v>3156.1260000000002</v>
      </c>
      <c r="BY12" s="9">
        <v>2447.3919999999998</v>
      </c>
      <c r="BZ12" s="9">
        <v>2291.221</v>
      </c>
      <c r="CA12" s="9">
        <v>79.787000000000006</v>
      </c>
      <c r="CB12" s="9">
        <v>74.900000000000006</v>
      </c>
      <c r="CC12" s="9">
        <v>93.33</v>
      </c>
      <c r="CD12" s="9">
        <v>55.637999999999998</v>
      </c>
      <c r="CE12" s="9">
        <v>0</v>
      </c>
      <c r="CF12" s="9">
        <v>1937.96</v>
      </c>
      <c r="CG12" s="9">
        <v>153.39599999999999</v>
      </c>
      <c r="CH12" s="9">
        <v>110.47199999999999</v>
      </c>
      <c r="CI12" s="9">
        <v>245.56299999999999</v>
      </c>
      <c r="CJ12" s="9">
        <v>510.73</v>
      </c>
      <c r="CK12" s="9">
        <v>1936.6610000000001</v>
      </c>
      <c r="CL12" s="9">
        <v>708.73400000000004</v>
      </c>
      <c r="CM12" s="9">
        <v>3439.5450000000001</v>
      </c>
      <c r="CN12" s="9">
        <v>239.05699999999999</v>
      </c>
      <c r="CO12" s="9">
        <v>1343.8130000000001</v>
      </c>
      <c r="CP12" s="9">
        <v>1343.8130000000001</v>
      </c>
      <c r="CQ12" s="9">
        <v>180.51300000000001</v>
      </c>
      <c r="CR12" s="9">
        <v>93.881</v>
      </c>
      <c r="CS12" s="9">
        <v>41.710999999999999</v>
      </c>
      <c r="CT12" s="9">
        <v>43.845999999999997</v>
      </c>
      <c r="CU12" s="9">
        <v>57.904000000000003</v>
      </c>
      <c r="CV12" s="9">
        <v>27.652999999999999</v>
      </c>
      <c r="CW12" s="9">
        <v>51.636000000000003</v>
      </c>
      <c r="CX12" s="9">
        <v>20.077999999999999</v>
      </c>
      <c r="CY12" s="9">
        <v>12.507</v>
      </c>
      <c r="CZ12" s="9">
        <v>27.332999999999998</v>
      </c>
      <c r="DA12" s="9">
        <v>28.265999999999998</v>
      </c>
      <c r="DB12" s="9">
        <v>29.957999999999998</v>
      </c>
      <c r="DC12" s="9">
        <v>55.798000000000002</v>
      </c>
      <c r="DD12" s="9">
        <v>29.757999999999999</v>
      </c>
      <c r="DE12" s="9">
        <v>86.632000000000005</v>
      </c>
      <c r="DF12" s="9">
        <v>1163.3</v>
      </c>
      <c r="DG12" s="9">
        <v>903.71199999999999</v>
      </c>
      <c r="DH12" s="9">
        <v>835.97500000000002</v>
      </c>
      <c r="DI12" s="9">
        <v>32.892000000000003</v>
      </c>
      <c r="DJ12" s="9">
        <v>34.844999999999999</v>
      </c>
      <c r="DK12" s="9">
        <v>25.170999999999999</v>
      </c>
      <c r="DL12" s="9">
        <v>28.963000000000001</v>
      </c>
      <c r="DM12" s="9">
        <v>11.388999999999999</v>
      </c>
      <c r="DN12" s="9">
        <v>739.86599999999999</v>
      </c>
      <c r="DO12" s="9">
        <v>44</v>
      </c>
      <c r="DP12" s="9">
        <v>36.314999999999998</v>
      </c>
      <c r="DQ12" s="9">
        <v>83.531000000000006</v>
      </c>
      <c r="DR12" s="9">
        <v>174.92400000000001</v>
      </c>
      <c r="DS12" s="9">
        <v>728.78800000000001</v>
      </c>
      <c r="DT12" s="9">
        <v>259.58800000000002</v>
      </c>
      <c r="DU12" s="9">
        <v>1260.9179999999999</v>
      </c>
      <c r="DV12" s="9">
        <v>82.894999999999996</v>
      </c>
      <c r="DW12" s="9">
        <v>1694.4079999999999</v>
      </c>
      <c r="DX12" s="9">
        <v>1694.4079999999999</v>
      </c>
      <c r="DY12" s="9">
        <v>294.46800000000002</v>
      </c>
      <c r="DZ12" s="9">
        <v>144.661</v>
      </c>
      <c r="EA12" s="9">
        <v>71.763000000000005</v>
      </c>
      <c r="EB12" s="9">
        <v>61.664999999999999</v>
      </c>
      <c r="EC12" s="9">
        <v>99.346999999999994</v>
      </c>
      <c r="ED12" s="9">
        <v>33.575000000000003</v>
      </c>
      <c r="EE12" s="9">
        <v>90.093000000000004</v>
      </c>
      <c r="EF12" s="9">
        <v>30.219000000000001</v>
      </c>
      <c r="EG12" s="9">
        <v>11.555</v>
      </c>
      <c r="EH12" s="9">
        <v>43.146999999999998</v>
      </c>
      <c r="EI12" s="9">
        <v>46.119</v>
      </c>
      <c r="EJ12" s="9">
        <v>44.161999999999999</v>
      </c>
      <c r="EK12" s="9">
        <v>79.367999999999995</v>
      </c>
      <c r="EL12" s="9">
        <v>54.061</v>
      </c>
      <c r="EM12" s="9">
        <v>149.80699999999999</v>
      </c>
      <c r="EN12" s="9">
        <v>1399.94</v>
      </c>
      <c r="EO12" s="9">
        <v>975.43600000000004</v>
      </c>
      <c r="EP12" s="9">
        <v>942.505</v>
      </c>
      <c r="EQ12" s="9">
        <v>20.41</v>
      </c>
      <c r="ER12" s="9">
        <v>12.521000000000001</v>
      </c>
      <c r="ES12" s="9">
        <v>16.113</v>
      </c>
      <c r="ET12" s="9">
        <v>10.733000000000001</v>
      </c>
      <c r="EU12" s="9">
        <v>3.0289999999999999</v>
      </c>
      <c r="EV12" s="9">
        <v>786.69899999999996</v>
      </c>
      <c r="EW12" s="9">
        <v>38.155000000000001</v>
      </c>
      <c r="EX12" s="9">
        <v>42.981000000000002</v>
      </c>
      <c r="EY12" s="9">
        <v>107.6</v>
      </c>
      <c r="EZ12" s="9">
        <v>122.76600000000001</v>
      </c>
      <c r="FA12" s="9">
        <v>852.66899999999998</v>
      </c>
      <c r="FB12" s="9">
        <v>424.505</v>
      </c>
      <c r="FC12" s="9">
        <v>1541.838</v>
      </c>
      <c r="FD12" s="9">
        <v>152.57</v>
      </c>
      <c r="FE12" s="9">
        <v>3012.0659999999998</v>
      </c>
      <c r="FF12" s="9">
        <v>3012.0659999999998</v>
      </c>
      <c r="FG12" s="9">
        <v>604.72299999999996</v>
      </c>
      <c r="FH12" s="9">
        <v>260.267</v>
      </c>
      <c r="FI12" s="9">
        <v>90.100999999999999</v>
      </c>
      <c r="FJ12" s="9">
        <v>144.40799999999999</v>
      </c>
      <c r="FK12" s="9">
        <v>143.58199999999999</v>
      </c>
      <c r="FL12" s="9">
        <v>90.926000000000002</v>
      </c>
      <c r="FM12" s="9">
        <v>139.417</v>
      </c>
      <c r="FN12" s="9">
        <v>24.114999999999998</v>
      </c>
      <c r="FO12" s="9">
        <v>62.152999999999999</v>
      </c>
      <c r="FP12" s="9">
        <v>64.378</v>
      </c>
      <c r="FQ12" s="9">
        <v>92.137</v>
      </c>
      <c r="FR12" s="9">
        <v>77.992999999999995</v>
      </c>
      <c r="FS12" s="9">
        <v>143.64599999999999</v>
      </c>
      <c r="FT12" s="9">
        <v>90.861999999999995</v>
      </c>
      <c r="FU12" s="9">
        <v>344.45600000000002</v>
      </c>
      <c r="FV12" s="9">
        <v>2407.3429999999998</v>
      </c>
      <c r="FW12" s="9">
        <v>2109.085</v>
      </c>
      <c r="FX12" s="9">
        <v>2023.913</v>
      </c>
      <c r="FY12" s="9">
        <v>46.396999999999998</v>
      </c>
      <c r="FZ12" s="9">
        <v>38.152999999999999</v>
      </c>
      <c r="GA12" s="9">
        <v>36.384999999999998</v>
      </c>
      <c r="GB12" s="9">
        <v>12.613</v>
      </c>
      <c r="GC12" s="9">
        <v>32.866999999999997</v>
      </c>
      <c r="GD12" s="9">
        <v>1614.06</v>
      </c>
      <c r="GE12" s="9">
        <v>126.104</v>
      </c>
      <c r="GF12" s="9">
        <v>119.581</v>
      </c>
      <c r="GG12" s="9">
        <v>249.339</v>
      </c>
      <c r="GH12" s="9">
        <v>264.49200000000002</v>
      </c>
      <c r="GI12" s="9">
        <v>1844.5930000000001</v>
      </c>
      <c r="GJ12" s="9">
        <v>298.25799999999998</v>
      </c>
      <c r="GK12" s="9">
        <v>2672.5909999999999</v>
      </c>
      <c r="GL12" s="9">
        <v>339.47500000000002</v>
      </c>
      <c r="GM12" s="9">
        <v>1971.557</v>
      </c>
      <c r="GN12" s="9">
        <v>1971.557</v>
      </c>
      <c r="GO12" s="9">
        <v>539.88099999999997</v>
      </c>
      <c r="GP12" s="9">
        <v>159.363</v>
      </c>
      <c r="GQ12" s="9">
        <v>50.767000000000003</v>
      </c>
      <c r="GR12" s="9">
        <v>76.406999999999996</v>
      </c>
      <c r="GS12" s="9">
        <v>66.992000000000004</v>
      </c>
      <c r="GT12" s="9">
        <v>59.747999999999998</v>
      </c>
      <c r="GU12" s="9">
        <v>69.665999999999997</v>
      </c>
      <c r="GV12" s="9">
        <v>0</v>
      </c>
      <c r="GW12" s="9">
        <v>52.106000000000002</v>
      </c>
      <c r="GX12" s="9">
        <v>25.995999999999999</v>
      </c>
      <c r="GY12" s="9">
        <v>41.314999999999998</v>
      </c>
      <c r="GZ12" s="9">
        <v>59.863999999999997</v>
      </c>
      <c r="HA12" s="9">
        <v>71.953000000000003</v>
      </c>
      <c r="HB12" s="9">
        <v>55.222000000000001</v>
      </c>
      <c r="HC12" s="9">
        <v>380.51799999999997</v>
      </c>
      <c r="HD12" s="9">
        <v>1431.6769999999999</v>
      </c>
      <c r="HE12" s="9">
        <v>1271.625</v>
      </c>
      <c r="HF12" s="9">
        <v>1234.2139999999999</v>
      </c>
      <c r="HG12" s="9">
        <v>17.367999999999999</v>
      </c>
      <c r="HH12" s="9">
        <v>20.042999999999999</v>
      </c>
      <c r="HI12" s="9">
        <v>16.841000000000001</v>
      </c>
      <c r="HJ12" s="9">
        <v>0</v>
      </c>
      <c r="HK12" s="9">
        <v>18.463000000000001</v>
      </c>
      <c r="HL12" s="9">
        <v>869.28599999999994</v>
      </c>
      <c r="HM12" s="9">
        <v>78.44</v>
      </c>
      <c r="HN12" s="9">
        <v>87.875</v>
      </c>
      <c r="HO12" s="9">
        <v>236.024</v>
      </c>
      <c r="HP12" s="9">
        <v>129.53</v>
      </c>
      <c r="HQ12" s="9">
        <v>1142.095</v>
      </c>
      <c r="HR12" s="9">
        <v>160.05199999999999</v>
      </c>
      <c r="HS12" s="9">
        <v>1578.7929999999999</v>
      </c>
      <c r="HT12" s="9">
        <v>392.76400000000001</v>
      </c>
      <c r="HU12" s="9">
        <v>909.98199999999997</v>
      </c>
      <c r="HV12" s="9">
        <v>662.399</v>
      </c>
      <c r="HW12" s="9">
        <v>247.583</v>
      </c>
      <c r="HX12" s="9">
        <v>4070.9650000000001</v>
      </c>
      <c r="HY12" s="9">
        <v>3789.6880000000001</v>
      </c>
      <c r="HZ12" s="9">
        <v>698.93299999999999</v>
      </c>
      <c r="IA12" s="9">
        <v>308.63299999999998</v>
      </c>
      <c r="IB12" s="9">
        <v>129.01599999999999</v>
      </c>
      <c r="IC12" s="9">
        <v>146.13200000000001</v>
      </c>
      <c r="ID12" s="9">
        <v>173.471</v>
      </c>
      <c r="IE12" s="9">
        <v>101.09399999999999</v>
      </c>
      <c r="IF12" s="9">
        <v>169.38499999999999</v>
      </c>
      <c r="IG12" s="9">
        <v>42.353000000000002</v>
      </c>
      <c r="IH12" s="9">
        <v>51.273000000000003</v>
      </c>
      <c r="II12" s="9">
        <v>85.876000000000005</v>
      </c>
      <c r="IJ12" s="9">
        <v>89.52</v>
      </c>
      <c r="IK12" s="9">
        <v>99.751999999999995</v>
      </c>
      <c r="IL12" s="9">
        <v>176.19399999999999</v>
      </c>
      <c r="IM12" s="9">
        <v>98.953999999999994</v>
      </c>
      <c r="IN12" s="9">
        <v>390.3</v>
      </c>
      <c r="IO12" s="9">
        <v>3090.7550000000001</v>
      </c>
      <c r="IP12" s="9">
        <v>2492.0749999999998</v>
      </c>
      <c r="IQ12" s="9">
        <v>2372.0219999999999</v>
      </c>
    </row>
    <row r="13" spans="1:251">
      <c r="A13" s="10">
        <v>42767</v>
      </c>
      <c r="B13" s="9">
        <v>15.127000000000001</v>
      </c>
      <c r="C13" s="9">
        <v>24.940999999999999</v>
      </c>
      <c r="D13" s="9">
        <v>25.027999999999999</v>
      </c>
      <c r="E13" s="9">
        <v>31.141999999999999</v>
      </c>
      <c r="F13" s="9">
        <v>33.954000000000001</v>
      </c>
      <c r="G13" s="9">
        <v>84.858999999999995</v>
      </c>
      <c r="H13" s="9">
        <v>589.01300000000003</v>
      </c>
      <c r="I13" s="9">
        <v>515.21799999999996</v>
      </c>
      <c r="J13" s="9">
        <v>502.47800000000001</v>
      </c>
      <c r="K13" s="9">
        <v>8.7539999999999996</v>
      </c>
      <c r="L13" s="9">
        <v>3.9860000000000002</v>
      </c>
      <c r="M13" s="9">
        <v>8.907</v>
      </c>
      <c r="N13" s="9">
        <v>1.3640000000000001</v>
      </c>
      <c r="O13" s="9">
        <v>1.4550000000000001</v>
      </c>
      <c r="P13" s="9">
        <v>408.68</v>
      </c>
      <c r="Q13" s="9">
        <v>22.323</v>
      </c>
      <c r="R13" s="9">
        <v>19.271000000000001</v>
      </c>
      <c r="S13" s="9">
        <v>64.942999999999998</v>
      </c>
      <c r="T13" s="9">
        <v>43.551000000000002</v>
      </c>
      <c r="U13" s="9">
        <v>471.66699999999997</v>
      </c>
      <c r="V13" s="9">
        <v>73.795000000000002</v>
      </c>
      <c r="W13" s="9">
        <v>657.399</v>
      </c>
      <c r="X13" s="9">
        <v>84.792000000000002</v>
      </c>
      <c r="Y13" s="9">
        <v>1217.5</v>
      </c>
      <c r="Z13" s="9">
        <v>1217.5</v>
      </c>
      <c r="AA13" s="9">
        <v>329.37700000000001</v>
      </c>
      <c r="AB13" s="9">
        <v>96.975999999999999</v>
      </c>
      <c r="AC13" s="9">
        <v>32.064999999999998</v>
      </c>
      <c r="AD13" s="9">
        <v>49.381</v>
      </c>
      <c r="AE13" s="9">
        <v>45.600999999999999</v>
      </c>
      <c r="AF13" s="9">
        <v>35.844000000000001</v>
      </c>
      <c r="AG13" s="9">
        <v>44.726999999999997</v>
      </c>
      <c r="AH13" s="9">
        <v>0.14499999999999999</v>
      </c>
      <c r="AI13" s="9">
        <v>27.161000000000001</v>
      </c>
      <c r="AJ13" s="9">
        <v>23.652999999999999</v>
      </c>
      <c r="AK13" s="9">
        <v>23.873000000000001</v>
      </c>
      <c r="AL13" s="9">
        <v>33.92</v>
      </c>
      <c r="AM13" s="9">
        <v>47.670999999999999</v>
      </c>
      <c r="AN13" s="9">
        <v>33.774000000000001</v>
      </c>
      <c r="AO13" s="9">
        <v>232.40100000000001</v>
      </c>
      <c r="AP13" s="9">
        <v>888.12300000000005</v>
      </c>
      <c r="AQ13" s="9">
        <v>731.38900000000001</v>
      </c>
      <c r="AR13" s="9">
        <v>712.202</v>
      </c>
      <c r="AS13" s="9">
        <v>5.9930000000000003</v>
      </c>
      <c r="AT13" s="9">
        <v>12.794</v>
      </c>
      <c r="AU13" s="9">
        <v>8.1750000000000007</v>
      </c>
      <c r="AV13" s="9">
        <v>0.81200000000000006</v>
      </c>
      <c r="AW13" s="9">
        <v>9.1170000000000009</v>
      </c>
      <c r="AX13" s="9">
        <v>534.65499999999997</v>
      </c>
      <c r="AY13" s="9">
        <v>29.428999999999998</v>
      </c>
      <c r="AZ13" s="9">
        <v>41.834000000000003</v>
      </c>
      <c r="BA13" s="9">
        <v>125.471</v>
      </c>
      <c r="BB13" s="9">
        <v>54.359000000000002</v>
      </c>
      <c r="BC13" s="9">
        <v>677.03</v>
      </c>
      <c r="BD13" s="9">
        <v>156.73400000000001</v>
      </c>
      <c r="BE13" s="9">
        <v>977.96</v>
      </c>
      <c r="BF13" s="9">
        <v>239.54</v>
      </c>
      <c r="BG13" s="9">
        <v>3808.567</v>
      </c>
      <c r="BH13" s="9">
        <v>3808.567</v>
      </c>
      <c r="BI13" s="9">
        <v>514.11300000000006</v>
      </c>
      <c r="BJ13" s="9">
        <v>262.87700000000001</v>
      </c>
      <c r="BK13" s="9">
        <v>118.672</v>
      </c>
      <c r="BL13" s="9">
        <v>124.205</v>
      </c>
      <c r="BM13" s="9">
        <v>182.464</v>
      </c>
      <c r="BN13" s="9">
        <v>60.411999999999999</v>
      </c>
      <c r="BO13" s="9">
        <v>191.19399999999999</v>
      </c>
      <c r="BP13" s="9">
        <v>47.686999999999998</v>
      </c>
      <c r="BQ13" s="9">
        <v>0</v>
      </c>
      <c r="BR13" s="9">
        <v>82.850999999999999</v>
      </c>
      <c r="BS13" s="9">
        <v>75.478999999999999</v>
      </c>
      <c r="BT13" s="9">
        <v>84.545000000000002</v>
      </c>
      <c r="BU13" s="9">
        <v>175.04599999999999</v>
      </c>
      <c r="BV13" s="9">
        <v>67.83</v>
      </c>
      <c r="BW13" s="9">
        <v>251.23599999999999</v>
      </c>
      <c r="BX13" s="9">
        <v>3294.4540000000002</v>
      </c>
      <c r="BY13" s="9">
        <v>2608.1419999999998</v>
      </c>
      <c r="BZ13" s="9">
        <v>2462.3200000000002</v>
      </c>
      <c r="CA13" s="9">
        <v>81.825000000000003</v>
      </c>
      <c r="CB13" s="9">
        <v>62.273000000000003</v>
      </c>
      <c r="CC13" s="9">
        <v>98.331999999999994</v>
      </c>
      <c r="CD13" s="9">
        <v>43.512999999999998</v>
      </c>
      <c r="CE13" s="9">
        <v>0</v>
      </c>
      <c r="CF13" s="9">
        <v>2105.9180000000001</v>
      </c>
      <c r="CG13" s="9">
        <v>156.13900000000001</v>
      </c>
      <c r="CH13" s="9">
        <v>121.096</v>
      </c>
      <c r="CI13" s="9">
        <v>224.989</v>
      </c>
      <c r="CJ13" s="9">
        <v>499.58</v>
      </c>
      <c r="CK13" s="9">
        <v>2108.5630000000001</v>
      </c>
      <c r="CL13" s="9">
        <v>686.31100000000004</v>
      </c>
      <c r="CM13" s="9">
        <v>3555.377</v>
      </c>
      <c r="CN13" s="9">
        <v>253.19</v>
      </c>
      <c r="CO13" s="9">
        <v>1320.9760000000001</v>
      </c>
      <c r="CP13" s="9">
        <v>1320.9760000000001</v>
      </c>
      <c r="CQ13" s="9">
        <v>181.55099999999999</v>
      </c>
      <c r="CR13" s="9">
        <v>99.655000000000001</v>
      </c>
      <c r="CS13" s="9">
        <v>53.68</v>
      </c>
      <c r="CT13" s="9">
        <v>40.506999999999998</v>
      </c>
      <c r="CU13" s="9">
        <v>64.63</v>
      </c>
      <c r="CV13" s="9">
        <v>29.556000000000001</v>
      </c>
      <c r="CW13" s="9">
        <v>54.116999999999997</v>
      </c>
      <c r="CX13" s="9">
        <v>25.931000000000001</v>
      </c>
      <c r="CY13" s="9">
        <v>11.877000000000001</v>
      </c>
      <c r="CZ13" s="9">
        <v>30.338999999999999</v>
      </c>
      <c r="DA13" s="9">
        <v>34.582999999999998</v>
      </c>
      <c r="DB13" s="9">
        <v>29.265000000000001</v>
      </c>
      <c r="DC13" s="9">
        <v>60.63</v>
      </c>
      <c r="DD13" s="9">
        <v>33.555999999999997</v>
      </c>
      <c r="DE13" s="9">
        <v>81.896000000000001</v>
      </c>
      <c r="DF13" s="9">
        <v>1139.425</v>
      </c>
      <c r="DG13" s="9">
        <v>877.02300000000002</v>
      </c>
      <c r="DH13" s="9">
        <v>819.90700000000004</v>
      </c>
      <c r="DI13" s="9">
        <v>24.92</v>
      </c>
      <c r="DJ13" s="9">
        <v>31.138000000000002</v>
      </c>
      <c r="DK13" s="9">
        <v>17.065000000000001</v>
      </c>
      <c r="DL13" s="9">
        <v>25.175999999999998</v>
      </c>
      <c r="DM13" s="9">
        <v>10.278</v>
      </c>
      <c r="DN13" s="9">
        <v>718.93799999999999</v>
      </c>
      <c r="DO13" s="9">
        <v>42.173999999999999</v>
      </c>
      <c r="DP13" s="9">
        <v>37.442999999999998</v>
      </c>
      <c r="DQ13" s="9">
        <v>78.468000000000004</v>
      </c>
      <c r="DR13" s="9">
        <v>169.43100000000001</v>
      </c>
      <c r="DS13" s="9">
        <v>707.59199999999998</v>
      </c>
      <c r="DT13" s="9">
        <v>262.40199999999999</v>
      </c>
      <c r="DU13" s="9">
        <v>1238.424</v>
      </c>
      <c r="DV13" s="9">
        <v>82.552000000000007</v>
      </c>
      <c r="DW13" s="9">
        <v>1639.7070000000001</v>
      </c>
      <c r="DX13" s="9">
        <v>1639.7070000000001</v>
      </c>
      <c r="DY13" s="9">
        <v>290.90699999999998</v>
      </c>
      <c r="DZ13" s="9">
        <v>142.76300000000001</v>
      </c>
      <c r="EA13" s="9">
        <v>67.052000000000007</v>
      </c>
      <c r="EB13" s="9">
        <v>61.225999999999999</v>
      </c>
      <c r="EC13" s="9">
        <v>98.6</v>
      </c>
      <c r="ED13" s="9">
        <v>29.678999999999998</v>
      </c>
      <c r="EE13" s="9">
        <v>86.747</v>
      </c>
      <c r="EF13" s="9">
        <v>26.588999999999999</v>
      </c>
      <c r="EG13" s="9">
        <v>10.868</v>
      </c>
      <c r="EH13" s="9">
        <v>42.012</v>
      </c>
      <c r="EI13" s="9">
        <v>42.292000000000002</v>
      </c>
      <c r="EJ13" s="9">
        <v>43.975000000000001</v>
      </c>
      <c r="EK13" s="9">
        <v>72.542000000000002</v>
      </c>
      <c r="EL13" s="9">
        <v>55.735999999999997</v>
      </c>
      <c r="EM13" s="9">
        <v>148.14400000000001</v>
      </c>
      <c r="EN13" s="9">
        <v>1348.8</v>
      </c>
      <c r="EO13" s="9">
        <v>939.37900000000002</v>
      </c>
      <c r="EP13" s="9">
        <v>911.00900000000001</v>
      </c>
      <c r="EQ13" s="9">
        <v>20.158999999999999</v>
      </c>
      <c r="ER13" s="9">
        <v>7.8289999999999997</v>
      </c>
      <c r="ES13" s="9">
        <v>15.901999999999999</v>
      </c>
      <c r="ET13" s="9">
        <v>4.8440000000000003</v>
      </c>
      <c r="EU13" s="9">
        <v>6.7850000000000001</v>
      </c>
      <c r="EV13" s="9">
        <v>764.25599999999997</v>
      </c>
      <c r="EW13" s="9">
        <v>29.782</v>
      </c>
      <c r="EX13" s="9">
        <v>29.096</v>
      </c>
      <c r="EY13" s="9">
        <v>116.245</v>
      </c>
      <c r="EZ13" s="9">
        <v>103.753</v>
      </c>
      <c r="FA13" s="9">
        <v>835.62699999999995</v>
      </c>
      <c r="FB13" s="9">
        <v>409.42099999999999</v>
      </c>
      <c r="FC13" s="9">
        <v>1486.337</v>
      </c>
      <c r="FD13" s="9">
        <v>153.37100000000001</v>
      </c>
      <c r="FE13" s="9">
        <v>3107.9340000000002</v>
      </c>
      <c r="FF13" s="9">
        <v>3107.9340000000002</v>
      </c>
      <c r="FG13" s="9">
        <v>626.649</v>
      </c>
      <c r="FH13" s="9">
        <v>265.976</v>
      </c>
      <c r="FI13" s="9">
        <v>96.046000000000006</v>
      </c>
      <c r="FJ13" s="9">
        <v>144.38900000000001</v>
      </c>
      <c r="FK13" s="9">
        <v>160.39599999999999</v>
      </c>
      <c r="FL13" s="9">
        <v>80.037999999999997</v>
      </c>
      <c r="FM13" s="9">
        <v>152.559</v>
      </c>
      <c r="FN13" s="9">
        <v>32.564</v>
      </c>
      <c r="FO13" s="9">
        <v>47.438000000000002</v>
      </c>
      <c r="FP13" s="9">
        <v>61.985999999999997</v>
      </c>
      <c r="FQ13" s="9">
        <v>91.010999999999996</v>
      </c>
      <c r="FR13" s="9">
        <v>87.436999999999998</v>
      </c>
      <c r="FS13" s="9">
        <v>149.184</v>
      </c>
      <c r="FT13" s="9">
        <v>91.251000000000005</v>
      </c>
      <c r="FU13" s="9">
        <v>360.673</v>
      </c>
      <c r="FV13" s="9">
        <v>2481.2849999999999</v>
      </c>
      <c r="FW13" s="9">
        <v>2190.0920000000001</v>
      </c>
      <c r="FX13" s="9">
        <v>2103.5859999999998</v>
      </c>
      <c r="FY13" s="9">
        <v>53.665999999999997</v>
      </c>
      <c r="FZ13" s="9">
        <v>32.840000000000003</v>
      </c>
      <c r="GA13" s="9">
        <v>43.390999999999998</v>
      </c>
      <c r="GB13" s="9">
        <v>12.244999999999999</v>
      </c>
      <c r="GC13" s="9">
        <v>26.324000000000002</v>
      </c>
      <c r="GD13" s="9">
        <v>1696.345</v>
      </c>
      <c r="GE13" s="9">
        <v>126.747</v>
      </c>
      <c r="GF13" s="9">
        <v>116.995</v>
      </c>
      <c r="GG13" s="9">
        <v>250.005</v>
      </c>
      <c r="GH13" s="9">
        <v>263.87099999999998</v>
      </c>
      <c r="GI13" s="9">
        <v>1926.221</v>
      </c>
      <c r="GJ13" s="9">
        <v>291.19299999999998</v>
      </c>
      <c r="GK13" s="9">
        <v>2740.598</v>
      </c>
      <c r="GL13" s="9">
        <v>367.33600000000001</v>
      </c>
      <c r="GM13" s="9">
        <v>1998.8150000000001</v>
      </c>
      <c r="GN13" s="9">
        <v>1998.8150000000001</v>
      </c>
      <c r="GO13" s="9">
        <v>546.53899999999999</v>
      </c>
      <c r="GP13" s="9">
        <v>141.14099999999999</v>
      </c>
      <c r="GQ13" s="9">
        <v>43.116999999999997</v>
      </c>
      <c r="GR13" s="9">
        <v>74.304000000000002</v>
      </c>
      <c r="GS13" s="9">
        <v>61.912999999999997</v>
      </c>
      <c r="GT13" s="9">
        <v>55.508000000000003</v>
      </c>
      <c r="GU13" s="9">
        <v>65.83</v>
      </c>
      <c r="GV13" s="9">
        <v>0</v>
      </c>
      <c r="GW13" s="9">
        <v>43.718000000000004</v>
      </c>
      <c r="GX13" s="9">
        <v>30.481000000000002</v>
      </c>
      <c r="GY13" s="9">
        <v>38.636000000000003</v>
      </c>
      <c r="GZ13" s="9">
        <v>48.863</v>
      </c>
      <c r="HA13" s="9">
        <v>72.573999999999998</v>
      </c>
      <c r="HB13" s="9">
        <v>45.405000000000001</v>
      </c>
      <c r="HC13" s="9">
        <v>405.39800000000002</v>
      </c>
      <c r="HD13" s="9">
        <v>1452.2760000000001</v>
      </c>
      <c r="HE13" s="9">
        <v>1277.9110000000001</v>
      </c>
      <c r="HF13" s="9">
        <v>1245.643</v>
      </c>
      <c r="HG13" s="9">
        <v>14.304</v>
      </c>
      <c r="HH13" s="9">
        <v>17.623000000000001</v>
      </c>
      <c r="HI13" s="9">
        <v>16.411000000000001</v>
      </c>
      <c r="HJ13" s="9">
        <v>0</v>
      </c>
      <c r="HK13" s="9">
        <v>15.516</v>
      </c>
      <c r="HL13" s="9">
        <v>898.46500000000003</v>
      </c>
      <c r="HM13" s="9">
        <v>60.32</v>
      </c>
      <c r="HN13" s="9">
        <v>88.522999999999996</v>
      </c>
      <c r="HO13" s="9">
        <v>230.60300000000001</v>
      </c>
      <c r="HP13" s="9">
        <v>107.797</v>
      </c>
      <c r="HQ13" s="9">
        <v>1170.114</v>
      </c>
      <c r="HR13" s="9">
        <v>174.36500000000001</v>
      </c>
      <c r="HS13" s="9">
        <v>1584.3920000000001</v>
      </c>
      <c r="HT13" s="9">
        <v>414.423</v>
      </c>
      <c r="HU13" s="9">
        <v>993.85699999999997</v>
      </c>
      <c r="HV13" s="9">
        <v>732.39200000000005</v>
      </c>
      <c r="HW13" s="9">
        <v>261.464</v>
      </c>
      <c r="HX13" s="9">
        <v>4109.6610000000001</v>
      </c>
      <c r="HY13" s="9">
        <v>3802.41</v>
      </c>
      <c r="HZ13" s="9">
        <v>679.70699999999999</v>
      </c>
      <c r="IA13" s="9">
        <v>294.39999999999998</v>
      </c>
      <c r="IB13" s="9">
        <v>110.389</v>
      </c>
      <c r="IC13" s="9">
        <v>150.80000000000001</v>
      </c>
      <c r="ID13" s="9">
        <v>181.02</v>
      </c>
      <c r="IE13" s="9">
        <v>80.17</v>
      </c>
      <c r="IF13" s="9">
        <v>169.05799999999999</v>
      </c>
      <c r="IG13" s="9">
        <v>37.725999999999999</v>
      </c>
      <c r="IH13" s="9">
        <v>37.619</v>
      </c>
      <c r="II13" s="9">
        <v>86.674999999999997</v>
      </c>
      <c r="IJ13" s="9">
        <v>74.674999999999997</v>
      </c>
      <c r="IK13" s="9">
        <v>100.39700000000001</v>
      </c>
      <c r="IL13" s="9">
        <v>175.886</v>
      </c>
      <c r="IM13" s="9">
        <v>85.861000000000004</v>
      </c>
      <c r="IN13" s="9">
        <v>385.30799999999999</v>
      </c>
      <c r="IO13" s="9">
        <v>3122.7020000000002</v>
      </c>
      <c r="IP13" s="9">
        <v>2563.7710000000002</v>
      </c>
      <c r="IQ13" s="9">
        <v>2461.3339999999998</v>
      </c>
    </row>
    <row r="14" spans="1:251">
      <c r="A14" s="10">
        <v>43132</v>
      </c>
      <c r="B14" s="9">
        <v>22.524999999999999</v>
      </c>
      <c r="C14" s="9">
        <v>22.477</v>
      </c>
      <c r="D14" s="9">
        <v>25.085000000000001</v>
      </c>
      <c r="E14" s="9">
        <v>40.116999999999997</v>
      </c>
      <c r="F14" s="9">
        <v>29.97</v>
      </c>
      <c r="G14" s="9">
        <v>105.777</v>
      </c>
      <c r="H14" s="9">
        <v>629.62900000000002</v>
      </c>
      <c r="I14" s="9">
        <v>547.83699999999999</v>
      </c>
      <c r="J14" s="9">
        <v>540.23699999999997</v>
      </c>
      <c r="K14" s="9">
        <v>3.57</v>
      </c>
      <c r="L14" s="9">
        <v>3.51</v>
      </c>
      <c r="M14" s="9">
        <v>3.0659999999999998</v>
      </c>
      <c r="N14" s="9">
        <v>2.2679999999999998</v>
      </c>
      <c r="O14" s="9">
        <v>1.242</v>
      </c>
      <c r="P14" s="9">
        <v>428.55399999999997</v>
      </c>
      <c r="Q14" s="9">
        <v>21.503</v>
      </c>
      <c r="R14" s="9">
        <v>17.899999999999999</v>
      </c>
      <c r="S14" s="9">
        <v>79.881</v>
      </c>
      <c r="T14" s="9">
        <v>45.438000000000002</v>
      </c>
      <c r="U14" s="9">
        <v>502.4</v>
      </c>
      <c r="V14" s="9">
        <v>81.790999999999997</v>
      </c>
      <c r="W14" s="9">
        <v>704.85599999999999</v>
      </c>
      <c r="X14" s="9">
        <v>110.429</v>
      </c>
      <c r="Y14" s="9">
        <v>1237.56</v>
      </c>
      <c r="Z14" s="9">
        <v>1237.56</v>
      </c>
      <c r="AA14" s="9">
        <v>345.39699999999999</v>
      </c>
      <c r="AB14" s="9">
        <v>105.473</v>
      </c>
      <c r="AC14" s="9">
        <v>34.06</v>
      </c>
      <c r="AD14" s="9">
        <v>49.228999999999999</v>
      </c>
      <c r="AE14" s="9">
        <v>59.198999999999998</v>
      </c>
      <c r="AF14" s="9">
        <v>24.091000000000001</v>
      </c>
      <c r="AG14" s="9">
        <v>59.311999999999998</v>
      </c>
      <c r="AH14" s="9">
        <v>1.0569999999999999</v>
      </c>
      <c r="AI14" s="9">
        <v>16.934000000000001</v>
      </c>
      <c r="AJ14" s="9">
        <v>23.911999999999999</v>
      </c>
      <c r="AK14" s="9">
        <v>30.177</v>
      </c>
      <c r="AL14" s="9">
        <v>29.856999999999999</v>
      </c>
      <c r="AM14" s="9">
        <v>50.843000000000004</v>
      </c>
      <c r="AN14" s="9">
        <v>33.103000000000002</v>
      </c>
      <c r="AO14" s="9">
        <v>239.923</v>
      </c>
      <c r="AP14" s="9">
        <v>892.16399999999999</v>
      </c>
      <c r="AQ14" s="9">
        <v>738.154</v>
      </c>
      <c r="AR14" s="9">
        <v>723.23800000000006</v>
      </c>
      <c r="AS14" s="9">
        <v>6.0579999999999998</v>
      </c>
      <c r="AT14" s="9">
        <v>8.859</v>
      </c>
      <c r="AU14" s="9">
        <v>7.4569999999999999</v>
      </c>
      <c r="AV14" s="9">
        <v>0</v>
      </c>
      <c r="AW14" s="9">
        <v>7.4589999999999996</v>
      </c>
      <c r="AX14" s="9">
        <v>538.255</v>
      </c>
      <c r="AY14" s="9">
        <v>29.283000000000001</v>
      </c>
      <c r="AZ14" s="9">
        <v>34.731000000000002</v>
      </c>
      <c r="BA14" s="9">
        <v>135.886</v>
      </c>
      <c r="BB14" s="9">
        <v>60.12</v>
      </c>
      <c r="BC14" s="9">
        <v>678.03399999999999</v>
      </c>
      <c r="BD14" s="9">
        <v>154.01</v>
      </c>
      <c r="BE14" s="9">
        <v>984.55</v>
      </c>
      <c r="BF14" s="9">
        <v>253.01</v>
      </c>
      <c r="BG14" s="9">
        <v>3957.8440000000001</v>
      </c>
      <c r="BH14" s="9">
        <v>3957.8440000000001</v>
      </c>
      <c r="BI14" s="9">
        <v>559.80899999999997</v>
      </c>
      <c r="BJ14" s="9">
        <v>297.94299999999998</v>
      </c>
      <c r="BK14" s="9">
        <v>140.50800000000001</v>
      </c>
      <c r="BL14" s="9">
        <v>134.238</v>
      </c>
      <c r="BM14" s="9">
        <v>201.876</v>
      </c>
      <c r="BN14" s="9">
        <v>72.350999999999999</v>
      </c>
      <c r="BO14" s="9">
        <v>216.33500000000001</v>
      </c>
      <c r="BP14" s="9">
        <v>57.348999999999997</v>
      </c>
      <c r="BQ14" s="9">
        <v>0</v>
      </c>
      <c r="BR14" s="9">
        <v>101.036</v>
      </c>
      <c r="BS14" s="9">
        <v>94.872</v>
      </c>
      <c r="BT14" s="9">
        <v>78.965999999999994</v>
      </c>
      <c r="BU14" s="9">
        <v>195.71100000000001</v>
      </c>
      <c r="BV14" s="9">
        <v>79.162999999999997</v>
      </c>
      <c r="BW14" s="9">
        <v>261.86599999999999</v>
      </c>
      <c r="BX14" s="9">
        <v>3398.0340000000001</v>
      </c>
      <c r="BY14" s="9">
        <v>2677.5369999999998</v>
      </c>
      <c r="BZ14" s="9">
        <v>2494.56</v>
      </c>
      <c r="CA14" s="9">
        <v>89.893000000000001</v>
      </c>
      <c r="CB14" s="9">
        <v>90.004000000000005</v>
      </c>
      <c r="CC14" s="9">
        <v>111.85899999999999</v>
      </c>
      <c r="CD14" s="9">
        <v>63.927999999999997</v>
      </c>
      <c r="CE14" s="9">
        <v>0</v>
      </c>
      <c r="CF14" s="9">
        <v>2155.6190000000001</v>
      </c>
      <c r="CG14" s="9">
        <v>174.554</v>
      </c>
      <c r="CH14" s="9">
        <v>129.36600000000001</v>
      </c>
      <c r="CI14" s="9">
        <v>217.99799999999999</v>
      </c>
      <c r="CJ14" s="9">
        <v>565.13099999999997</v>
      </c>
      <c r="CK14" s="9">
        <v>2112.4059999999999</v>
      </c>
      <c r="CL14" s="9">
        <v>720.49699999999996</v>
      </c>
      <c r="CM14" s="9">
        <v>3695.502</v>
      </c>
      <c r="CN14" s="9">
        <v>262.34199999999998</v>
      </c>
      <c r="CO14" s="9">
        <v>1294.231</v>
      </c>
      <c r="CP14" s="9">
        <v>1294.231</v>
      </c>
      <c r="CQ14" s="9">
        <v>199.255</v>
      </c>
      <c r="CR14" s="9">
        <v>91.015000000000001</v>
      </c>
      <c r="CS14" s="9">
        <v>38.792000000000002</v>
      </c>
      <c r="CT14" s="9">
        <v>45.802</v>
      </c>
      <c r="CU14" s="9">
        <v>56.399000000000001</v>
      </c>
      <c r="CV14" s="9">
        <v>28.68</v>
      </c>
      <c r="CW14" s="9">
        <v>48.307000000000002</v>
      </c>
      <c r="CX14" s="9">
        <v>26.37</v>
      </c>
      <c r="CY14" s="9">
        <v>9.1890000000000001</v>
      </c>
      <c r="CZ14" s="9">
        <v>31.105</v>
      </c>
      <c r="DA14" s="9">
        <v>27.596</v>
      </c>
      <c r="DB14" s="9">
        <v>26.378</v>
      </c>
      <c r="DC14" s="9">
        <v>62.393999999999998</v>
      </c>
      <c r="DD14" s="9">
        <v>22.684999999999999</v>
      </c>
      <c r="DE14" s="9">
        <v>108.24</v>
      </c>
      <c r="DF14" s="9">
        <v>1094.9749999999999</v>
      </c>
      <c r="DG14" s="9">
        <v>846.24099999999999</v>
      </c>
      <c r="DH14" s="9">
        <v>778.01199999999994</v>
      </c>
      <c r="DI14" s="9">
        <v>32.927</v>
      </c>
      <c r="DJ14" s="9">
        <v>34.924999999999997</v>
      </c>
      <c r="DK14" s="9">
        <v>22.443000000000001</v>
      </c>
      <c r="DL14" s="9">
        <v>29.353999999999999</v>
      </c>
      <c r="DM14" s="9">
        <v>12.502000000000001</v>
      </c>
      <c r="DN14" s="9">
        <v>696.14599999999996</v>
      </c>
      <c r="DO14" s="9">
        <v>49.305</v>
      </c>
      <c r="DP14" s="9">
        <v>26.009</v>
      </c>
      <c r="DQ14" s="9">
        <v>74.781000000000006</v>
      </c>
      <c r="DR14" s="9">
        <v>173.70699999999999</v>
      </c>
      <c r="DS14" s="9">
        <v>672.53399999999999</v>
      </c>
      <c r="DT14" s="9">
        <v>248.73500000000001</v>
      </c>
      <c r="DU14" s="9">
        <v>1187.6079999999999</v>
      </c>
      <c r="DV14" s="9">
        <v>106.623</v>
      </c>
      <c r="DW14" s="9">
        <v>1798.2270000000001</v>
      </c>
      <c r="DX14" s="9">
        <v>1798.2270000000001</v>
      </c>
      <c r="DY14" s="9">
        <v>331.70699999999999</v>
      </c>
      <c r="DZ14" s="9">
        <v>159.07900000000001</v>
      </c>
      <c r="EA14" s="9">
        <v>71.335999999999999</v>
      </c>
      <c r="EB14" s="9">
        <v>76.14</v>
      </c>
      <c r="EC14" s="9">
        <v>109.874</v>
      </c>
      <c r="ED14" s="9">
        <v>37.170999999999999</v>
      </c>
      <c r="EE14" s="9">
        <v>98.968000000000004</v>
      </c>
      <c r="EF14" s="9">
        <v>28.728999999999999</v>
      </c>
      <c r="EG14" s="9">
        <v>16.280999999999999</v>
      </c>
      <c r="EH14" s="9">
        <v>52.853999999999999</v>
      </c>
      <c r="EI14" s="9">
        <v>50.777999999999999</v>
      </c>
      <c r="EJ14" s="9">
        <v>43.933999999999997</v>
      </c>
      <c r="EK14" s="9">
        <v>91.129000000000005</v>
      </c>
      <c r="EL14" s="9">
        <v>56.436999999999998</v>
      </c>
      <c r="EM14" s="9">
        <v>172.62799999999999</v>
      </c>
      <c r="EN14" s="9">
        <v>1466.52</v>
      </c>
      <c r="EO14" s="9">
        <v>1034.182</v>
      </c>
      <c r="EP14" s="9">
        <v>1002.789</v>
      </c>
      <c r="EQ14" s="9">
        <v>18.108000000000001</v>
      </c>
      <c r="ER14" s="9">
        <v>13.021000000000001</v>
      </c>
      <c r="ES14" s="9">
        <v>12.804</v>
      </c>
      <c r="ET14" s="9">
        <v>8.4830000000000005</v>
      </c>
      <c r="EU14" s="9">
        <v>5.5279999999999996</v>
      </c>
      <c r="EV14" s="9">
        <v>845.78899999999999</v>
      </c>
      <c r="EW14" s="9">
        <v>31.158000000000001</v>
      </c>
      <c r="EX14" s="9">
        <v>31.327999999999999</v>
      </c>
      <c r="EY14" s="9">
        <v>125.907</v>
      </c>
      <c r="EZ14" s="9">
        <v>112.361</v>
      </c>
      <c r="FA14" s="9">
        <v>921.82100000000003</v>
      </c>
      <c r="FB14" s="9">
        <v>432.33800000000002</v>
      </c>
      <c r="FC14" s="9">
        <v>1620.5550000000001</v>
      </c>
      <c r="FD14" s="9">
        <v>177.67099999999999</v>
      </c>
      <c r="FE14" s="9">
        <v>3208.8890000000001</v>
      </c>
      <c r="FF14" s="9">
        <v>3208.8890000000001</v>
      </c>
      <c r="FG14" s="9">
        <v>704.26499999999999</v>
      </c>
      <c r="FH14" s="9">
        <v>296.53699999999998</v>
      </c>
      <c r="FI14" s="9">
        <v>100.565</v>
      </c>
      <c r="FJ14" s="9">
        <v>161.79400000000001</v>
      </c>
      <c r="FK14" s="9">
        <v>172.04499999999999</v>
      </c>
      <c r="FL14" s="9">
        <v>90.423000000000002</v>
      </c>
      <c r="FM14" s="9">
        <v>162.626</v>
      </c>
      <c r="FN14" s="9">
        <v>35.896000000000001</v>
      </c>
      <c r="FO14" s="9">
        <v>58.752000000000002</v>
      </c>
      <c r="FP14" s="9">
        <v>71.825000000000003</v>
      </c>
      <c r="FQ14" s="9">
        <v>95.481999999999999</v>
      </c>
      <c r="FR14" s="9">
        <v>95.58</v>
      </c>
      <c r="FS14" s="9">
        <v>165.226</v>
      </c>
      <c r="FT14" s="9">
        <v>97.662000000000006</v>
      </c>
      <c r="FU14" s="9">
        <v>407.72800000000001</v>
      </c>
      <c r="FV14" s="9">
        <v>2504.6239999999998</v>
      </c>
      <c r="FW14" s="9">
        <v>2204.9319999999998</v>
      </c>
      <c r="FX14" s="9">
        <v>2111.4490000000001</v>
      </c>
      <c r="FY14" s="9">
        <v>56.219000000000001</v>
      </c>
      <c r="FZ14" s="9">
        <v>36.018000000000001</v>
      </c>
      <c r="GA14" s="9">
        <v>45.726999999999997</v>
      </c>
      <c r="GB14" s="9">
        <v>11.196999999999999</v>
      </c>
      <c r="GC14" s="9">
        <v>31.047999999999998</v>
      </c>
      <c r="GD14" s="9">
        <v>1697.5519999999999</v>
      </c>
      <c r="GE14" s="9">
        <v>121.155</v>
      </c>
      <c r="GF14" s="9">
        <v>116.623</v>
      </c>
      <c r="GG14" s="9">
        <v>269.60199999999998</v>
      </c>
      <c r="GH14" s="9">
        <v>257.18</v>
      </c>
      <c r="GI14" s="9">
        <v>1947.752</v>
      </c>
      <c r="GJ14" s="9">
        <v>299.69200000000001</v>
      </c>
      <c r="GK14" s="9">
        <v>2798.8270000000002</v>
      </c>
      <c r="GL14" s="9">
        <v>410.06299999999999</v>
      </c>
      <c r="GM14" s="9">
        <v>2125.0819999999999</v>
      </c>
      <c r="GN14" s="9">
        <v>2125.0819999999999</v>
      </c>
      <c r="GO14" s="9">
        <v>582.97199999999998</v>
      </c>
      <c r="GP14" s="9">
        <v>153.726</v>
      </c>
      <c r="GQ14" s="9">
        <v>47.521000000000001</v>
      </c>
      <c r="GR14" s="9">
        <v>73.528000000000006</v>
      </c>
      <c r="GS14" s="9">
        <v>82.320999999999998</v>
      </c>
      <c r="GT14" s="9">
        <v>39.380000000000003</v>
      </c>
      <c r="GU14" s="9">
        <v>82.281999999999996</v>
      </c>
      <c r="GV14" s="9">
        <v>0</v>
      </c>
      <c r="GW14" s="9">
        <v>35.438000000000002</v>
      </c>
      <c r="GX14" s="9">
        <v>31.654</v>
      </c>
      <c r="GY14" s="9">
        <v>45.314999999999998</v>
      </c>
      <c r="GZ14" s="9">
        <v>45.387999999999998</v>
      </c>
      <c r="HA14" s="9">
        <v>80.254999999999995</v>
      </c>
      <c r="HB14" s="9">
        <v>42.103000000000002</v>
      </c>
      <c r="HC14" s="9">
        <v>429.24599999999998</v>
      </c>
      <c r="HD14" s="9">
        <v>1542.1110000000001</v>
      </c>
      <c r="HE14" s="9">
        <v>1358.6179999999999</v>
      </c>
      <c r="HF14" s="9">
        <v>1329.075</v>
      </c>
      <c r="HG14" s="9">
        <v>11.382</v>
      </c>
      <c r="HH14" s="9">
        <v>17.716999999999999</v>
      </c>
      <c r="HI14" s="9">
        <v>13.305</v>
      </c>
      <c r="HJ14" s="9">
        <v>0</v>
      </c>
      <c r="HK14" s="9">
        <v>15.193</v>
      </c>
      <c r="HL14" s="9">
        <v>957.322</v>
      </c>
      <c r="HM14" s="9">
        <v>71.245999999999995</v>
      </c>
      <c r="HN14" s="9">
        <v>80.688999999999993</v>
      </c>
      <c r="HO14" s="9">
        <v>249.36</v>
      </c>
      <c r="HP14" s="9">
        <v>129.24600000000001</v>
      </c>
      <c r="HQ14" s="9">
        <v>1229.3720000000001</v>
      </c>
      <c r="HR14" s="9">
        <v>183.49299999999999</v>
      </c>
      <c r="HS14" s="9">
        <v>1680.97</v>
      </c>
      <c r="HT14" s="9">
        <v>444.11200000000002</v>
      </c>
      <c r="HU14" s="9">
        <v>878.77599999999995</v>
      </c>
      <c r="HV14" s="9">
        <v>638.98099999999999</v>
      </c>
      <c r="HW14" s="9">
        <v>239.79499999999999</v>
      </c>
      <c r="HX14" s="9">
        <v>4219.9229999999998</v>
      </c>
      <c r="HY14" s="9">
        <v>3967.5619999999999</v>
      </c>
      <c r="HZ14" s="9">
        <v>768.78300000000002</v>
      </c>
      <c r="IA14" s="9">
        <v>314.15899999999999</v>
      </c>
      <c r="IB14" s="9">
        <v>117.056</v>
      </c>
      <c r="IC14" s="9">
        <v>167.58799999999999</v>
      </c>
      <c r="ID14" s="9">
        <v>209.87299999999999</v>
      </c>
      <c r="IE14" s="9">
        <v>74.251999999999995</v>
      </c>
      <c r="IF14" s="9">
        <v>205.476</v>
      </c>
      <c r="IG14" s="9">
        <v>39.359000000000002</v>
      </c>
      <c r="IH14" s="9">
        <v>31.399000000000001</v>
      </c>
      <c r="II14" s="9">
        <v>103.15900000000001</v>
      </c>
      <c r="IJ14" s="9">
        <v>106.277</v>
      </c>
      <c r="IK14" s="9">
        <v>75.628</v>
      </c>
      <c r="IL14" s="9">
        <v>190.63300000000001</v>
      </c>
      <c r="IM14" s="9">
        <v>94.43</v>
      </c>
      <c r="IN14" s="9">
        <v>454.62400000000002</v>
      </c>
      <c r="IO14" s="9">
        <v>3198.779</v>
      </c>
      <c r="IP14" s="9">
        <v>2604.17</v>
      </c>
      <c r="IQ14" s="9">
        <v>2470.7330000000002</v>
      </c>
    </row>
    <row r="15" spans="1:251">
      <c r="A15" s="10">
        <v>43497</v>
      </c>
      <c r="B15" s="9">
        <v>18.527000000000001</v>
      </c>
      <c r="C15" s="9">
        <v>27.096</v>
      </c>
      <c r="D15" s="9">
        <v>27.783999999999999</v>
      </c>
      <c r="E15" s="9">
        <v>39.875</v>
      </c>
      <c r="F15" s="9">
        <v>33.530999999999999</v>
      </c>
      <c r="G15" s="9">
        <v>103.044</v>
      </c>
      <c r="H15" s="9">
        <v>666.55899999999997</v>
      </c>
      <c r="I15" s="9">
        <v>560.91800000000001</v>
      </c>
      <c r="J15" s="9">
        <v>541.95000000000005</v>
      </c>
      <c r="K15" s="9">
        <v>11.737</v>
      </c>
      <c r="L15" s="9">
        <v>7.23</v>
      </c>
      <c r="M15" s="9">
        <v>12.433999999999999</v>
      </c>
      <c r="N15" s="9">
        <v>3.8340000000000001</v>
      </c>
      <c r="O15" s="9">
        <v>1.7350000000000001</v>
      </c>
      <c r="P15" s="9">
        <v>438.15899999999999</v>
      </c>
      <c r="Q15" s="9">
        <v>17.951000000000001</v>
      </c>
      <c r="R15" s="9">
        <v>20.86</v>
      </c>
      <c r="S15" s="9">
        <v>83.947999999999993</v>
      </c>
      <c r="T15" s="9">
        <v>56.841000000000001</v>
      </c>
      <c r="U15" s="9">
        <v>504.077</v>
      </c>
      <c r="V15" s="9">
        <v>105.64100000000001</v>
      </c>
      <c r="W15" s="9">
        <v>743.87800000000004</v>
      </c>
      <c r="X15" s="9">
        <v>109.599</v>
      </c>
      <c r="Y15" s="9">
        <v>1210.33</v>
      </c>
      <c r="Z15" s="9">
        <v>1210.33</v>
      </c>
      <c r="AA15" s="9">
        <v>326.25</v>
      </c>
      <c r="AB15" s="9">
        <v>117.602</v>
      </c>
      <c r="AC15" s="9">
        <v>38.840000000000003</v>
      </c>
      <c r="AD15" s="9">
        <v>63.533000000000001</v>
      </c>
      <c r="AE15" s="9">
        <v>60.161999999999999</v>
      </c>
      <c r="AF15" s="9">
        <v>42.21</v>
      </c>
      <c r="AG15" s="9">
        <v>60.924999999999997</v>
      </c>
      <c r="AH15" s="9">
        <v>1.9770000000000001</v>
      </c>
      <c r="AI15" s="9">
        <v>35.18</v>
      </c>
      <c r="AJ15" s="9">
        <v>22.015999999999998</v>
      </c>
      <c r="AK15" s="9">
        <v>42.844999999999999</v>
      </c>
      <c r="AL15" s="9">
        <v>37.972000000000001</v>
      </c>
      <c r="AM15" s="9">
        <v>65.423000000000002</v>
      </c>
      <c r="AN15" s="9">
        <v>37.409999999999997</v>
      </c>
      <c r="AO15" s="9">
        <v>208.649</v>
      </c>
      <c r="AP15" s="9">
        <v>884.07899999999995</v>
      </c>
      <c r="AQ15" s="9">
        <v>726.42399999999998</v>
      </c>
      <c r="AR15" s="9">
        <v>709.98299999999995</v>
      </c>
      <c r="AS15" s="9">
        <v>6.3719999999999999</v>
      </c>
      <c r="AT15" s="9">
        <v>10.069000000000001</v>
      </c>
      <c r="AU15" s="9">
        <v>7.1909999999999998</v>
      </c>
      <c r="AV15" s="9">
        <v>0.63700000000000001</v>
      </c>
      <c r="AW15" s="9">
        <v>7.6449999999999996</v>
      </c>
      <c r="AX15" s="9">
        <v>552.20100000000002</v>
      </c>
      <c r="AY15" s="9">
        <v>29.67</v>
      </c>
      <c r="AZ15" s="9">
        <v>28.664999999999999</v>
      </c>
      <c r="BA15" s="9">
        <v>115.887</v>
      </c>
      <c r="BB15" s="9">
        <v>61.048999999999999</v>
      </c>
      <c r="BC15" s="9">
        <v>665.375</v>
      </c>
      <c r="BD15" s="9">
        <v>157.655</v>
      </c>
      <c r="BE15" s="9">
        <v>993.90300000000002</v>
      </c>
      <c r="BF15" s="9">
        <v>216.42699999999999</v>
      </c>
      <c r="BG15" s="9">
        <v>4088.9389999999999</v>
      </c>
      <c r="BH15" s="9">
        <v>4088.9389999999999</v>
      </c>
      <c r="BI15" s="9">
        <v>604.452</v>
      </c>
      <c r="BJ15" s="9">
        <v>315.49099999999999</v>
      </c>
      <c r="BK15" s="9">
        <v>145.625</v>
      </c>
      <c r="BL15" s="9">
        <v>152.70400000000001</v>
      </c>
      <c r="BM15" s="9">
        <v>214.31</v>
      </c>
      <c r="BN15" s="9">
        <v>83.971999999999994</v>
      </c>
      <c r="BO15" s="9">
        <v>230.62799999999999</v>
      </c>
      <c r="BP15" s="9">
        <v>66.966999999999999</v>
      </c>
      <c r="BQ15" s="9">
        <v>0</v>
      </c>
      <c r="BR15" s="9">
        <v>114.85899999999999</v>
      </c>
      <c r="BS15" s="9">
        <v>87.483000000000004</v>
      </c>
      <c r="BT15" s="9">
        <v>96.275000000000006</v>
      </c>
      <c r="BU15" s="9">
        <v>219.40700000000001</v>
      </c>
      <c r="BV15" s="9">
        <v>79.209999999999994</v>
      </c>
      <c r="BW15" s="9">
        <v>288.96100000000001</v>
      </c>
      <c r="BX15" s="9">
        <v>3484.4870000000001</v>
      </c>
      <c r="BY15" s="9">
        <v>2745.9740000000002</v>
      </c>
      <c r="BZ15" s="9">
        <v>2556.893</v>
      </c>
      <c r="CA15" s="9">
        <v>97.393000000000001</v>
      </c>
      <c r="CB15" s="9">
        <v>91.454999999999998</v>
      </c>
      <c r="CC15" s="9">
        <v>125.857</v>
      </c>
      <c r="CD15" s="9">
        <v>61.652999999999999</v>
      </c>
      <c r="CE15" s="9">
        <v>0</v>
      </c>
      <c r="CF15" s="9">
        <v>2195.652</v>
      </c>
      <c r="CG15" s="9">
        <v>149.649</v>
      </c>
      <c r="CH15" s="9">
        <v>133.53299999999999</v>
      </c>
      <c r="CI15" s="9">
        <v>267.14</v>
      </c>
      <c r="CJ15" s="9">
        <v>592.82399999999996</v>
      </c>
      <c r="CK15" s="9">
        <v>2153.15</v>
      </c>
      <c r="CL15" s="9">
        <v>738.51300000000003</v>
      </c>
      <c r="CM15" s="9">
        <v>3811.922</v>
      </c>
      <c r="CN15" s="9">
        <v>277.017</v>
      </c>
      <c r="CO15" s="9">
        <v>1431.8050000000001</v>
      </c>
      <c r="CP15" s="9">
        <v>1431.8050000000001</v>
      </c>
      <c r="CQ15" s="9">
        <v>199.91900000000001</v>
      </c>
      <c r="CR15" s="9">
        <v>108.73699999999999</v>
      </c>
      <c r="CS15" s="9">
        <v>49.581000000000003</v>
      </c>
      <c r="CT15" s="9">
        <v>53.573999999999998</v>
      </c>
      <c r="CU15" s="9">
        <v>61.274000000000001</v>
      </c>
      <c r="CV15" s="9">
        <v>41.881</v>
      </c>
      <c r="CW15" s="9">
        <v>56.454000000000001</v>
      </c>
      <c r="CX15" s="9">
        <v>31.181999999999999</v>
      </c>
      <c r="CY15" s="9">
        <v>14.920999999999999</v>
      </c>
      <c r="CZ15" s="9">
        <v>33.311</v>
      </c>
      <c r="DA15" s="9">
        <v>36.479999999999997</v>
      </c>
      <c r="DB15" s="9">
        <v>33.365000000000002</v>
      </c>
      <c r="DC15" s="9">
        <v>68.537000000000006</v>
      </c>
      <c r="DD15" s="9">
        <v>34.618000000000002</v>
      </c>
      <c r="DE15" s="9">
        <v>91.182000000000002</v>
      </c>
      <c r="DF15" s="9">
        <v>1231.886</v>
      </c>
      <c r="DG15" s="9">
        <v>954.41399999999999</v>
      </c>
      <c r="DH15" s="9">
        <v>885.26700000000005</v>
      </c>
      <c r="DI15" s="9">
        <v>32.862000000000002</v>
      </c>
      <c r="DJ15" s="9">
        <v>35.366999999999997</v>
      </c>
      <c r="DK15" s="9">
        <v>26.731999999999999</v>
      </c>
      <c r="DL15" s="9">
        <v>27.068999999999999</v>
      </c>
      <c r="DM15" s="9">
        <v>12.563000000000001</v>
      </c>
      <c r="DN15" s="9">
        <v>782.52300000000002</v>
      </c>
      <c r="DO15" s="9">
        <v>41.512</v>
      </c>
      <c r="DP15" s="9">
        <v>41.13</v>
      </c>
      <c r="DQ15" s="9">
        <v>89.248999999999995</v>
      </c>
      <c r="DR15" s="9">
        <v>202.42699999999999</v>
      </c>
      <c r="DS15" s="9">
        <v>751.98699999999997</v>
      </c>
      <c r="DT15" s="9">
        <v>277.47199999999998</v>
      </c>
      <c r="DU15" s="9">
        <v>1341.864</v>
      </c>
      <c r="DV15" s="9">
        <v>89.94</v>
      </c>
      <c r="DW15" s="9">
        <v>1772.4590000000001</v>
      </c>
      <c r="DX15" s="9">
        <v>1772.4590000000001</v>
      </c>
      <c r="DY15" s="9">
        <v>315.45400000000001</v>
      </c>
      <c r="DZ15" s="9">
        <v>156.94499999999999</v>
      </c>
      <c r="EA15" s="9">
        <v>73.528999999999996</v>
      </c>
      <c r="EB15" s="9">
        <v>68.784000000000006</v>
      </c>
      <c r="EC15" s="9">
        <v>112.06100000000001</v>
      </c>
      <c r="ED15" s="9">
        <v>30.253</v>
      </c>
      <c r="EE15" s="9">
        <v>98.274000000000001</v>
      </c>
      <c r="EF15" s="9">
        <v>29.515000000000001</v>
      </c>
      <c r="EG15" s="9">
        <v>13.935</v>
      </c>
      <c r="EH15" s="9">
        <v>48.978000000000002</v>
      </c>
      <c r="EI15" s="9">
        <v>57.773000000000003</v>
      </c>
      <c r="EJ15" s="9">
        <v>35.563000000000002</v>
      </c>
      <c r="EK15" s="9">
        <v>89.989000000000004</v>
      </c>
      <c r="EL15" s="9">
        <v>52.323999999999998</v>
      </c>
      <c r="EM15" s="9">
        <v>158.50899999999999</v>
      </c>
      <c r="EN15" s="9">
        <v>1457.0050000000001</v>
      </c>
      <c r="EO15" s="9">
        <v>1033.9390000000001</v>
      </c>
      <c r="EP15" s="9">
        <v>1007.4880000000001</v>
      </c>
      <c r="EQ15" s="9">
        <v>13.003</v>
      </c>
      <c r="ER15" s="9">
        <v>13.33</v>
      </c>
      <c r="ES15" s="9">
        <v>7.8090000000000002</v>
      </c>
      <c r="ET15" s="9">
        <v>10.846</v>
      </c>
      <c r="EU15" s="9">
        <v>6.9089999999999998</v>
      </c>
      <c r="EV15" s="9">
        <v>838.46900000000005</v>
      </c>
      <c r="EW15" s="9">
        <v>30.733000000000001</v>
      </c>
      <c r="EX15" s="9">
        <v>35.923999999999999</v>
      </c>
      <c r="EY15" s="9">
        <v>128.81299999999999</v>
      </c>
      <c r="EZ15" s="9">
        <v>124.96899999999999</v>
      </c>
      <c r="FA15" s="9">
        <v>908.96900000000005</v>
      </c>
      <c r="FB15" s="9">
        <v>423.06599999999997</v>
      </c>
      <c r="FC15" s="9">
        <v>1610.777</v>
      </c>
      <c r="FD15" s="9">
        <v>161.68100000000001</v>
      </c>
      <c r="FE15" s="9">
        <v>3293.7190000000001</v>
      </c>
      <c r="FF15" s="9">
        <v>3293.7190000000001</v>
      </c>
      <c r="FG15" s="9">
        <v>719.07600000000002</v>
      </c>
      <c r="FH15" s="9">
        <v>309.68900000000002</v>
      </c>
      <c r="FI15" s="9">
        <v>100.637</v>
      </c>
      <c r="FJ15" s="9">
        <v>169.83699999999999</v>
      </c>
      <c r="FK15" s="9">
        <v>162.916</v>
      </c>
      <c r="FL15" s="9">
        <v>107.557</v>
      </c>
      <c r="FM15" s="9">
        <v>155.94399999999999</v>
      </c>
      <c r="FN15" s="9">
        <v>37.768999999999998</v>
      </c>
      <c r="FO15" s="9">
        <v>71.569999999999993</v>
      </c>
      <c r="FP15" s="9">
        <v>76.611000000000004</v>
      </c>
      <c r="FQ15" s="9">
        <v>103.86</v>
      </c>
      <c r="FR15" s="9">
        <v>90.102999999999994</v>
      </c>
      <c r="FS15" s="9">
        <v>176.721</v>
      </c>
      <c r="FT15" s="9">
        <v>93.852999999999994</v>
      </c>
      <c r="FU15" s="9">
        <v>409.38799999999998</v>
      </c>
      <c r="FV15" s="9">
        <v>2574.643</v>
      </c>
      <c r="FW15" s="9">
        <v>2244.5839999999998</v>
      </c>
      <c r="FX15" s="9">
        <v>2144.8119999999999</v>
      </c>
      <c r="FY15" s="9">
        <v>59.005000000000003</v>
      </c>
      <c r="FZ15" s="9">
        <v>40.767000000000003</v>
      </c>
      <c r="GA15" s="9">
        <v>52.262999999999998</v>
      </c>
      <c r="GB15" s="9">
        <v>9.2799999999999994</v>
      </c>
      <c r="GC15" s="9">
        <v>36.884999999999998</v>
      </c>
      <c r="GD15" s="9">
        <v>1735.4359999999999</v>
      </c>
      <c r="GE15" s="9">
        <v>117.062</v>
      </c>
      <c r="GF15" s="9">
        <v>114.489</v>
      </c>
      <c r="GG15" s="9">
        <v>277.59800000000001</v>
      </c>
      <c r="GH15" s="9">
        <v>290.53300000000002</v>
      </c>
      <c r="GI15" s="9">
        <v>1954.0509999999999</v>
      </c>
      <c r="GJ15" s="9">
        <v>330.05900000000003</v>
      </c>
      <c r="GK15" s="9">
        <v>2874.3820000000001</v>
      </c>
      <c r="GL15" s="9">
        <v>419.33699999999999</v>
      </c>
      <c r="GM15" s="9">
        <v>2073.105</v>
      </c>
      <c r="GN15" s="9">
        <v>2073.105</v>
      </c>
      <c r="GO15" s="9">
        <v>562.98900000000003</v>
      </c>
      <c r="GP15" s="9">
        <v>175.11099999999999</v>
      </c>
      <c r="GQ15" s="9">
        <v>56.463000000000001</v>
      </c>
      <c r="GR15" s="9">
        <v>91.676000000000002</v>
      </c>
      <c r="GS15" s="9">
        <v>87.6</v>
      </c>
      <c r="GT15" s="9">
        <v>60.539000000000001</v>
      </c>
      <c r="GU15" s="9">
        <v>85.534000000000006</v>
      </c>
      <c r="GV15" s="9">
        <v>0</v>
      </c>
      <c r="GW15" s="9">
        <v>58.795000000000002</v>
      </c>
      <c r="GX15" s="9">
        <v>26.238</v>
      </c>
      <c r="GY15" s="9">
        <v>61.555999999999997</v>
      </c>
      <c r="GZ15" s="9">
        <v>60.805999999999997</v>
      </c>
      <c r="HA15" s="9">
        <v>94.683000000000007</v>
      </c>
      <c r="HB15" s="9">
        <v>53.917000000000002</v>
      </c>
      <c r="HC15" s="9">
        <v>387.87799999999999</v>
      </c>
      <c r="HD15" s="9">
        <v>1510.116</v>
      </c>
      <c r="HE15" s="9">
        <v>1332.6790000000001</v>
      </c>
      <c r="HF15" s="9">
        <v>1296.299</v>
      </c>
      <c r="HG15" s="9">
        <v>16.666</v>
      </c>
      <c r="HH15" s="9">
        <v>19.510999999999999</v>
      </c>
      <c r="HI15" s="9">
        <v>18.285</v>
      </c>
      <c r="HJ15" s="9">
        <v>0</v>
      </c>
      <c r="HK15" s="9">
        <v>17.303000000000001</v>
      </c>
      <c r="HL15" s="9">
        <v>944.98400000000004</v>
      </c>
      <c r="HM15" s="9">
        <v>70.665999999999997</v>
      </c>
      <c r="HN15" s="9">
        <v>70.299000000000007</v>
      </c>
      <c r="HO15" s="9">
        <v>246.72900000000001</v>
      </c>
      <c r="HP15" s="9">
        <v>124.809</v>
      </c>
      <c r="HQ15" s="9">
        <v>1207.8699999999999</v>
      </c>
      <c r="HR15" s="9">
        <v>177.43799999999999</v>
      </c>
      <c r="HS15" s="9">
        <v>1673.482</v>
      </c>
      <c r="HT15" s="9">
        <v>399.62299999999999</v>
      </c>
      <c r="HU15" s="9">
        <v>903.803</v>
      </c>
      <c r="HV15" s="9">
        <v>674.58799999999997</v>
      </c>
      <c r="HW15" s="9">
        <v>229.214</v>
      </c>
      <c r="HX15" s="9">
        <v>4361.598</v>
      </c>
      <c r="HY15" s="9">
        <v>4090.89</v>
      </c>
      <c r="HZ15" s="9">
        <v>755.20699999999999</v>
      </c>
      <c r="IA15" s="9">
        <v>340.536</v>
      </c>
      <c r="IB15" s="9">
        <v>139.018</v>
      </c>
      <c r="IC15" s="9">
        <v>171.209</v>
      </c>
      <c r="ID15" s="9">
        <v>207.52</v>
      </c>
      <c r="IE15" s="9">
        <v>102.70699999999999</v>
      </c>
      <c r="IF15" s="9">
        <v>201.01</v>
      </c>
      <c r="IG15" s="9">
        <v>51.618000000000002</v>
      </c>
      <c r="IH15" s="9">
        <v>52.389000000000003</v>
      </c>
      <c r="II15" s="9">
        <v>103.033</v>
      </c>
      <c r="IJ15" s="9">
        <v>113.59099999999999</v>
      </c>
      <c r="IK15" s="9">
        <v>93.602999999999994</v>
      </c>
      <c r="IL15" s="9">
        <v>212.74199999999999</v>
      </c>
      <c r="IM15" s="9">
        <v>97.484999999999999</v>
      </c>
      <c r="IN15" s="9">
        <v>414.67200000000003</v>
      </c>
      <c r="IO15" s="9">
        <v>3335.683</v>
      </c>
      <c r="IP15" s="9">
        <v>2677.241</v>
      </c>
      <c r="IQ15" s="9">
        <v>2553.9740000000002</v>
      </c>
    </row>
    <row r="16" spans="1:251">
      <c r="A16" s="10">
        <v>43862</v>
      </c>
      <c r="B16" s="9">
        <v>20.658000000000001</v>
      </c>
      <c r="C16" s="9">
        <v>28.032</v>
      </c>
      <c r="D16" s="9">
        <v>22.029</v>
      </c>
      <c r="E16" s="9">
        <v>34.552999999999997</v>
      </c>
      <c r="F16" s="9">
        <v>36.164999999999999</v>
      </c>
      <c r="G16" s="9">
        <v>85.313999999999993</v>
      </c>
      <c r="H16" s="9">
        <v>654.86400000000003</v>
      </c>
      <c r="I16" s="9">
        <v>545.64</v>
      </c>
      <c r="J16" s="9">
        <v>532.70100000000002</v>
      </c>
      <c r="K16" s="9">
        <v>6.5679999999999996</v>
      </c>
      <c r="L16" s="9">
        <v>6.3710000000000004</v>
      </c>
      <c r="M16" s="9">
        <v>7.7869999999999999</v>
      </c>
      <c r="N16" s="9">
        <v>3.2610000000000001</v>
      </c>
      <c r="O16" s="9">
        <v>0.67300000000000004</v>
      </c>
      <c r="P16" s="9">
        <v>415.87900000000002</v>
      </c>
      <c r="Q16" s="9">
        <v>14.676</v>
      </c>
      <c r="R16" s="9">
        <v>22.605</v>
      </c>
      <c r="S16" s="9">
        <v>92.48</v>
      </c>
      <c r="T16" s="9">
        <v>43.991</v>
      </c>
      <c r="U16" s="9">
        <v>501.649</v>
      </c>
      <c r="V16" s="9">
        <v>109.223</v>
      </c>
      <c r="W16" s="9">
        <v>729.37099999999998</v>
      </c>
      <c r="X16" s="9">
        <v>89.581999999999994</v>
      </c>
      <c r="Y16" s="9">
        <v>1276.3869999999999</v>
      </c>
      <c r="Z16" s="9">
        <v>1276.3869999999999</v>
      </c>
      <c r="AA16" s="9">
        <v>320.61700000000002</v>
      </c>
      <c r="AB16" s="9">
        <v>93.298000000000002</v>
      </c>
      <c r="AC16" s="9">
        <v>33.325000000000003</v>
      </c>
      <c r="AD16" s="9">
        <v>48.258000000000003</v>
      </c>
      <c r="AE16" s="9">
        <v>46.456000000000003</v>
      </c>
      <c r="AF16" s="9">
        <v>35.127000000000002</v>
      </c>
      <c r="AG16" s="9">
        <v>49.284999999999997</v>
      </c>
      <c r="AH16" s="9">
        <v>2.391</v>
      </c>
      <c r="AI16" s="9">
        <v>27.507000000000001</v>
      </c>
      <c r="AJ16" s="9">
        <v>24.78</v>
      </c>
      <c r="AK16" s="9">
        <v>27.940999999999999</v>
      </c>
      <c r="AL16" s="9">
        <v>28.863</v>
      </c>
      <c r="AM16" s="9">
        <v>52.072000000000003</v>
      </c>
      <c r="AN16" s="9">
        <v>29.510999999999999</v>
      </c>
      <c r="AO16" s="9">
        <v>227.31899999999999</v>
      </c>
      <c r="AP16" s="9">
        <v>955.77</v>
      </c>
      <c r="AQ16" s="9">
        <v>811.41600000000005</v>
      </c>
      <c r="AR16" s="9">
        <v>790.60199999999998</v>
      </c>
      <c r="AS16" s="9">
        <v>6.7039999999999997</v>
      </c>
      <c r="AT16" s="9">
        <v>13.798</v>
      </c>
      <c r="AU16" s="9">
        <v>9.3219999999999992</v>
      </c>
      <c r="AV16" s="9">
        <v>0.11899999999999999</v>
      </c>
      <c r="AW16" s="9">
        <v>10.353</v>
      </c>
      <c r="AX16" s="9">
        <v>560.05100000000004</v>
      </c>
      <c r="AY16" s="9">
        <v>31.338999999999999</v>
      </c>
      <c r="AZ16" s="9">
        <v>45.83</v>
      </c>
      <c r="BA16" s="9">
        <v>174.196</v>
      </c>
      <c r="BB16" s="9">
        <v>64.596000000000004</v>
      </c>
      <c r="BC16" s="9">
        <v>746.82</v>
      </c>
      <c r="BD16" s="9">
        <v>144.35499999999999</v>
      </c>
      <c r="BE16" s="9">
        <v>1044.951</v>
      </c>
      <c r="BF16" s="9">
        <v>231.43700000000001</v>
      </c>
      <c r="BG16" s="9">
        <v>4205.1260000000002</v>
      </c>
      <c r="BH16" s="9">
        <v>4205.1260000000002</v>
      </c>
      <c r="BI16" s="9">
        <v>634.86400000000003</v>
      </c>
      <c r="BJ16" s="9">
        <v>331.83100000000002</v>
      </c>
      <c r="BK16" s="9">
        <v>168.52199999999999</v>
      </c>
      <c r="BL16" s="9">
        <v>147.61500000000001</v>
      </c>
      <c r="BM16" s="9">
        <v>225.476</v>
      </c>
      <c r="BN16" s="9">
        <v>90.820999999999998</v>
      </c>
      <c r="BO16" s="9">
        <v>247.09399999999999</v>
      </c>
      <c r="BP16" s="9">
        <v>68.066999999999993</v>
      </c>
      <c r="BQ16" s="9">
        <v>0</v>
      </c>
      <c r="BR16" s="9">
        <v>132.119</v>
      </c>
      <c r="BS16" s="9">
        <v>92.388000000000005</v>
      </c>
      <c r="BT16" s="9">
        <v>92.204999999999998</v>
      </c>
      <c r="BU16" s="9">
        <v>240.81299999999999</v>
      </c>
      <c r="BV16" s="9">
        <v>75.899000000000001</v>
      </c>
      <c r="BW16" s="9">
        <v>303.03300000000002</v>
      </c>
      <c r="BX16" s="9">
        <v>3570.261</v>
      </c>
      <c r="BY16" s="9">
        <v>2834.4180000000001</v>
      </c>
      <c r="BZ16" s="9">
        <v>2655.59</v>
      </c>
      <c r="CA16" s="9">
        <v>95.77</v>
      </c>
      <c r="CB16" s="9">
        <v>81.834999999999994</v>
      </c>
      <c r="CC16" s="9">
        <v>114.809</v>
      </c>
      <c r="CD16" s="9">
        <v>60.241</v>
      </c>
      <c r="CE16" s="9">
        <v>0</v>
      </c>
      <c r="CF16" s="9">
        <v>2209.3449999999998</v>
      </c>
      <c r="CG16" s="9">
        <v>196.81</v>
      </c>
      <c r="CH16" s="9">
        <v>129.90899999999999</v>
      </c>
      <c r="CI16" s="9">
        <v>298.35399999999998</v>
      </c>
      <c r="CJ16" s="9">
        <v>592.49699999999996</v>
      </c>
      <c r="CK16" s="9">
        <v>2241.9209999999998</v>
      </c>
      <c r="CL16" s="9">
        <v>735.84299999999996</v>
      </c>
      <c r="CM16" s="9">
        <v>3912.0050000000001</v>
      </c>
      <c r="CN16" s="9">
        <v>293.12099999999998</v>
      </c>
      <c r="CO16" s="9">
        <v>1484.328</v>
      </c>
      <c r="CP16" s="9">
        <v>1484.328</v>
      </c>
      <c r="CQ16" s="9">
        <v>203.94</v>
      </c>
      <c r="CR16" s="9">
        <v>104.877</v>
      </c>
      <c r="CS16" s="9">
        <v>42.308</v>
      </c>
      <c r="CT16" s="9">
        <v>54.113999999999997</v>
      </c>
      <c r="CU16" s="9">
        <v>60.338000000000001</v>
      </c>
      <c r="CV16" s="9">
        <v>36.084000000000003</v>
      </c>
      <c r="CW16" s="9">
        <v>51.834000000000003</v>
      </c>
      <c r="CX16" s="9">
        <v>25.806000000000001</v>
      </c>
      <c r="CY16" s="9">
        <v>18.782</v>
      </c>
      <c r="CZ16" s="9">
        <v>34.158000000000001</v>
      </c>
      <c r="DA16" s="9">
        <v>33.234999999999999</v>
      </c>
      <c r="DB16" s="9">
        <v>29.03</v>
      </c>
      <c r="DC16" s="9">
        <v>71.998000000000005</v>
      </c>
      <c r="DD16" s="9">
        <v>24.425000000000001</v>
      </c>
      <c r="DE16" s="9">
        <v>99.063000000000002</v>
      </c>
      <c r="DF16" s="9">
        <v>1280.3879999999999</v>
      </c>
      <c r="DG16" s="9">
        <v>979.38400000000001</v>
      </c>
      <c r="DH16" s="9">
        <v>900.67399999999998</v>
      </c>
      <c r="DI16" s="9">
        <v>29.280999999999999</v>
      </c>
      <c r="DJ16" s="9">
        <v>49.197000000000003</v>
      </c>
      <c r="DK16" s="9">
        <v>21.97</v>
      </c>
      <c r="DL16" s="9">
        <v>33.408999999999999</v>
      </c>
      <c r="DM16" s="9">
        <v>20.027999999999999</v>
      </c>
      <c r="DN16" s="9">
        <v>788.03499999999997</v>
      </c>
      <c r="DO16" s="9">
        <v>43.936</v>
      </c>
      <c r="DP16" s="9">
        <v>37.869</v>
      </c>
      <c r="DQ16" s="9">
        <v>109.544</v>
      </c>
      <c r="DR16" s="9">
        <v>186.31700000000001</v>
      </c>
      <c r="DS16" s="9">
        <v>793.06700000000001</v>
      </c>
      <c r="DT16" s="9">
        <v>301.00400000000002</v>
      </c>
      <c r="DU16" s="9">
        <v>1385.326</v>
      </c>
      <c r="DV16" s="9">
        <v>99.001999999999995</v>
      </c>
      <c r="DW16" s="9">
        <v>1725.665</v>
      </c>
      <c r="DX16" s="9">
        <v>1725.665</v>
      </c>
      <c r="DY16" s="9">
        <v>291.84300000000002</v>
      </c>
      <c r="DZ16" s="9">
        <v>148.12799999999999</v>
      </c>
      <c r="EA16" s="9">
        <v>76.491</v>
      </c>
      <c r="EB16" s="9">
        <v>59.99</v>
      </c>
      <c r="EC16" s="9">
        <v>101.71599999999999</v>
      </c>
      <c r="ED16" s="9">
        <v>34.764000000000003</v>
      </c>
      <c r="EE16" s="9">
        <v>90.307000000000002</v>
      </c>
      <c r="EF16" s="9">
        <v>26.864999999999998</v>
      </c>
      <c r="EG16" s="9">
        <v>16.548999999999999</v>
      </c>
      <c r="EH16" s="9">
        <v>50.311999999999998</v>
      </c>
      <c r="EI16" s="9">
        <v>41.716999999999999</v>
      </c>
      <c r="EJ16" s="9">
        <v>44.451999999999998</v>
      </c>
      <c r="EK16" s="9">
        <v>86.671999999999997</v>
      </c>
      <c r="EL16" s="9">
        <v>49.808999999999997</v>
      </c>
      <c r="EM16" s="9">
        <v>143.715</v>
      </c>
      <c r="EN16" s="9">
        <v>1433.8219999999999</v>
      </c>
      <c r="EO16" s="9">
        <v>997.99</v>
      </c>
      <c r="EP16" s="9">
        <v>961.14400000000001</v>
      </c>
      <c r="EQ16" s="9">
        <v>17.895</v>
      </c>
      <c r="ER16" s="9">
        <v>18.748000000000001</v>
      </c>
      <c r="ES16" s="9">
        <v>11.862</v>
      </c>
      <c r="ET16" s="9">
        <v>15.256</v>
      </c>
      <c r="EU16" s="9">
        <v>9.5259999999999998</v>
      </c>
      <c r="EV16" s="9">
        <v>781.86099999999999</v>
      </c>
      <c r="EW16" s="9">
        <v>36.835000000000001</v>
      </c>
      <c r="EX16" s="9">
        <v>41.847999999999999</v>
      </c>
      <c r="EY16" s="9">
        <v>137.447</v>
      </c>
      <c r="EZ16" s="9">
        <v>106.995</v>
      </c>
      <c r="FA16" s="9">
        <v>890.995</v>
      </c>
      <c r="FB16" s="9">
        <v>435.83199999999999</v>
      </c>
      <c r="FC16" s="9">
        <v>1581.431</v>
      </c>
      <c r="FD16" s="9">
        <v>144.23400000000001</v>
      </c>
      <c r="FE16" s="9">
        <v>3371.0030000000002</v>
      </c>
      <c r="FF16" s="9">
        <v>3371.0030000000002</v>
      </c>
      <c r="FG16" s="9">
        <v>688.95100000000002</v>
      </c>
      <c r="FH16" s="9">
        <v>302.57600000000002</v>
      </c>
      <c r="FI16" s="9">
        <v>115.712</v>
      </c>
      <c r="FJ16" s="9">
        <v>147.62799999999999</v>
      </c>
      <c r="FK16" s="9">
        <v>163.16200000000001</v>
      </c>
      <c r="FL16" s="9">
        <v>99.655000000000001</v>
      </c>
      <c r="FM16" s="9">
        <v>155.70500000000001</v>
      </c>
      <c r="FN16" s="9">
        <v>35.874000000000002</v>
      </c>
      <c r="FO16" s="9">
        <v>66.094999999999999</v>
      </c>
      <c r="FP16" s="9">
        <v>69.751999999999995</v>
      </c>
      <c r="FQ16" s="9">
        <v>98.936000000000007</v>
      </c>
      <c r="FR16" s="9">
        <v>94.652000000000001</v>
      </c>
      <c r="FS16" s="9">
        <v>159.30099999999999</v>
      </c>
      <c r="FT16" s="9">
        <v>104.039</v>
      </c>
      <c r="FU16" s="9">
        <v>386.37599999999998</v>
      </c>
      <c r="FV16" s="9">
        <v>2682.0520000000001</v>
      </c>
      <c r="FW16" s="9">
        <v>2359.5749999999998</v>
      </c>
      <c r="FX16" s="9">
        <v>2255.6689999999999</v>
      </c>
      <c r="FY16" s="9">
        <v>52.052999999999997</v>
      </c>
      <c r="FZ16" s="9">
        <v>50.548999999999999</v>
      </c>
      <c r="GA16" s="9">
        <v>50.908999999999999</v>
      </c>
      <c r="GB16" s="9">
        <v>13.686</v>
      </c>
      <c r="GC16" s="9">
        <v>35.581000000000003</v>
      </c>
      <c r="GD16" s="9">
        <v>1773.682</v>
      </c>
      <c r="GE16" s="9">
        <v>124.381</v>
      </c>
      <c r="GF16" s="9">
        <v>125.108</v>
      </c>
      <c r="GG16" s="9">
        <v>336.404</v>
      </c>
      <c r="GH16" s="9">
        <v>292.79700000000003</v>
      </c>
      <c r="GI16" s="9">
        <v>2066.777</v>
      </c>
      <c r="GJ16" s="9">
        <v>322.47699999999998</v>
      </c>
      <c r="GK16" s="9">
        <v>2972.4870000000001</v>
      </c>
      <c r="GL16" s="9">
        <v>398.51600000000002</v>
      </c>
      <c r="GM16" s="9">
        <v>2143.5479999999998</v>
      </c>
      <c r="GN16" s="9">
        <v>2143.5479999999998</v>
      </c>
      <c r="GO16" s="9">
        <v>569.14400000000001</v>
      </c>
      <c r="GP16" s="9">
        <v>165.05699999999999</v>
      </c>
      <c r="GQ16" s="9">
        <v>57.515999999999998</v>
      </c>
      <c r="GR16" s="9">
        <v>87.19</v>
      </c>
      <c r="GS16" s="9">
        <v>85.224000000000004</v>
      </c>
      <c r="GT16" s="9">
        <v>59.481999999999999</v>
      </c>
      <c r="GU16" s="9">
        <v>86.337999999999994</v>
      </c>
      <c r="GV16" s="9">
        <v>0</v>
      </c>
      <c r="GW16" s="9">
        <v>55.213000000000001</v>
      </c>
      <c r="GX16" s="9">
        <v>42.011000000000003</v>
      </c>
      <c r="GY16" s="9">
        <v>46.784999999999997</v>
      </c>
      <c r="GZ16" s="9">
        <v>55.908999999999999</v>
      </c>
      <c r="HA16" s="9">
        <v>98.825000000000003</v>
      </c>
      <c r="HB16" s="9">
        <v>45.881</v>
      </c>
      <c r="HC16" s="9">
        <v>404.08699999999999</v>
      </c>
      <c r="HD16" s="9">
        <v>1574.404</v>
      </c>
      <c r="HE16" s="9">
        <v>1401.847</v>
      </c>
      <c r="HF16" s="9">
        <v>1369.961</v>
      </c>
      <c r="HG16" s="9">
        <v>11.632999999999999</v>
      </c>
      <c r="HH16" s="9">
        <v>19.942</v>
      </c>
      <c r="HI16" s="9">
        <v>13.443</v>
      </c>
      <c r="HJ16" s="9">
        <v>0</v>
      </c>
      <c r="HK16" s="9">
        <v>17.422000000000001</v>
      </c>
      <c r="HL16" s="9">
        <v>930.52700000000004</v>
      </c>
      <c r="HM16" s="9">
        <v>65.192999999999998</v>
      </c>
      <c r="HN16" s="9">
        <v>92.352000000000004</v>
      </c>
      <c r="HO16" s="9">
        <v>313.77600000000001</v>
      </c>
      <c r="HP16" s="9">
        <v>130.46600000000001</v>
      </c>
      <c r="HQ16" s="9">
        <v>1271.3820000000001</v>
      </c>
      <c r="HR16" s="9">
        <v>172.55600000000001</v>
      </c>
      <c r="HS16" s="9">
        <v>1735.681</v>
      </c>
      <c r="HT16" s="9">
        <v>407.86599999999999</v>
      </c>
      <c r="HU16" s="9">
        <v>919.49099999999999</v>
      </c>
      <c r="HV16" s="9">
        <v>686.05399999999997</v>
      </c>
      <c r="HW16" s="9">
        <v>233.43700000000001</v>
      </c>
      <c r="HX16" s="9">
        <v>4408.0559999999996</v>
      </c>
      <c r="HY16" s="9">
        <v>4128.1440000000002</v>
      </c>
      <c r="HZ16" s="9">
        <v>737.47900000000004</v>
      </c>
      <c r="IA16" s="9">
        <v>323.40699999999998</v>
      </c>
      <c r="IB16" s="9">
        <v>143.15600000000001</v>
      </c>
      <c r="IC16" s="9">
        <v>149.96600000000001</v>
      </c>
      <c r="ID16" s="9">
        <v>203.458</v>
      </c>
      <c r="IE16" s="9">
        <v>89.662999999999997</v>
      </c>
      <c r="IF16" s="9">
        <v>204.06899999999999</v>
      </c>
      <c r="IG16" s="9">
        <v>43.177</v>
      </c>
      <c r="IH16" s="9">
        <v>44.317999999999998</v>
      </c>
      <c r="II16" s="9">
        <v>110.61199999999999</v>
      </c>
      <c r="IJ16" s="9">
        <v>87.492000000000004</v>
      </c>
      <c r="IK16" s="9">
        <v>95.016999999999996</v>
      </c>
      <c r="IL16" s="9">
        <v>210.154</v>
      </c>
      <c r="IM16" s="9">
        <v>82.968000000000004</v>
      </c>
      <c r="IN16" s="9">
        <v>414.072</v>
      </c>
      <c r="IO16" s="9">
        <v>3390.665</v>
      </c>
      <c r="IP16" s="9">
        <v>2765.8690000000001</v>
      </c>
      <c r="IQ16" s="9">
        <v>2622.4850000000001</v>
      </c>
    </row>
    <row r="17" spans="1:251">
      <c r="A17" s="10">
        <v>44228</v>
      </c>
      <c r="B17" s="9">
        <v>16.405000000000001</v>
      </c>
      <c r="C17" s="9">
        <v>27.518999999999998</v>
      </c>
      <c r="D17" s="9">
        <v>19.518999999999998</v>
      </c>
      <c r="E17" s="9">
        <v>39.159999999999997</v>
      </c>
      <c r="F17" s="9">
        <v>24.283000000000001</v>
      </c>
      <c r="G17" s="9">
        <v>93.307000000000002</v>
      </c>
      <c r="H17" s="9">
        <v>672.8</v>
      </c>
      <c r="I17" s="9">
        <v>563.101</v>
      </c>
      <c r="J17" s="9">
        <v>545.6</v>
      </c>
      <c r="K17" s="9">
        <v>7.3369999999999997</v>
      </c>
      <c r="L17" s="9">
        <v>9.1470000000000002</v>
      </c>
      <c r="M17" s="9">
        <v>8.3559999999999999</v>
      </c>
      <c r="N17" s="9">
        <v>2.8359999999999999</v>
      </c>
      <c r="O17" s="9">
        <v>3.8239999999999998</v>
      </c>
      <c r="P17" s="9">
        <v>408.47300000000001</v>
      </c>
      <c r="Q17" s="9">
        <v>28.917999999999999</v>
      </c>
      <c r="R17" s="9">
        <v>29.597000000000001</v>
      </c>
      <c r="S17" s="9">
        <v>96.111999999999995</v>
      </c>
      <c r="T17" s="9">
        <v>53.780999999999999</v>
      </c>
      <c r="U17" s="9">
        <v>509.32</v>
      </c>
      <c r="V17" s="9">
        <v>109.699</v>
      </c>
      <c r="W17" s="9">
        <v>743.93799999999999</v>
      </c>
      <c r="X17" s="9">
        <v>97.783000000000001</v>
      </c>
      <c r="Y17" s="9">
        <v>1164.424</v>
      </c>
      <c r="Z17" s="9">
        <v>1164.424</v>
      </c>
      <c r="AA17" s="9">
        <v>297.077</v>
      </c>
      <c r="AB17" s="9">
        <v>105.212</v>
      </c>
      <c r="AC17" s="9">
        <v>28.974</v>
      </c>
      <c r="AD17" s="9">
        <v>58.165999999999997</v>
      </c>
      <c r="AE17" s="9">
        <v>47.993000000000002</v>
      </c>
      <c r="AF17" s="9">
        <v>38.558999999999997</v>
      </c>
      <c r="AG17" s="9">
        <v>47.131</v>
      </c>
      <c r="AH17" s="9">
        <v>1.677</v>
      </c>
      <c r="AI17" s="9">
        <v>37.167000000000002</v>
      </c>
      <c r="AJ17" s="9">
        <v>25.145</v>
      </c>
      <c r="AK17" s="9">
        <v>32.521000000000001</v>
      </c>
      <c r="AL17" s="9">
        <v>29.963000000000001</v>
      </c>
      <c r="AM17" s="9">
        <v>54.621000000000002</v>
      </c>
      <c r="AN17" s="9">
        <v>33.006999999999998</v>
      </c>
      <c r="AO17" s="9">
        <v>191.86600000000001</v>
      </c>
      <c r="AP17" s="9">
        <v>867.34699999999998</v>
      </c>
      <c r="AQ17" s="9">
        <v>704.74400000000003</v>
      </c>
      <c r="AR17" s="9">
        <v>686.55399999999997</v>
      </c>
      <c r="AS17" s="9">
        <v>8.2720000000000002</v>
      </c>
      <c r="AT17" s="9">
        <v>9.9179999999999993</v>
      </c>
      <c r="AU17" s="9">
        <v>7.9219999999999997</v>
      </c>
      <c r="AV17" s="9">
        <v>0.377</v>
      </c>
      <c r="AW17" s="9">
        <v>8.0120000000000005</v>
      </c>
      <c r="AX17" s="9">
        <v>474.32799999999997</v>
      </c>
      <c r="AY17" s="9">
        <v>46.942999999999998</v>
      </c>
      <c r="AZ17" s="9">
        <v>45.289000000000001</v>
      </c>
      <c r="BA17" s="9">
        <v>138.185</v>
      </c>
      <c r="BB17" s="9">
        <v>59.8</v>
      </c>
      <c r="BC17" s="9">
        <v>644.94500000000005</v>
      </c>
      <c r="BD17" s="9">
        <v>162.602</v>
      </c>
      <c r="BE17" s="9">
        <v>963.09199999999998</v>
      </c>
      <c r="BF17" s="9">
        <v>201.33199999999999</v>
      </c>
      <c r="BG17" s="9">
        <v>4428.9530000000004</v>
      </c>
      <c r="BH17" s="9">
        <v>4428.9530000000004</v>
      </c>
      <c r="BI17" s="9">
        <v>575.50599999999997</v>
      </c>
      <c r="BJ17" s="9">
        <v>272.48099999999999</v>
      </c>
      <c r="BK17" s="9">
        <v>117.134</v>
      </c>
      <c r="BL17" s="9">
        <v>139.17099999999999</v>
      </c>
      <c r="BM17" s="9">
        <v>186.672</v>
      </c>
      <c r="BN17" s="9">
        <v>69.632999999999996</v>
      </c>
      <c r="BO17" s="9">
        <v>204.56100000000001</v>
      </c>
      <c r="BP17" s="9">
        <v>51.744</v>
      </c>
      <c r="BQ17" s="9">
        <v>0</v>
      </c>
      <c r="BR17" s="9">
        <v>98.182000000000002</v>
      </c>
      <c r="BS17" s="9">
        <v>80.811999999999998</v>
      </c>
      <c r="BT17" s="9">
        <v>77.802000000000007</v>
      </c>
      <c r="BU17" s="9">
        <v>182.51300000000001</v>
      </c>
      <c r="BV17" s="9">
        <v>74.284000000000006</v>
      </c>
      <c r="BW17" s="9">
        <v>303.02499999999998</v>
      </c>
      <c r="BX17" s="9">
        <v>3853.4470000000001</v>
      </c>
      <c r="BY17" s="9">
        <v>3081.1529999999998</v>
      </c>
      <c r="BZ17" s="9">
        <v>2894.3220000000001</v>
      </c>
      <c r="CA17" s="9">
        <v>110.48699999999999</v>
      </c>
      <c r="CB17" s="9">
        <v>73.884</v>
      </c>
      <c r="CC17" s="9">
        <v>130.72900000000001</v>
      </c>
      <c r="CD17" s="9">
        <v>53.084000000000003</v>
      </c>
      <c r="CE17" s="9">
        <v>0</v>
      </c>
      <c r="CF17" s="9">
        <v>2321.4870000000001</v>
      </c>
      <c r="CG17" s="9">
        <v>224.22399999999999</v>
      </c>
      <c r="CH17" s="9">
        <v>183.161</v>
      </c>
      <c r="CI17" s="9">
        <v>352.28100000000001</v>
      </c>
      <c r="CJ17" s="9">
        <v>600.77300000000002</v>
      </c>
      <c r="CK17" s="9">
        <v>2480.38</v>
      </c>
      <c r="CL17" s="9">
        <v>772.29399999999998</v>
      </c>
      <c r="CM17" s="9">
        <v>4144.1930000000002</v>
      </c>
      <c r="CN17" s="9">
        <v>284.76</v>
      </c>
      <c r="CO17" s="9">
        <v>1551.9259999999999</v>
      </c>
      <c r="CP17" s="9">
        <v>1551.9259999999999</v>
      </c>
      <c r="CQ17" s="9">
        <v>223.548</v>
      </c>
      <c r="CR17" s="9">
        <v>113.114</v>
      </c>
      <c r="CS17" s="9">
        <v>52.234999999999999</v>
      </c>
      <c r="CT17" s="9">
        <v>52.079000000000001</v>
      </c>
      <c r="CU17" s="9">
        <v>61.904000000000003</v>
      </c>
      <c r="CV17" s="9">
        <v>42.097999999999999</v>
      </c>
      <c r="CW17" s="9">
        <v>55.737000000000002</v>
      </c>
      <c r="CX17" s="9">
        <v>32.195999999999998</v>
      </c>
      <c r="CY17" s="9">
        <v>14.862</v>
      </c>
      <c r="CZ17" s="9">
        <v>34.5</v>
      </c>
      <c r="DA17" s="9">
        <v>39.024000000000001</v>
      </c>
      <c r="DB17" s="9">
        <v>31.957999999999998</v>
      </c>
      <c r="DC17" s="9">
        <v>74.980999999999995</v>
      </c>
      <c r="DD17" s="9">
        <v>30.501999999999999</v>
      </c>
      <c r="DE17" s="9">
        <v>110.434</v>
      </c>
      <c r="DF17" s="9">
        <v>1328.3779999999999</v>
      </c>
      <c r="DG17" s="9">
        <v>1010.2670000000001</v>
      </c>
      <c r="DH17" s="9">
        <v>935.54</v>
      </c>
      <c r="DI17" s="9">
        <v>34.045000000000002</v>
      </c>
      <c r="DJ17" s="9">
        <v>38.573999999999998</v>
      </c>
      <c r="DK17" s="9">
        <v>29.216999999999999</v>
      </c>
      <c r="DL17" s="9">
        <v>26.661000000000001</v>
      </c>
      <c r="DM17" s="9">
        <v>16.114000000000001</v>
      </c>
      <c r="DN17" s="9">
        <v>758.53599999999994</v>
      </c>
      <c r="DO17" s="9">
        <v>87.43</v>
      </c>
      <c r="DP17" s="9">
        <v>54.475000000000001</v>
      </c>
      <c r="DQ17" s="9">
        <v>109.827</v>
      </c>
      <c r="DR17" s="9">
        <v>195.67400000000001</v>
      </c>
      <c r="DS17" s="9">
        <v>814.59299999999996</v>
      </c>
      <c r="DT17" s="9">
        <v>318.11099999999999</v>
      </c>
      <c r="DU17" s="9">
        <v>1445.6769999999999</v>
      </c>
      <c r="DV17" s="9">
        <v>106.249</v>
      </c>
      <c r="DW17" s="9">
        <v>1926.797</v>
      </c>
      <c r="DX17" s="9">
        <v>1926.797</v>
      </c>
      <c r="DY17" s="9">
        <v>309.03500000000003</v>
      </c>
      <c r="DZ17" s="9">
        <v>148.024</v>
      </c>
      <c r="EA17" s="9">
        <v>65.206999999999994</v>
      </c>
      <c r="EB17" s="9">
        <v>65.075000000000003</v>
      </c>
      <c r="EC17" s="9">
        <v>91.400999999999996</v>
      </c>
      <c r="ED17" s="9">
        <v>38.880000000000003</v>
      </c>
      <c r="EE17" s="9">
        <v>86.233999999999995</v>
      </c>
      <c r="EF17" s="9">
        <v>27.936</v>
      </c>
      <c r="EG17" s="9">
        <v>14.489000000000001</v>
      </c>
      <c r="EH17" s="9">
        <v>44.726999999999997</v>
      </c>
      <c r="EI17" s="9">
        <v>42.515000000000001</v>
      </c>
      <c r="EJ17" s="9">
        <v>43.04</v>
      </c>
      <c r="EK17" s="9">
        <v>79.391000000000005</v>
      </c>
      <c r="EL17" s="9">
        <v>50.89</v>
      </c>
      <c r="EM17" s="9">
        <v>161.011</v>
      </c>
      <c r="EN17" s="9">
        <v>1617.7619999999999</v>
      </c>
      <c r="EO17" s="9">
        <v>1148.7750000000001</v>
      </c>
      <c r="EP17" s="9">
        <v>1113.6199999999999</v>
      </c>
      <c r="EQ17" s="9">
        <v>16.457000000000001</v>
      </c>
      <c r="ER17" s="9">
        <v>18.155999999999999</v>
      </c>
      <c r="ES17" s="9">
        <v>15.866</v>
      </c>
      <c r="ET17" s="9">
        <v>11.436999999999999</v>
      </c>
      <c r="EU17" s="9">
        <v>7.3109999999999999</v>
      </c>
      <c r="EV17" s="9">
        <v>868.303</v>
      </c>
      <c r="EW17" s="9">
        <v>58.04</v>
      </c>
      <c r="EX17" s="9">
        <v>65.162999999999997</v>
      </c>
      <c r="EY17" s="9">
        <v>157.268</v>
      </c>
      <c r="EZ17" s="9">
        <v>148.006</v>
      </c>
      <c r="FA17" s="9">
        <v>1000.77</v>
      </c>
      <c r="FB17" s="9">
        <v>468.98700000000002</v>
      </c>
      <c r="FC17" s="9">
        <v>1760.9739999999999</v>
      </c>
      <c r="FD17" s="9">
        <v>165.82300000000001</v>
      </c>
      <c r="FE17" s="9">
        <v>3000.6129999999998</v>
      </c>
      <c r="FF17" s="9">
        <v>3000.6129999999998</v>
      </c>
      <c r="FG17" s="9">
        <v>627.00099999999998</v>
      </c>
      <c r="FH17" s="9">
        <v>265.95800000000003</v>
      </c>
      <c r="FI17" s="9">
        <v>78.539000000000001</v>
      </c>
      <c r="FJ17" s="9">
        <v>156.63</v>
      </c>
      <c r="FK17" s="9">
        <v>143.88399999999999</v>
      </c>
      <c r="FL17" s="9">
        <v>91.436000000000007</v>
      </c>
      <c r="FM17" s="9">
        <v>148.18600000000001</v>
      </c>
      <c r="FN17" s="9">
        <v>39.777999999999999</v>
      </c>
      <c r="FO17" s="9">
        <v>42.863999999999997</v>
      </c>
      <c r="FP17" s="9">
        <v>65.3</v>
      </c>
      <c r="FQ17" s="9">
        <v>95.5</v>
      </c>
      <c r="FR17" s="9">
        <v>74.856999999999999</v>
      </c>
      <c r="FS17" s="9">
        <v>154.31299999999999</v>
      </c>
      <c r="FT17" s="9">
        <v>81.343999999999994</v>
      </c>
      <c r="FU17" s="9">
        <v>361.04399999999998</v>
      </c>
      <c r="FV17" s="9">
        <v>2373.6109999999999</v>
      </c>
      <c r="FW17" s="9">
        <v>2106.5320000000002</v>
      </c>
      <c r="FX17" s="9">
        <v>2014.921</v>
      </c>
      <c r="FY17" s="9">
        <v>55.695</v>
      </c>
      <c r="FZ17" s="9">
        <v>34.543999999999997</v>
      </c>
      <c r="GA17" s="9">
        <v>54.357999999999997</v>
      </c>
      <c r="GB17" s="9">
        <v>10.195</v>
      </c>
      <c r="GC17" s="9">
        <v>24.218</v>
      </c>
      <c r="GD17" s="9">
        <v>1511.905</v>
      </c>
      <c r="GE17" s="9">
        <v>143.541</v>
      </c>
      <c r="GF17" s="9">
        <v>143.59700000000001</v>
      </c>
      <c r="GG17" s="9">
        <v>307.48899999999998</v>
      </c>
      <c r="GH17" s="9">
        <v>263.69200000000001</v>
      </c>
      <c r="GI17" s="9">
        <v>1842.84</v>
      </c>
      <c r="GJ17" s="9">
        <v>267.07900000000001</v>
      </c>
      <c r="GK17" s="9">
        <v>2643.4859999999999</v>
      </c>
      <c r="GL17" s="9">
        <v>357.12599999999998</v>
      </c>
      <c r="GM17" s="9">
        <v>1986.9780000000001</v>
      </c>
      <c r="GN17" s="9">
        <v>1986.9780000000001</v>
      </c>
      <c r="GO17" s="9">
        <v>530.96600000000001</v>
      </c>
      <c r="GP17" s="9">
        <v>171.44900000000001</v>
      </c>
      <c r="GQ17" s="9">
        <v>52.366</v>
      </c>
      <c r="GR17" s="9">
        <v>94.87</v>
      </c>
      <c r="GS17" s="9">
        <v>79.924999999999997</v>
      </c>
      <c r="GT17" s="9">
        <v>65.427999999999997</v>
      </c>
      <c r="GU17" s="9">
        <v>88.802999999999997</v>
      </c>
      <c r="GV17" s="9">
        <v>0</v>
      </c>
      <c r="GW17" s="9">
        <v>55.710999999999999</v>
      </c>
      <c r="GX17" s="9">
        <v>39.75</v>
      </c>
      <c r="GY17" s="9">
        <v>57.877000000000002</v>
      </c>
      <c r="GZ17" s="9">
        <v>49.61</v>
      </c>
      <c r="HA17" s="9">
        <v>92.153000000000006</v>
      </c>
      <c r="HB17" s="9">
        <v>55.084000000000003</v>
      </c>
      <c r="HC17" s="9">
        <v>359.517</v>
      </c>
      <c r="HD17" s="9">
        <v>1456.0119999999999</v>
      </c>
      <c r="HE17" s="9">
        <v>1278.1379999999999</v>
      </c>
      <c r="HF17" s="9">
        <v>1233.518</v>
      </c>
      <c r="HG17" s="9">
        <v>22.341000000000001</v>
      </c>
      <c r="HH17" s="9">
        <v>21.571000000000002</v>
      </c>
      <c r="HI17" s="9">
        <v>21.314</v>
      </c>
      <c r="HJ17" s="9">
        <v>0</v>
      </c>
      <c r="HK17" s="9">
        <v>21.562000000000001</v>
      </c>
      <c r="HL17" s="9">
        <v>804.90300000000002</v>
      </c>
      <c r="HM17" s="9">
        <v>82.881</v>
      </c>
      <c r="HN17" s="9">
        <v>110.602</v>
      </c>
      <c r="HO17" s="9">
        <v>279.75099999999998</v>
      </c>
      <c r="HP17" s="9">
        <v>112.312</v>
      </c>
      <c r="HQ17" s="9">
        <v>1165.826</v>
      </c>
      <c r="HR17" s="9">
        <v>177.874</v>
      </c>
      <c r="HS17" s="9">
        <v>1617.9010000000001</v>
      </c>
      <c r="HT17" s="9">
        <v>369.07600000000002</v>
      </c>
      <c r="HU17" s="9">
        <v>836.41499999999996</v>
      </c>
      <c r="HV17" s="9">
        <v>653.49</v>
      </c>
      <c r="HW17" s="9">
        <v>182.92500000000001</v>
      </c>
      <c r="HX17" s="9">
        <v>4365.509</v>
      </c>
      <c r="HY17" s="9">
        <v>4116.92</v>
      </c>
      <c r="HZ17" s="9">
        <v>709.28200000000004</v>
      </c>
      <c r="IA17" s="9">
        <v>284.613</v>
      </c>
      <c r="IB17" s="9">
        <v>100.325</v>
      </c>
      <c r="IC17" s="9">
        <v>154.946</v>
      </c>
      <c r="ID17" s="9">
        <v>164.71299999999999</v>
      </c>
      <c r="IE17" s="9">
        <v>90.364000000000004</v>
      </c>
      <c r="IF17" s="9">
        <v>168.21</v>
      </c>
      <c r="IG17" s="9">
        <v>48.948</v>
      </c>
      <c r="IH17" s="9">
        <v>34.034999999999997</v>
      </c>
      <c r="II17" s="9">
        <v>92.691999999999993</v>
      </c>
      <c r="IJ17" s="9">
        <v>80.215000000000003</v>
      </c>
      <c r="IK17" s="9">
        <v>82.852999999999994</v>
      </c>
      <c r="IL17" s="9">
        <v>166.18799999999999</v>
      </c>
      <c r="IM17" s="9">
        <v>89.572000000000003</v>
      </c>
      <c r="IN17" s="9">
        <v>424.66899999999998</v>
      </c>
      <c r="IO17" s="9">
        <v>3407.6390000000001</v>
      </c>
      <c r="IP17" s="9">
        <v>2761.3150000000001</v>
      </c>
      <c r="IQ17" s="9">
        <v>2639.652</v>
      </c>
    </row>
    <row r="18" spans="1:251">
      <c r="A18" s="10">
        <v>44593</v>
      </c>
      <c r="B18" s="9">
        <v>22.56</v>
      </c>
      <c r="C18" s="9">
        <v>24.356000000000002</v>
      </c>
      <c r="D18" s="9">
        <v>32.808999999999997</v>
      </c>
      <c r="E18" s="9">
        <v>40.479999999999997</v>
      </c>
      <c r="F18" s="9">
        <v>39.244</v>
      </c>
      <c r="G18" s="9">
        <v>108.76</v>
      </c>
      <c r="H18" s="9">
        <v>617.50699999999995</v>
      </c>
      <c r="I18" s="9">
        <v>520.74199999999996</v>
      </c>
      <c r="J18" s="9">
        <v>502.73700000000002</v>
      </c>
      <c r="K18" s="9">
        <v>7.4169999999999998</v>
      </c>
      <c r="L18" s="9">
        <v>10.423</v>
      </c>
      <c r="M18" s="9">
        <v>9.718</v>
      </c>
      <c r="N18" s="9">
        <v>3.028</v>
      </c>
      <c r="O18" s="9">
        <v>4.3609999999999998</v>
      </c>
      <c r="P18" s="9">
        <v>380.428</v>
      </c>
      <c r="Q18" s="9">
        <v>23.643000000000001</v>
      </c>
      <c r="R18" s="9">
        <v>28.846</v>
      </c>
      <c r="S18" s="9">
        <v>87.825000000000003</v>
      </c>
      <c r="T18" s="9">
        <v>52.01</v>
      </c>
      <c r="U18" s="9">
        <v>468.73200000000003</v>
      </c>
      <c r="V18" s="9">
        <v>96.765000000000001</v>
      </c>
      <c r="W18" s="9">
        <v>703.95</v>
      </c>
      <c r="X18" s="9">
        <v>116.91200000000001</v>
      </c>
      <c r="Y18" s="9">
        <v>1160.1669999999999</v>
      </c>
      <c r="Z18" s="9">
        <v>1160.1669999999999</v>
      </c>
      <c r="AA18" s="9">
        <v>339.99</v>
      </c>
      <c r="AB18" s="9">
        <v>112.83799999999999</v>
      </c>
      <c r="AC18" s="9">
        <v>32.534999999999997</v>
      </c>
      <c r="AD18" s="9">
        <v>61.756999999999998</v>
      </c>
      <c r="AE18" s="9">
        <v>50.802999999999997</v>
      </c>
      <c r="AF18" s="9">
        <v>43.488999999999997</v>
      </c>
      <c r="AG18" s="9">
        <v>55.673999999999999</v>
      </c>
      <c r="AH18" s="9">
        <v>0.46899999999999997</v>
      </c>
      <c r="AI18" s="9">
        <v>34.838000000000001</v>
      </c>
      <c r="AJ18" s="9">
        <v>19.867000000000001</v>
      </c>
      <c r="AK18" s="9">
        <v>40.700000000000003</v>
      </c>
      <c r="AL18" s="9">
        <v>33.723999999999997</v>
      </c>
      <c r="AM18" s="9">
        <v>64.025000000000006</v>
      </c>
      <c r="AN18" s="9">
        <v>30.266999999999999</v>
      </c>
      <c r="AO18" s="9">
        <v>227.15199999999999</v>
      </c>
      <c r="AP18" s="9">
        <v>820.17700000000002</v>
      </c>
      <c r="AQ18" s="9">
        <v>656.25800000000004</v>
      </c>
      <c r="AR18" s="9">
        <v>627.80700000000002</v>
      </c>
      <c r="AS18" s="9">
        <v>16.009</v>
      </c>
      <c r="AT18" s="9">
        <v>11.853999999999999</v>
      </c>
      <c r="AU18" s="9">
        <v>14.212999999999999</v>
      </c>
      <c r="AV18" s="9">
        <v>0</v>
      </c>
      <c r="AW18" s="9">
        <v>11.324999999999999</v>
      </c>
      <c r="AX18" s="9">
        <v>443.78399999999999</v>
      </c>
      <c r="AY18" s="9">
        <v>40.781999999999996</v>
      </c>
      <c r="AZ18" s="9">
        <v>31.416</v>
      </c>
      <c r="BA18" s="9">
        <v>140.27699999999999</v>
      </c>
      <c r="BB18" s="9">
        <v>70.007999999999996</v>
      </c>
      <c r="BC18" s="9">
        <v>586.25</v>
      </c>
      <c r="BD18" s="9">
        <v>163.91900000000001</v>
      </c>
      <c r="BE18" s="9">
        <v>923.495</v>
      </c>
      <c r="BF18" s="9">
        <v>236.673</v>
      </c>
      <c r="BG18" s="9">
        <v>4727.8500000000004</v>
      </c>
      <c r="BH18" s="9">
        <v>4727.8500000000004</v>
      </c>
      <c r="BI18" s="9">
        <v>792.48099999999999</v>
      </c>
      <c r="BJ18" s="9">
        <v>419.32</v>
      </c>
      <c r="BK18" s="9">
        <v>184.839</v>
      </c>
      <c r="BL18" s="9">
        <v>210.011</v>
      </c>
      <c r="BM18" s="9">
        <v>288.75099999999998</v>
      </c>
      <c r="BN18" s="9">
        <v>105.53700000000001</v>
      </c>
      <c r="BO18" s="9">
        <v>313.65100000000001</v>
      </c>
      <c r="BP18" s="9">
        <v>79.98</v>
      </c>
      <c r="BQ18" s="9">
        <v>0</v>
      </c>
      <c r="BR18" s="9">
        <v>154.733</v>
      </c>
      <c r="BS18" s="9">
        <v>122.577</v>
      </c>
      <c r="BT18" s="9">
        <v>117.54</v>
      </c>
      <c r="BU18" s="9">
        <v>293.267</v>
      </c>
      <c r="BV18" s="9">
        <v>101.583</v>
      </c>
      <c r="BW18" s="9">
        <v>373.161</v>
      </c>
      <c r="BX18" s="9">
        <v>3935.3690000000001</v>
      </c>
      <c r="BY18" s="9">
        <v>3182.9479999999999</v>
      </c>
      <c r="BZ18" s="9">
        <v>2953.23</v>
      </c>
      <c r="CA18" s="9">
        <v>127.61499999999999</v>
      </c>
      <c r="CB18" s="9">
        <v>101.17</v>
      </c>
      <c r="CC18" s="9">
        <v>156.928</v>
      </c>
      <c r="CD18" s="9">
        <v>71.247</v>
      </c>
      <c r="CE18" s="9">
        <v>0</v>
      </c>
      <c r="CF18" s="9">
        <v>2432.7930000000001</v>
      </c>
      <c r="CG18" s="9">
        <v>231.934</v>
      </c>
      <c r="CH18" s="9">
        <v>152.113</v>
      </c>
      <c r="CI18" s="9">
        <v>366.10700000000003</v>
      </c>
      <c r="CJ18" s="9">
        <v>745.45100000000002</v>
      </c>
      <c r="CK18" s="9">
        <v>2437.4960000000001</v>
      </c>
      <c r="CL18" s="9">
        <v>752.42200000000003</v>
      </c>
      <c r="CM18" s="9">
        <v>4374.1360000000004</v>
      </c>
      <c r="CN18" s="9">
        <v>353.714</v>
      </c>
      <c r="CO18" s="9">
        <v>1634.3009999999999</v>
      </c>
      <c r="CP18" s="9">
        <v>1634.3009999999999</v>
      </c>
      <c r="CQ18" s="9">
        <v>281.76499999999999</v>
      </c>
      <c r="CR18" s="9">
        <v>140.65</v>
      </c>
      <c r="CS18" s="9">
        <v>63.390999999999998</v>
      </c>
      <c r="CT18" s="9">
        <v>67.134</v>
      </c>
      <c r="CU18" s="9">
        <v>84.593000000000004</v>
      </c>
      <c r="CV18" s="9">
        <v>45.932000000000002</v>
      </c>
      <c r="CW18" s="9">
        <v>68.552999999999997</v>
      </c>
      <c r="CX18" s="9">
        <v>39.875</v>
      </c>
      <c r="CY18" s="9">
        <v>22.097000000000001</v>
      </c>
      <c r="CZ18" s="9">
        <v>56.619</v>
      </c>
      <c r="DA18" s="9">
        <v>40.042999999999999</v>
      </c>
      <c r="DB18" s="9">
        <v>34.747999999999998</v>
      </c>
      <c r="DC18" s="9">
        <v>100.02200000000001</v>
      </c>
      <c r="DD18" s="9">
        <v>31.388999999999999</v>
      </c>
      <c r="DE18" s="9">
        <v>141.11500000000001</v>
      </c>
      <c r="DF18" s="9">
        <v>1352.5360000000001</v>
      </c>
      <c r="DG18" s="9">
        <v>1056.759</v>
      </c>
      <c r="DH18" s="9">
        <v>982.03099999999995</v>
      </c>
      <c r="DI18" s="9">
        <v>37.781999999999996</v>
      </c>
      <c r="DJ18" s="9">
        <v>34.128</v>
      </c>
      <c r="DK18" s="9">
        <v>22.835000000000001</v>
      </c>
      <c r="DL18" s="9">
        <v>26.574000000000002</v>
      </c>
      <c r="DM18" s="9">
        <v>21.870999999999999</v>
      </c>
      <c r="DN18" s="9">
        <v>830.34400000000005</v>
      </c>
      <c r="DO18" s="9">
        <v>67.370999999999995</v>
      </c>
      <c r="DP18" s="9">
        <v>39.936999999999998</v>
      </c>
      <c r="DQ18" s="9">
        <v>119.10599999999999</v>
      </c>
      <c r="DR18" s="9">
        <v>216.589</v>
      </c>
      <c r="DS18" s="9">
        <v>840.17</v>
      </c>
      <c r="DT18" s="9">
        <v>295.77699999999999</v>
      </c>
      <c r="DU18" s="9">
        <v>1494.761</v>
      </c>
      <c r="DV18" s="9">
        <v>139.541</v>
      </c>
      <c r="DW18" s="9">
        <v>1923.7929999999999</v>
      </c>
      <c r="DX18" s="9">
        <v>1923.7929999999999</v>
      </c>
      <c r="DY18" s="9">
        <v>352.077</v>
      </c>
      <c r="DZ18" s="9">
        <v>165.523</v>
      </c>
      <c r="EA18" s="9">
        <v>76.218000000000004</v>
      </c>
      <c r="EB18" s="9">
        <v>65.489000000000004</v>
      </c>
      <c r="EC18" s="9">
        <v>104.05</v>
      </c>
      <c r="ED18" s="9">
        <v>37.656999999999996</v>
      </c>
      <c r="EE18" s="9">
        <v>99.02</v>
      </c>
      <c r="EF18" s="9">
        <v>26.614000000000001</v>
      </c>
      <c r="EG18" s="9">
        <v>13.987</v>
      </c>
      <c r="EH18" s="9">
        <v>57.860999999999997</v>
      </c>
      <c r="EI18" s="9">
        <v>46.25</v>
      </c>
      <c r="EJ18" s="9">
        <v>37.594999999999999</v>
      </c>
      <c r="EK18" s="9">
        <v>88.906999999999996</v>
      </c>
      <c r="EL18" s="9">
        <v>52.8</v>
      </c>
      <c r="EM18" s="9">
        <v>186.554</v>
      </c>
      <c r="EN18" s="9">
        <v>1571.7159999999999</v>
      </c>
      <c r="EO18" s="9">
        <v>1094.527</v>
      </c>
      <c r="EP18" s="9">
        <v>1047.914</v>
      </c>
      <c r="EQ18" s="9">
        <v>27.196000000000002</v>
      </c>
      <c r="ER18" s="9">
        <v>18.852</v>
      </c>
      <c r="ES18" s="9">
        <v>23.029</v>
      </c>
      <c r="ET18" s="9">
        <v>10.102</v>
      </c>
      <c r="EU18" s="9">
        <v>12.34</v>
      </c>
      <c r="EV18" s="9">
        <v>839.29700000000003</v>
      </c>
      <c r="EW18" s="9">
        <v>52.317999999999998</v>
      </c>
      <c r="EX18" s="9">
        <v>44.704999999999998</v>
      </c>
      <c r="EY18" s="9">
        <v>158.208</v>
      </c>
      <c r="EZ18" s="9">
        <v>156.55799999999999</v>
      </c>
      <c r="FA18" s="9">
        <v>937.96900000000005</v>
      </c>
      <c r="FB18" s="9">
        <v>477.18900000000002</v>
      </c>
      <c r="FC18" s="9">
        <v>1727.5060000000001</v>
      </c>
      <c r="FD18" s="9">
        <v>196.28700000000001</v>
      </c>
      <c r="FE18" s="9">
        <v>3020.76</v>
      </c>
      <c r="FF18" s="9">
        <v>3020.76</v>
      </c>
      <c r="FG18" s="9">
        <v>756.75900000000001</v>
      </c>
      <c r="FH18" s="9">
        <v>350.93200000000002</v>
      </c>
      <c r="FI18" s="9">
        <v>121.041</v>
      </c>
      <c r="FJ18" s="9">
        <v>191.65299999999999</v>
      </c>
      <c r="FK18" s="9">
        <v>189.76599999999999</v>
      </c>
      <c r="FL18" s="9">
        <v>122.928</v>
      </c>
      <c r="FM18" s="9">
        <v>213.46100000000001</v>
      </c>
      <c r="FN18" s="9">
        <v>43.807000000000002</v>
      </c>
      <c r="FO18" s="9">
        <v>51.893000000000001</v>
      </c>
      <c r="FP18" s="9">
        <v>78.817999999999998</v>
      </c>
      <c r="FQ18" s="9">
        <v>128.14699999999999</v>
      </c>
      <c r="FR18" s="9">
        <v>106.599</v>
      </c>
      <c r="FS18" s="9">
        <v>209.62200000000001</v>
      </c>
      <c r="FT18" s="9">
        <v>103.941</v>
      </c>
      <c r="FU18" s="9">
        <v>405.827</v>
      </c>
      <c r="FV18" s="9">
        <v>2264.0010000000002</v>
      </c>
      <c r="FW18" s="9">
        <v>1992.193</v>
      </c>
      <c r="FX18" s="9">
        <v>1889.7339999999999</v>
      </c>
      <c r="FY18" s="9">
        <v>50.396000000000001</v>
      </c>
      <c r="FZ18" s="9">
        <v>49.372999999999998</v>
      </c>
      <c r="GA18" s="9">
        <v>51.786999999999999</v>
      </c>
      <c r="GB18" s="9">
        <v>13.474</v>
      </c>
      <c r="GC18" s="9">
        <v>31.059000000000001</v>
      </c>
      <c r="GD18" s="9">
        <v>1401.143</v>
      </c>
      <c r="GE18" s="9">
        <v>147.64699999999999</v>
      </c>
      <c r="GF18" s="9">
        <v>132.85300000000001</v>
      </c>
      <c r="GG18" s="9">
        <v>310.55</v>
      </c>
      <c r="GH18" s="9">
        <v>261.774</v>
      </c>
      <c r="GI18" s="9">
        <v>1730.42</v>
      </c>
      <c r="GJ18" s="9">
        <v>271.80799999999999</v>
      </c>
      <c r="GK18" s="9">
        <v>2607.9209999999998</v>
      </c>
      <c r="GL18" s="9">
        <v>412.839</v>
      </c>
      <c r="GM18" s="9">
        <v>1982.624</v>
      </c>
      <c r="GN18" s="9">
        <v>1982.624</v>
      </c>
      <c r="GO18" s="9">
        <v>625.20100000000002</v>
      </c>
      <c r="GP18" s="9">
        <v>189.86799999999999</v>
      </c>
      <c r="GQ18" s="9">
        <v>54.433999999999997</v>
      </c>
      <c r="GR18" s="9">
        <v>99.54</v>
      </c>
      <c r="GS18" s="9">
        <v>86.959000000000003</v>
      </c>
      <c r="GT18" s="9">
        <v>67.013999999999996</v>
      </c>
      <c r="GU18" s="9">
        <v>92.972999999999999</v>
      </c>
      <c r="GV18" s="9">
        <v>0</v>
      </c>
      <c r="GW18" s="9">
        <v>57.552</v>
      </c>
      <c r="GX18" s="9">
        <v>35.225000000000001</v>
      </c>
      <c r="GY18" s="9">
        <v>60.423999999999999</v>
      </c>
      <c r="GZ18" s="9">
        <v>58.323999999999998</v>
      </c>
      <c r="HA18" s="9">
        <v>99.620999999999995</v>
      </c>
      <c r="HB18" s="9">
        <v>54.351999999999997</v>
      </c>
      <c r="HC18" s="9">
        <v>435.33300000000003</v>
      </c>
      <c r="HD18" s="9">
        <v>1357.422</v>
      </c>
      <c r="HE18" s="9">
        <v>1175.7719999999999</v>
      </c>
      <c r="HF18" s="9">
        <v>1127.3900000000001</v>
      </c>
      <c r="HG18" s="9">
        <v>27.521000000000001</v>
      </c>
      <c r="HH18" s="9">
        <v>20.86</v>
      </c>
      <c r="HI18" s="9">
        <v>24.565999999999999</v>
      </c>
      <c r="HJ18" s="9">
        <v>0</v>
      </c>
      <c r="HK18" s="9">
        <v>21.696999999999999</v>
      </c>
      <c r="HL18" s="9">
        <v>749.31399999999996</v>
      </c>
      <c r="HM18" s="9">
        <v>81.224000000000004</v>
      </c>
      <c r="HN18" s="9">
        <v>82.406999999999996</v>
      </c>
      <c r="HO18" s="9">
        <v>262.82600000000002</v>
      </c>
      <c r="HP18" s="9">
        <v>126.398</v>
      </c>
      <c r="HQ18" s="9">
        <v>1049.374</v>
      </c>
      <c r="HR18" s="9">
        <v>181.65100000000001</v>
      </c>
      <c r="HS18" s="9">
        <v>1530.2339999999999</v>
      </c>
      <c r="HT18" s="9">
        <v>452.39</v>
      </c>
      <c r="HU18" s="9">
        <v>840.57600000000002</v>
      </c>
      <c r="HV18" s="9">
        <v>613.99699999999996</v>
      </c>
      <c r="HW18" s="9">
        <v>226.57900000000001</v>
      </c>
      <c r="HX18" s="9">
        <v>4473.0410000000002</v>
      </c>
      <c r="HY18" s="9">
        <v>4215.2510000000002</v>
      </c>
      <c r="HZ18" s="9">
        <v>820.07600000000002</v>
      </c>
      <c r="IA18" s="9">
        <v>348.90199999999999</v>
      </c>
      <c r="IB18" s="9">
        <v>143.45699999999999</v>
      </c>
      <c r="IC18" s="9">
        <v>168.35499999999999</v>
      </c>
      <c r="ID18" s="9">
        <v>209.607</v>
      </c>
      <c r="IE18" s="9">
        <v>102.206</v>
      </c>
      <c r="IF18" s="9">
        <v>218.57400000000001</v>
      </c>
      <c r="IG18" s="9">
        <v>52.12</v>
      </c>
      <c r="IH18" s="9">
        <v>38.189</v>
      </c>
      <c r="II18" s="9">
        <v>113.556</v>
      </c>
      <c r="IJ18" s="9">
        <v>97.263000000000005</v>
      </c>
      <c r="IK18" s="9">
        <v>101.88</v>
      </c>
      <c r="IL18" s="9">
        <v>220.72300000000001</v>
      </c>
      <c r="IM18" s="9">
        <v>91.975999999999999</v>
      </c>
      <c r="IN18" s="9">
        <v>471.17399999999998</v>
      </c>
      <c r="IO18" s="9">
        <v>3395.1750000000002</v>
      </c>
      <c r="IP18" s="9">
        <v>2737.0990000000002</v>
      </c>
      <c r="IQ18" s="9">
        <v>2583.1329999999998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59.017000000000003</v>
      </c>
      <c r="C11" s="9">
        <v>52.893999999999998</v>
      </c>
      <c r="D11" s="9">
        <v>60.353999999999999</v>
      </c>
      <c r="E11" s="9">
        <v>26.998000000000001</v>
      </c>
      <c r="F11" s="9">
        <v>16.745999999999999</v>
      </c>
      <c r="G11" s="9">
        <v>1913.451</v>
      </c>
      <c r="H11" s="9">
        <v>131.75899999999999</v>
      </c>
      <c r="I11" s="9">
        <v>108.38200000000001</v>
      </c>
      <c r="J11" s="9">
        <v>280.36599999999999</v>
      </c>
      <c r="K11" s="9">
        <v>358.71</v>
      </c>
      <c r="L11" s="9">
        <v>2075.248</v>
      </c>
      <c r="M11" s="9">
        <v>571.54499999999996</v>
      </c>
      <c r="N11" s="9">
        <v>258.43900000000002</v>
      </c>
      <c r="O11" s="9">
        <v>3495.7660000000001</v>
      </c>
      <c r="P11" s="9">
        <v>407.88900000000001</v>
      </c>
      <c r="Q11" s="9">
        <v>463.28300000000002</v>
      </c>
      <c r="R11" s="9">
        <v>463.28300000000002</v>
      </c>
      <c r="S11" s="9">
        <v>43.271999999999998</v>
      </c>
      <c r="T11" s="9">
        <v>22.588000000000001</v>
      </c>
      <c r="U11" s="9">
        <v>9.06</v>
      </c>
      <c r="V11" s="9">
        <v>12.938000000000001</v>
      </c>
      <c r="W11" s="9">
        <v>7.7389999999999999</v>
      </c>
      <c r="X11" s="9">
        <v>14.26</v>
      </c>
      <c r="Y11" s="9">
        <v>10.567</v>
      </c>
      <c r="Z11" s="9">
        <v>9.7240000000000002</v>
      </c>
      <c r="AA11" s="9">
        <v>0.66500000000000004</v>
      </c>
      <c r="AB11" s="9">
        <v>7.8230000000000004</v>
      </c>
      <c r="AC11" s="9">
        <v>8.6319999999999997</v>
      </c>
      <c r="AD11" s="9">
        <v>5.5439999999999996</v>
      </c>
      <c r="AE11" s="9">
        <v>16.001000000000001</v>
      </c>
      <c r="AF11" s="9">
        <v>5.9980000000000002</v>
      </c>
      <c r="AG11" s="9">
        <v>20.684000000000001</v>
      </c>
      <c r="AH11" s="9">
        <v>420.01100000000002</v>
      </c>
      <c r="AI11" s="9">
        <v>282.74299999999999</v>
      </c>
      <c r="AJ11" s="9">
        <v>261.54599999999999</v>
      </c>
      <c r="AK11" s="9">
        <v>11.217000000000001</v>
      </c>
      <c r="AL11" s="9">
        <v>9.98</v>
      </c>
      <c r="AM11" s="9">
        <v>10.946</v>
      </c>
      <c r="AN11" s="9">
        <v>8.6069999999999993</v>
      </c>
      <c r="AO11" s="9">
        <v>1.151</v>
      </c>
      <c r="AP11" s="9">
        <v>230.631</v>
      </c>
      <c r="AQ11" s="9">
        <v>20.777000000000001</v>
      </c>
      <c r="AR11" s="9">
        <v>5.508</v>
      </c>
      <c r="AS11" s="9">
        <v>25.827000000000002</v>
      </c>
      <c r="AT11" s="9">
        <v>64.433000000000007</v>
      </c>
      <c r="AU11" s="9">
        <v>218.31</v>
      </c>
      <c r="AV11" s="9">
        <v>137.268</v>
      </c>
      <c r="AW11" s="9">
        <v>445.10700000000003</v>
      </c>
      <c r="AX11" s="9">
        <v>18.177</v>
      </c>
      <c r="AY11" s="9">
        <v>894.73599999999999</v>
      </c>
      <c r="AZ11" s="9">
        <v>894.73599999999999</v>
      </c>
      <c r="BA11" s="9">
        <v>131.28700000000001</v>
      </c>
      <c r="BB11" s="9">
        <v>65.882999999999996</v>
      </c>
      <c r="BC11" s="9">
        <v>36.774999999999999</v>
      </c>
      <c r="BD11" s="9">
        <v>25.706</v>
      </c>
      <c r="BE11" s="9">
        <v>49.073999999999998</v>
      </c>
      <c r="BF11" s="9">
        <v>13.407</v>
      </c>
      <c r="BG11" s="9">
        <v>51.45</v>
      </c>
      <c r="BH11" s="9">
        <v>9.5549999999999997</v>
      </c>
      <c r="BI11" s="9">
        <v>0</v>
      </c>
      <c r="BJ11" s="9">
        <v>24.789000000000001</v>
      </c>
      <c r="BK11" s="9">
        <v>16.88</v>
      </c>
      <c r="BL11" s="9">
        <v>20.812999999999999</v>
      </c>
      <c r="BM11" s="9">
        <v>51.637</v>
      </c>
      <c r="BN11" s="9">
        <v>10.845000000000001</v>
      </c>
      <c r="BO11" s="9">
        <v>65.403000000000006</v>
      </c>
      <c r="BP11" s="9">
        <v>763.45</v>
      </c>
      <c r="BQ11" s="9">
        <v>636.78800000000001</v>
      </c>
      <c r="BR11" s="9">
        <v>599.66899999999998</v>
      </c>
      <c r="BS11" s="9">
        <v>20.161999999999999</v>
      </c>
      <c r="BT11" s="9">
        <v>16.957000000000001</v>
      </c>
      <c r="BU11" s="9">
        <v>23.904</v>
      </c>
      <c r="BV11" s="9">
        <v>10.221</v>
      </c>
      <c r="BW11" s="9">
        <v>0</v>
      </c>
      <c r="BX11" s="9">
        <v>512.05100000000004</v>
      </c>
      <c r="BY11" s="9">
        <v>45.588000000000001</v>
      </c>
      <c r="BZ11" s="9">
        <v>28.899000000000001</v>
      </c>
      <c r="CA11" s="9">
        <v>50.250999999999998</v>
      </c>
      <c r="CB11" s="9">
        <v>122.68899999999999</v>
      </c>
      <c r="CC11" s="9">
        <v>514.09900000000005</v>
      </c>
      <c r="CD11" s="9">
        <v>126.661</v>
      </c>
      <c r="CE11" s="9">
        <v>832.54100000000005</v>
      </c>
      <c r="CF11" s="9">
        <v>62.195</v>
      </c>
      <c r="CG11" s="9">
        <v>501.61700000000002</v>
      </c>
      <c r="CH11" s="9">
        <v>501.61700000000002</v>
      </c>
      <c r="CI11" s="9">
        <v>79.912000000000006</v>
      </c>
      <c r="CJ11" s="9">
        <v>42.511000000000003</v>
      </c>
      <c r="CK11" s="9">
        <v>28.975999999999999</v>
      </c>
      <c r="CL11" s="9">
        <v>12.381</v>
      </c>
      <c r="CM11" s="9">
        <v>31.202999999999999</v>
      </c>
      <c r="CN11" s="9">
        <v>10.154</v>
      </c>
      <c r="CO11" s="9">
        <v>31.202999999999999</v>
      </c>
      <c r="CP11" s="9">
        <v>8.8379999999999992</v>
      </c>
      <c r="CQ11" s="9">
        <v>0.59</v>
      </c>
      <c r="CR11" s="9">
        <v>12.763999999999999</v>
      </c>
      <c r="CS11" s="9">
        <v>12.347</v>
      </c>
      <c r="CT11" s="9">
        <v>16.245000000000001</v>
      </c>
      <c r="CU11" s="9">
        <v>22.707999999999998</v>
      </c>
      <c r="CV11" s="9">
        <v>18.648</v>
      </c>
      <c r="CW11" s="9">
        <v>37.401000000000003</v>
      </c>
      <c r="CX11" s="9">
        <v>421.70499999999998</v>
      </c>
      <c r="CY11" s="9">
        <v>295.58199999999999</v>
      </c>
      <c r="CZ11" s="9">
        <v>283.26</v>
      </c>
      <c r="DA11" s="9">
        <v>4.4619999999999997</v>
      </c>
      <c r="DB11" s="9">
        <v>7.86</v>
      </c>
      <c r="DC11" s="9">
        <v>3.8279999999999998</v>
      </c>
      <c r="DD11" s="9">
        <v>2.931</v>
      </c>
      <c r="DE11" s="9">
        <v>3.4820000000000002</v>
      </c>
      <c r="DF11" s="9">
        <v>241.49799999999999</v>
      </c>
      <c r="DG11" s="9">
        <v>8.43</v>
      </c>
      <c r="DH11" s="9">
        <v>12.018000000000001</v>
      </c>
      <c r="DI11" s="9">
        <v>33.634999999999998</v>
      </c>
      <c r="DJ11" s="9">
        <v>36.771999999999998</v>
      </c>
      <c r="DK11" s="9">
        <v>258.81</v>
      </c>
      <c r="DL11" s="9">
        <v>126.123</v>
      </c>
      <c r="DM11" s="9">
        <v>467.49900000000002</v>
      </c>
      <c r="DN11" s="9">
        <v>34.118000000000002</v>
      </c>
      <c r="DO11" s="9">
        <v>382.40699999999998</v>
      </c>
      <c r="DP11" s="9">
        <v>382.40699999999998</v>
      </c>
      <c r="DQ11" s="9">
        <v>87.988</v>
      </c>
      <c r="DR11" s="9">
        <v>28.893999999999998</v>
      </c>
      <c r="DS11" s="9">
        <v>9.1679999999999993</v>
      </c>
      <c r="DT11" s="9">
        <v>16.707000000000001</v>
      </c>
      <c r="DU11" s="9">
        <v>15.313000000000001</v>
      </c>
      <c r="DV11" s="9">
        <v>10.561999999999999</v>
      </c>
      <c r="DW11" s="9">
        <v>10.504</v>
      </c>
      <c r="DX11" s="9">
        <v>4.556</v>
      </c>
      <c r="DY11" s="9">
        <v>9.7119999999999997</v>
      </c>
      <c r="DZ11" s="9">
        <v>1.6839999999999999</v>
      </c>
      <c r="EA11" s="9">
        <v>12.43</v>
      </c>
      <c r="EB11" s="9">
        <v>11.760999999999999</v>
      </c>
      <c r="EC11" s="9">
        <v>15.833</v>
      </c>
      <c r="ED11" s="9">
        <v>10.042</v>
      </c>
      <c r="EE11" s="9">
        <v>59.094000000000001</v>
      </c>
      <c r="EF11" s="9">
        <v>294.41899999999998</v>
      </c>
      <c r="EG11" s="9">
        <v>270.46300000000002</v>
      </c>
      <c r="EH11" s="9">
        <v>262.61700000000002</v>
      </c>
      <c r="EI11" s="9">
        <v>5.3090000000000002</v>
      </c>
      <c r="EJ11" s="9">
        <v>2.5369999999999999</v>
      </c>
      <c r="EK11" s="9">
        <v>4.3869999999999996</v>
      </c>
      <c r="EL11" s="9">
        <v>2.2389999999999999</v>
      </c>
      <c r="EM11" s="9">
        <v>1.2210000000000001</v>
      </c>
      <c r="EN11" s="9">
        <v>187.72200000000001</v>
      </c>
      <c r="EO11" s="9">
        <v>15.45</v>
      </c>
      <c r="EP11" s="9">
        <v>19.440999999999999</v>
      </c>
      <c r="EQ11" s="9">
        <v>47.85</v>
      </c>
      <c r="ER11" s="9">
        <v>30.192</v>
      </c>
      <c r="ES11" s="9">
        <v>240.27199999999999</v>
      </c>
      <c r="ET11" s="9">
        <v>23.956</v>
      </c>
      <c r="EU11" s="9">
        <v>329.767</v>
      </c>
      <c r="EV11" s="9">
        <v>52.640999999999998</v>
      </c>
      <c r="EW11" s="9">
        <v>503.66300000000001</v>
      </c>
      <c r="EX11" s="9">
        <v>503.66300000000001</v>
      </c>
      <c r="EY11" s="9">
        <v>86.688999999999993</v>
      </c>
      <c r="EZ11" s="9">
        <v>34.216999999999999</v>
      </c>
      <c r="FA11" s="9">
        <v>7.9619999999999997</v>
      </c>
      <c r="FB11" s="9">
        <v>21.423999999999999</v>
      </c>
      <c r="FC11" s="9">
        <v>16.891999999999999</v>
      </c>
      <c r="FD11" s="9">
        <v>12.494</v>
      </c>
      <c r="FE11" s="9">
        <v>12.585000000000001</v>
      </c>
      <c r="FF11" s="9">
        <v>4.0419999999999998</v>
      </c>
      <c r="FG11" s="9">
        <v>12.215999999999999</v>
      </c>
      <c r="FH11" s="9">
        <v>10.19</v>
      </c>
      <c r="FI11" s="9">
        <v>9.0679999999999996</v>
      </c>
      <c r="FJ11" s="9">
        <v>10.129</v>
      </c>
      <c r="FK11" s="9">
        <v>20.129000000000001</v>
      </c>
      <c r="FL11" s="9">
        <v>9.2569999999999997</v>
      </c>
      <c r="FM11" s="9">
        <v>52.472000000000001</v>
      </c>
      <c r="FN11" s="9">
        <v>416.97399999999999</v>
      </c>
      <c r="FO11" s="9">
        <v>356.51600000000002</v>
      </c>
      <c r="FP11" s="9">
        <v>338.649</v>
      </c>
      <c r="FQ11" s="9">
        <v>10.667999999999999</v>
      </c>
      <c r="FR11" s="9">
        <v>7.1989999999999998</v>
      </c>
      <c r="FS11" s="9">
        <v>8.8840000000000003</v>
      </c>
      <c r="FT11" s="9">
        <v>3.0009999999999999</v>
      </c>
      <c r="FU11" s="9">
        <v>5.4640000000000004</v>
      </c>
      <c r="FV11" s="9">
        <v>298.41899999999998</v>
      </c>
      <c r="FW11" s="9">
        <v>15.271000000000001</v>
      </c>
      <c r="FX11" s="9">
        <v>15.263</v>
      </c>
      <c r="FY11" s="9">
        <v>27.562999999999999</v>
      </c>
      <c r="FZ11" s="9">
        <v>45.23</v>
      </c>
      <c r="GA11" s="9">
        <v>311.286</v>
      </c>
      <c r="GB11" s="9">
        <v>60.457999999999998</v>
      </c>
      <c r="GC11" s="9">
        <v>452.15800000000002</v>
      </c>
      <c r="GD11" s="9">
        <v>51.505000000000003</v>
      </c>
      <c r="GE11" s="9">
        <v>344.10700000000003</v>
      </c>
      <c r="GF11" s="9">
        <v>344.10700000000003</v>
      </c>
      <c r="GG11" s="9">
        <v>77.129000000000005</v>
      </c>
      <c r="GH11" s="9">
        <v>23.97</v>
      </c>
      <c r="GI11" s="9">
        <v>11.202</v>
      </c>
      <c r="GJ11" s="9">
        <v>10.503</v>
      </c>
      <c r="GK11" s="9">
        <v>12.771000000000001</v>
      </c>
      <c r="GL11" s="9">
        <v>8.1020000000000003</v>
      </c>
      <c r="GM11" s="9">
        <v>12.771000000000001</v>
      </c>
      <c r="GN11" s="9">
        <v>1.7669999999999999</v>
      </c>
      <c r="GO11" s="9">
        <v>5.6849999999999996</v>
      </c>
      <c r="GP11" s="9">
        <v>7.14</v>
      </c>
      <c r="GQ11" s="9">
        <v>9.0630000000000006</v>
      </c>
      <c r="GR11" s="9">
        <v>5.5030000000000001</v>
      </c>
      <c r="GS11" s="9">
        <v>16.620999999999999</v>
      </c>
      <c r="GT11" s="9">
        <v>5.0839999999999996</v>
      </c>
      <c r="GU11" s="9">
        <v>53.158999999999999</v>
      </c>
      <c r="GV11" s="9">
        <v>266.97800000000001</v>
      </c>
      <c r="GW11" s="9">
        <v>240.89699999999999</v>
      </c>
      <c r="GX11" s="9">
        <v>233.852</v>
      </c>
      <c r="GY11" s="9">
        <v>2.0840000000000001</v>
      </c>
      <c r="GZ11" s="9">
        <v>4.9619999999999997</v>
      </c>
      <c r="HA11" s="9">
        <v>2.5840000000000001</v>
      </c>
      <c r="HB11" s="9">
        <v>0</v>
      </c>
      <c r="HC11" s="9">
        <v>3.476</v>
      </c>
      <c r="HD11" s="9">
        <v>168.84200000000001</v>
      </c>
      <c r="HE11" s="9">
        <v>13.135</v>
      </c>
      <c r="HF11" s="9">
        <v>15.331</v>
      </c>
      <c r="HG11" s="9">
        <v>43.588999999999999</v>
      </c>
      <c r="HH11" s="9">
        <v>30.847000000000001</v>
      </c>
      <c r="HI11" s="9">
        <v>210.05099999999999</v>
      </c>
      <c r="HJ11" s="9">
        <v>26.081</v>
      </c>
      <c r="HK11" s="9">
        <v>291.17700000000002</v>
      </c>
      <c r="HL11" s="9">
        <v>52.930999999999997</v>
      </c>
      <c r="HM11" s="9">
        <v>224.37299999999999</v>
      </c>
      <c r="HN11" s="9">
        <v>224.37299999999999</v>
      </c>
      <c r="HO11" s="9">
        <v>51.110999999999997</v>
      </c>
      <c r="HP11" s="9">
        <v>24.504000000000001</v>
      </c>
      <c r="HQ11" s="9">
        <v>9.3049999999999997</v>
      </c>
      <c r="HR11" s="9">
        <v>12.702</v>
      </c>
      <c r="HS11" s="9">
        <v>14.148</v>
      </c>
      <c r="HT11" s="9">
        <v>7.8579999999999997</v>
      </c>
      <c r="HU11" s="9">
        <v>15.784000000000001</v>
      </c>
      <c r="HV11" s="9">
        <v>2.5779999999999998</v>
      </c>
      <c r="HW11" s="9">
        <v>3.1509999999999998</v>
      </c>
      <c r="HX11" s="9">
        <v>3.8380000000000001</v>
      </c>
      <c r="HY11" s="9">
        <v>9.2309999999999999</v>
      </c>
      <c r="HZ11" s="9">
        <v>8.9369999999999994</v>
      </c>
      <c r="IA11" s="9">
        <v>11.289</v>
      </c>
      <c r="IB11" s="9">
        <v>10.718</v>
      </c>
      <c r="IC11" s="9">
        <v>26.606999999999999</v>
      </c>
      <c r="ID11" s="9">
        <v>173.262</v>
      </c>
      <c r="IE11" s="9">
        <v>142.703</v>
      </c>
      <c r="IF11" s="9">
        <v>138.756</v>
      </c>
      <c r="IG11" s="9">
        <v>3.3740000000000001</v>
      </c>
      <c r="IH11" s="9">
        <v>0.57299999999999995</v>
      </c>
      <c r="II11" s="9">
        <v>3.9470000000000001</v>
      </c>
      <c r="IJ11" s="9">
        <v>0</v>
      </c>
      <c r="IK11" s="9">
        <v>0</v>
      </c>
      <c r="IL11" s="9">
        <v>114.883</v>
      </c>
      <c r="IM11" s="9">
        <v>3.105</v>
      </c>
      <c r="IN11" s="9">
        <v>6.1059999999999999</v>
      </c>
      <c r="IO11" s="9">
        <v>18.609000000000002</v>
      </c>
      <c r="IP11" s="9">
        <v>11.656000000000001</v>
      </c>
      <c r="IQ11" s="9">
        <v>131.047</v>
      </c>
    </row>
    <row r="12" spans="1:251">
      <c r="A12" s="10">
        <v>42401</v>
      </c>
      <c r="B12" s="9">
        <v>64.367999999999995</v>
      </c>
      <c r="C12" s="9">
        <v>55.231000000000002</v>
      </c>
      <c r="D12" s="9">
        <v>56.317999999999998</v>
      </c>
      <c r="E12" s="9">
        <v>34.917999999999999</v>
      </c>
      <c r="F12" s="9">
        <v>22.152000000000001</v>
      </c>
      <c r="G12" s="9">
        <v>1959.375</v>
      </c>
      <c r="H12" s="9">
        <v>137.208</v>
      </c>
      <c r="I12" s="9">
        <v>101.64400000000001</v>
      </c>
      <c r="J12" s="9">
        <v>293.84800000000001</v>
      </c>
      <c r="K12" s="9">
        <v>369.86</v>
      </c>
      <c r="L12" s="9">
        <v>2122.2150000000001</v>
      </c>
      <c r="M12" s="9">
        <v>598.67999999999995</v>
      </c>
      <c r="N12" s="9">
        <v>281.27699999999999</v>
      </c>
      <c r="O12" s="9">
        <v>3597.3620000000001</v>
      </c>
      <c r="P12" s="9">
        <v>473.60300000000001</v>
      </c>
      <c r="Q12" s="9">
        <v>527.19600000000003</v>
      </c>
      <c r="R12" s="9">
        <v>527.19600000000003</v>
      </c>
      <c r="S12" s="9">
        <v>62.01</v>
      </c>
      <c r="T12" s="9">
        <v>40.837000000000003</v>
      </c>
      <c r="U12" s="9">
        <v>20.245000000000001</v>
      </c>
      <c r="V12" s="9">
        <v>19.423999999999999</v>
      </c>
      <c r="W12" s="9">
        <v>20.111000000000001</v>
      </c>
      <c r="X12" s="9">
        <v>19.558</v>
      </c>
      <c r="Y12" s="9">
        <v>21.367999999999999</v>
      </c>
      <c r="Z12" s="9">
        <v>14.971</v>
      </c>
      <c r="AA12" s="9">
        <v>2.669</v>
      </c>
      <c r="AB12" s="9">
        <v>14.394</v>
      </c>
      <c r="AC12" s="9">
        <v>7.0949999999999998</v>
      </c>
      <c r="AD12" s="9">
        <v>18.181000000000001</v>
      </c>
      <c r="AE12" s="9">
        <v>26.626000000000001</v>
      </c>
      <c r="AF12" s="9">
        <v>13.044</v>
      </c>
      <c r="AG12" s="9">
        <v>21.172999999999998</v>
      </c>
      <c r="AH12" s="9">
        <v>465.18599999999998</v>
      </c>
      <c r="AI12" s="9">
        <v>296.60399999999998</v>
      </c>
      <c r="AJ12" s="9">
        <v>270.827</v>
      </c>
      <c r="AK12" s="9">
        <v>13.894</v>
      </c>
      <c r="AL12" s="9">
        <v>11.882999999999999</v>
      </c>
      <c r="AM12" s="9">
        <v>12.811999999999999</v>
      </c>
      <c r="AN12" s="9">
        <v>8.9250000000000007</v>
      </c>
      <c r="AO12" s="9">
        <v>2.0670000000000002</v>
      </c>
      <c r="AP12" s="9">
        <v>245.90100000000001</v>
      </c>
      <c r="AQ12" s="9">
        <v>16.815999999999999</v>
      </c>
      <c r="AR12" s="9">
        <v>6.976</v>
      </c>
      <c r="AS12" s="9">
        <v>26.911000000000001</v>
      </c>
      <c r="AT12" s="9">
        <v>72.266000000000005</v>
      </c>
      <c r="AU12" s="9">
        <v>224.33799999999999</v>
      </c>
      <c r="AV12" s="9">
        <v>168.583</v>
      </c>
      <c r="AW12" s="9">
        <v>506.798</v>
      </c>
      <c r="AX12" s="9">
        <v>20.398</v>
      </c>
      <c r="AY12" s="9">
        <v>933.077</v>
      </c>
      <c r="AZ12" s="9">
        <v>933.077</v>
      </c>
      <c r="BA12" s="9">
        <v>146.733</v>
      </c>
      <c r="BB12" s="9">
        <v>71.498999999999995</v>
      </c>
      <c r="BC12" s="9">
        <v>36.758000000000003</v>
      </c>
      <c r="BD12" s="9">
        <v>28.04</v>
      </c>
      <c r="BE12" s="9">
        <v>47.762</v>
      </c>
      <c r="BF12" s="9">
        <v>16.454000000000001</v>
      </c>
      <c r="BG12" s="9">
        <v>49.024999999999999</v>
      </c>
      <c r="BH12" s="9">
        <v>12.861000000000001</v>
      </c>
      <c r="BI12" s="9">
        <v>0.64200000000000002</v>
      </c>
      <c r="BJ12" s="9">
        <v>20.001999999999999</v>
      </c>
      <c r="BK12" s="9">
        <v>24.556999999999999</v>
      </c>
      <c r="BL12" s="9">
        <v>20.239000000000001</v>
      </c>
      <c r="BM12" s="9">
        <v>43.732999999999997</v>
      </c>
      <c r="BN12" s="9">
        <v>21.065000000000001</v>
      </c>
      <c r="BO12" s="9">
        <v>75.233999999999995</v>
      </c>
      <c r="BP12" s="9">
        <v>786.34400000000005</v>
      </c>
      <c r="BQ12" s="9">
        <v>663.73699999999997</v>
      </c>
      <c r="BR12" s="9">
        <v>625.58699999999999</v>
      </c>
      <c r="BS12" s="9">
        <v>22.29</v>
      </c>
      <c r="BT12" s="9">
        <v>15.404999999999999</v>
      </c>
      <c r="BU12" s="9">
        <v>24.667000000000002</v>
      </c>
      <c r="BV12" s="9">
        <v>12.478</v>
      </c>
      <c r="BW12" s="9">
        <v>0</v>
      </c>
      <c r="BX12" s="9">
        <v>525.40700000000004</v>
      </c>
      <c r="BY12" s="9">
        <v>41.476999999999997</v>
      </c>
      <c r="BZ12" s="9">
        <v>27.332000000000001</v>
      </c>
      <c r="CA12" s="9">
        <v>69.521000000000001</v>
      </c>
      <c r="CB12" s="9">
        <v>128.006</v>
      </c>
      <c r="CC12" s="9">
        <v>535.73</v>
      </c>
      <c r="CD12" s="9">
        <v>122.607</v>
      </c>
      <c r="CE12" s="9">
        <v>858.10199999999998</v>
      </c>
      <c r="CF12" s="9">
        <v>74.974999999999994</v>
      </c>
      <c r="CG12" s="9">
        <v>461.98500000000001</v>
      </c>
      <c r="CH12" s="9">
        <v>461.98500000000001</v>
      </c>
      <c r="CI12" s="9">
        <v>71.47</v>
      </c>
      <c r="CJ12" s="9">
        <v>34.999000000000002</v>
      </c>
      <c r="CK12" s="9">
        <v>18.254999999999999</v>
      </c>
      <c r="CL12" s="9">
        <v>13.347</v>
      </c>
      <c r="CM12" s="9">
        <v>26.111000000000001</v>
      </c>
      <c r="CN12" s="9">
        <v>5.49</v>
      </c>
      <c r="CO12" s="9">
        <v>25.56</v>
      </c>
      <c r="CP12" s="9">
        <v>5.3579999999999997</v>
      </c>
      <c r="CQ12" s="9">
        <v>0.68200000000000005</v>
      </c>
      <c r="CR12" s="9">
        <v>14.003</v>
      </c>
      <c r="CS12" s="9">
        <v>7.569</v>
      </c>
      <c r="CT12" s="9">
        <v>10.029</v>
      </c>
      <c r="CU12" s="9">
        <v>18.876000000000001</v>
      </c>
      <c r="CV12" s="9">
        <v>12.725</v>
      </c>
      <c r="CW12" s="9">
        <v>36.470999999999997</v>
      </c>
      <c r="CX12" s="9">
        <v>390.51499999999999</v>
      </c>
      <c r="CY12" s="9">
        <v>275.09800000000001</v>
      </c>
      <c r="CZ12" s="9">
        <v>262.78899999999999</v>
      </c>
      <c r="DA12" s="9">
        <v>8.3339999999999996</v>
      </c>
      <c r="DB12" s="9">
        <v>3.9750000000000001</v>
      </c>
      <c r="DC12" s="9">
        <v>6.3040000000000003</v>
      </c>
      <c r="DD12" s="9">
        <v>3.22</v>
      </c>
      <c r="DE12" s="9">
        <v>0.68</v>
      </c>
      <c r="DF12" s="9">
        <v>228.81100000000001</v>
      </c>
      <c r="DG12" s="9">
        <v>11.734</v>
      </c>
      <c r="DH12" s="9">
        <v>6.0129999999999999</v>
      </c>
      <c r="DI12" s="9">
        <v>28.541</v>
      </c>
      <c r="DJ12" s="9">
        <v>33.524000000000001</v>
      </c>
      <c r="DK12" s="9">
        <v>241.57400000000001</v>
      </c>
      <c r="DL12" s="9">
        <v>115.417</v>
      </c>
      <c r="DM12" s="9">
        <v>425.32400000000001</v>
      </c>
      <c r="DN12" s="9">
        <v>36.661999999999999</v>
      </c>
      <c r="DO12" s="9">
        <v>390.43900000000002</v>
      </c>
      <c r="DP12" s="9">
        <v>390.43900000000002</v>
      </c>
      <c r="DQ12" s="9">
        <v>94.344999999999999</v>
      </c>
      <c r="DR12" s="9">
        <v>37.704999999999998</v>
      </c>
      <c r="DS12" s="9">
        <v>15.430999999999999</v>
      </c>
      <c r="DT12" s="9">
        <v>14.365</v>
      </c>
      <c r="DU12" s="9">
        <v>18.791</v>
      </c>
      <c r="DV12" s="9">
        <v>11.004</v>
      </c>
      <c r="DW12" s="9">
        <v>16.596</v>
      </c>
      <c r="DX12" s="9">
        <v>2.4209999999999998</v>
      </c>
      <c r="DY12" s="9">
        <v>10.071999999999999</v>
      </c>
      <c r="DZ12" s="9">
        <v>5.2480000000000002</v>
      </c>
      <c r="EA12" s="9">
        <v>15.010999999999999</v>
      </c>
      <c r="EB12" s="9">
        <v>9.5359999999999996</v>
      </c>
      <c r="EC12" s="9">
        <v>19.242000000000001</v>
      </c>
      <c r="ED12" s="9">
        <v>10.554</v>
      </c>
      <c r="EE12" s="9">
        <v>56.64</v>
      </c>
      <c r="EF12" s="9">
        <v>296.09399999999999</v>
      </c>
      <c r="EG12" s="9">
        <v>257.34899999999999</v>
      </c>
      <c r="EH12" s="9">
        <v>251.08799999999999</v>
      </c>
      <c r="EI12" s="9">
        <v>2.339</v>
      </c>
      <c r="EJ12" s="9">
        <v>3.9220000000000002</v>
      </c>
      <c r="EK12" s="9">
        <v>1.171</v>
      </c>
      <c r="EL12" s="9">
        <v>2.726</v>
      </c>
      <c r="EM12" s="9">
        <v>2.3639999999999999</v>
      </c>
      <c r="EN12" s="9">
        <v>186.06299999999999</v>
      </c>
      <c r="EO12" s="9">
        <v>16.451000000000001</v>
      </c>
      <c r="EP12" s="9">
        <v>13.933</v>
      </c>
      <c r="EQ12" s="9">
        <v>40.902000000000001</v>
      </c>
      <c r="ER12" s="9">
        <v>23.797999999999998</v>
      </c>
      <c r="ES12" s="9">
        <v>233.55099999999999</v>
      </c>
      <c r="ET12" s="9">
        <v>38.744999999999997</v>
      </c>
      <c r="EU12" s="9">
        <v>334.53500000000003</v>
      </c>
      <c r="EV12" s="9">
        <v>55.904000000000003</v>
      </c>
      <c r="EW12" s="9">
        <v>548.20699999999999</v>
      </c>
      <c r="EX12" s="9">
        <v>548.20699999999999</v>
      </c>
      <c r="EY12" s="9">
        <v>94.317999999999998</v>
      </c>
      <c r="EZ12" s="9">
        <v>41.506</v>
      </c>
      <c r="FA12" s="9">
        <v>12.538</v>
      </c>
      <c r="FB12" s="9">
        <v>25.119</v>
      </c>
      <c r="FC12" s="9">
        <v>19.876999999999999</v>
      </c>
      <c r="FD12" s="9">
        <v>17.779</v>
      </c>
      <c r="FE12" s="9">
        <v>16.684000000000001</v>
      </c>
      <c r="FF12" s="9">
        <v>5.5529999999999999</v>
      </c>
      <c r="FG12" s="9">
        <v>14.882999999999999</v>
      </c>
      <c r="FH12" s="9">
        <v>12.445</v>
      </c>
      <c r="FI12" s="9">
        <v>15.257</v>
      </c>
      <c r="FJ12" s="9">
        <v>9.9540000000000006</v>
      </c>
      <c r="FK12" s="9">
        <v>23.131</v>
      </c>
      <c r="FL12" s="9">
        <v>14.525</v>
      </c>
      <c r="FM12" s="9">
        <v>52.813000000000002</v>
      </c>
      <c r="FN12" s="9">
        <v>453.88900000000001</v>
      </c>
      <c r="FO12" s="9">
        <v>391.87799999999999</v>
      </c>
      <c r="FP12" s="9">
        <v>373.86099999999999</v>
      </c>
      <c r="FQ12" s="9">
        <v>9.39</v>
      </c>
      <c r="FR12" s="9">
        <v>8.6270000000000007</v>
      </c>
      <c r="FS12" s="9">
        <v>5.4210000000000003</v>
      </c>
      <c r="FT12" s="9">
        <v>5.7439999999999998</v>
      </c>
      <c r="FU12" s="9">
        <v>6.8520000000000003</v>
      </c>
      <c r="FV12" s="9">
        <v>325.27100000000002</v>
      </c>
      <c r="FW12" s="9">
        <v>21.173999999999999</v>
      </c>
      <c r="FX12" s="9">
        <v>13.587999999999999</v>
      </c>
      <c r="FY12" s="9">
        <v>31.846</v>
      </c>
      <c r="FZ12" s="9">
        <v>52.317999999999998</v>
      </c>
      <c r="GA12" s="9">
        <v>339.56099999999998</v>
      </c>
      <c r="GB12" s="9">
        <v>62.011000000000003</v>
      </c>
      <c r="GC12" s="9">
        <v>495.17200000000003</v>
      </c>
      <c r="GD12" s="9">
        <v>53.034999999999997</v>
      </c>
      <c r="GE12" s="9">
        <v>370.31700000000001</v>
      </c>
      <c r="GF12" s="9">
        <v>370.31700000000001</v>
      </c>
      <c r="GG12" s="9">
        <v>83.68</v>
      </c>
      <c r="GH12" s="9">
        <v>29.798999999999999</v>
      </c>
      <c r="GI12" s="9">
        <v>9.2690000000000001</v>
      </c>
      <c r="GJ12" s="9">
        <v>15.827</v>
      </c>
      <c r="GK12" s="9">
        <v>13.922000000000001</v>
      </c>
      <c r="GL12" s="9">
        <v>11.173999999999999</v>
      </c>
      <c r="GM12" s="9">
        <v>12.903</v>
      </c>
      <c r="GN12" s="9">
        <v>0.63800000000000001</v>
      </c>
      <c r="GO12" s="9">
        <v>9.5820000000000007</v>
      </c>
      <c r="GP12" s="9">
        <v>9.5640000000000001</v>
      </c>
      <c r="GQ12" s="9">
        <v>6.2850000000000001</v>
      </c>
      <c r="GR12" s="9">
        <v>9.2469999999999999</v>
      </c>
      <c r="GS12" s="9">
        <v>18.608000000000001</v>
      </c>
      <c r="GT12" s="9">
        <v>6.4880000000000004</v>
      </c>
      <c r="GU12" s="9">
        <v>53.881</v>
      </c>
      <c r="GV12" s="9">
        <v>286.637</v>
      </c>
      <c r="GW12" s="9">
        <v>256.54700000000003</v>
      </c>
      <c r="GX12" s="9">
        <v>242.40199999999999</v>
      </c>
      <c r="GY12" s="9">
        <v>5.6070000000000002</v>
      </c>
      <c r="GZ12" s="9">
        <v>8.5380000000000003</v>
      </c>
      <c r="HA12" s="9">
        <v>3.8740000000000001</v>
      </c>
      <c r="HB12" s="9">
        <v>1.825</v>
      </c>
      <c r="HC12" s="9">
        <v>7.9080000000000004</v>
      </c>
      <c r="HD12" s="9">
        <v>176.749</v>
      </c>
      <c r="HE12" s="9">
        <v>17.562000000000001</v>
      </c>
      <c r="HF12" s="9">
        <v>18.911000000000001</v>
      </c>
      <c r="HG12" s="9">
        <v>43.326000000000001</v>
      </c>
      <c r="HH12" s="9">
        <v>37.457999999999998</v>
      </c>
      <c r="HI12" s="9">
        <v>219.089</v>
      </c>
      <c r="HJ12" s="9">
        <v>30.088999999999999</v>
      </c>
      <c r="HK12" s="9">
        <v>315.22899999999998</v>
      </c>
      <c r="HL12" s="9">
        <v>55.087000000000003</v>
      </c>
      <c r="HM12" s="9">
        <v>216.74799999999999</v>
      </c>
      <c r="HN12" s="9">
        <v>216.74799999999999</v>
      </c>
      <c r="HO12" s="9">
        <v>48.218000000000004</v>
      </c>
      <c r="HP12" s="9">
        <v>18.266999999999999</v>
      </c>
      <c r="HQ12" s="9">
        <v>7.3479999999999999</v>
      </c>
      <c r="HR12" s="9">
        <v>9.8049999999999997</v>
      </c>
      <c r="HS12" s="9">
        <v>12.726000000000001</v>
      </c>
      <c r="HT12" s="9">
        <v>4.4269999999999996</v>
      </c>
      <c r="HU12" s="9">
        <v>13.27</v>
      </c>
      <c r="HV12" s="9">
        <v>0.55000000000000004</v>
      </c>
      <c r="HW12" s="9">
        <v>2.4700000000000002</v>
      </c>
      <c r="HX12" s="9">
        <v>6.9269999999999996</v>
      </c>
      <c r="HY12" s="9">
        <v>7.0890000000000004</v>
      </c>
      <c r="HZ12" s="9">
        <v>3.1379999999999999</v>
      </c>
      <c r="IA12" s="9">
        <v>9.1509999999999998</v>
      </c>
      <c r="IB12" s="9">
        <v>8.0030000000000001</v>
      </c>
      <c r="IC12" s="9">
        <v>29.95</v>
      </c>
      <c r="ID12" s="9">
        <v>168.53</v>
      </c>
      <c r="IE12" s="9">
        <v>147.65700000000001</v>
      </c>
      <c r="IF12" s="9">
        <v>144.423</v>
      </c>
      <c r="IG12" s="9">
        <v>2.0680000000000001</v>
      </c>
      <c r="IH12" s="9">
        <v>1.167</v>
      </c>
      <c r="II12" s="9">
        <v>2.0680000000000001</v>
      </c>
      <c r="IJ12" s="9">
        <v>0</v>
      </c>
      <c r="IK12" s="9">
        <v>0.56699999999999995</v>
      </c>
      <c r="IL12" s="9">
        <v>118.589</v>
      </c>
      <c r="IM12" s="9">
        <v>2.44</v>
      </c>
      <c r="IN12" s="9">
        <v>4.84</v>
      </c>
      <c r="IO12" s="9">
        <v>21.788</v>
      </c>
      <c r="IP12" s="9">
        <v>9.0180000000000007</v>
      </c>
      <c r="IQ12" s="9">
        <v>138.63999999999999</v>
      </c>
    </row>
    <row r="13" spans="1:251">
      <c r="A13" s="10">
        <v>42767</v>
      </c>
      <c r="B13" s="9">
        <v>56.289000000000001</v>
      </c>
      <c r="C13" s="9">
        <v>44.354999999999997</v>
      </c>
      <c r="D13" s="9">
        <v>61.125999999999998</v>
      </c>
      <c r="E13" s="9">
        <v>24.120999999999999</v>
      </c>
      <c r="F13" s="9">
        <v>10.773999999999999</v>
      </c>
      <c r="G13" s="9">
        <v>2045.825</v>
      </c>
      <c r="H13" s="9">
        <v>115.77800000000001</v>
      </c>
      <c r="I13" s="9">
        <v>118.967</v>
      </c>
      <c r="J13" s="9">
        <v>283.20100000000002</v>
      </c>
      <c r="K13" s="9">
        <v>374.67700000000002</v>
      </c>
      <c r="L13" s="9">
        <v>2189.0940000000001</v>
      </c>
      <c r="M13" s="9">
        <v>558.93100000000004</v>
      </c>
      <c r="N13" s="9">
        <v>307.25099999999998</v>
      </c>
      <c r="O13" s="9">
        <v>3624.53</v>
      </c>
      <c r="P13" s="9">
        <v>485.13099999999997</v>
      </c>
      <c r="Q13" s="9">
        <v>498.62900000000002</v>
      </c>
      <c r="R13" s="9">
        <v>498.62900000000002</v>
      </c>
      <c r="S13" s="9">
        <v>53.533000000000001</v>
      </c>
      <c r="T13" s="9">
        <v>35.299999999999997</v>
      </c>
      <c r="U13" s="9">
        <v>14.074999999999999</v>
      </c>
      <c r="V13" s="9">
        <v>15.423</v>
      </c>
      <c r="W13" s="9">
        <v>15.933999999999999</v>
      </c>
      <c r="X13" s="9">
        <v>13.564</v>
      </c>
      <c r="Y13" s="9">
        <v>16.690000000000001</v>
      </c>
      <c r="Z13" s="9">
        <v>9.3140000000000001</v>
      </c>
      <c r="AA13" s="9">
        <v>0.78</v>
      </c>
      <c r="AB13" s="9">
        <v>6.391</v>
      </c>
      <c r="AC13" s="9">
        <v>11.031000000000001</v>
      </c>
      <c r="AD13" s="9">
        <v>12.076000000000001</v>
      </c>
      <c r="AE13" s="9">
        <v>19.888000000000002</v>
      </c>
      <c r="AF13" s="9">
        <v>9.61</v>
      </c>
      <c r="AG13" s="9">
        <v>18.234000000000002</v>
      </c>
      <c r="AH13" s="9">
        <v>445.096</v>
      </c>
      <c r="AI13" s="9">
        <v>292.46499999999997</v>
      </c>
      <c r="AJ13" s="9">
        <v>270.52</v>
      </c>
      <c r="AK13" s="9">
        <v>8.0380000000000003</v>
      </c>
      <c r="AL13" s="9">
        <v>13.396000000000001</v>
      </c>
      <c r="AM13" s="9">
        <v>10.744999999999999</v>
      </c>
      <c r="AN13" s="9">
        <v>10.071999999999999</v>
      </c>
      <c r="AO13" s="9">
        <v>0</v>
      </c>
      <c r="AP13" s="9">
        <v>242.501</v>
      </c>
      <c r="AQ13" s="9">
        <v>15.625999999999999</v>
      </c>
      <c r="AR13" s="9">
        <v>10.789</v>
      </c>
      <c r="AS13" s="9">
        <v>23.548999999999999</v>
      </c>
      <c r="AT13" s="9">
        <v>65.254999999999995</v>
      </c>
      <c r="AU13" s="9">
        <v>227.21100000000001</v>
      </c>
      <c r="AV13" s="9">
        <v>152.63</v>
      </c>
      <c r="AW13" s="9">
        <v>477.35500000000002</v>
      </c>
      <c r="AX13" s="9">
        <v>21.274000000000001</v>
      </c>
      <c r="AY13" s="9">
        <v>1032.6590000000001</v>
      </c>
      <c r="AZ13" s="9">
        <v>1032.6590000000001</v>
      </c>
      <c r="BA13" s="9">
        <v>150.428</v>
      </c>
      <c r="BB13" s="9">
        <v>71.546000000000006</v>
      </c>
      <c r="BC13" s="9">
        <v>33.070999999999998</v>
      </c>
      <c r="BD13" s="9">
        <v>35.192999999999998</v>
      </c>
      <c r="BE13" s="9">
        <v>62.186999999999998</v>
      </c>
      <c r="BF13" s="9">
        <v>6.077</v>
      </c>
      <c r="BG13" s="9">
        <v>61.151000000000003</v>
      </c>
      <c r="BH13" s="9">
        <v>4.6440000000000001</v>
      </c>
      <c r="BI13" s="9">
        <v>0.66400000000000003</v>
      </c>
      <c r="BJ13" s="9">
        <v>30.827000000000002</v>
      </c>
      <c r="BK13" s="9">
        <v>16.507000000000001</v>
      </c>
      <c r="BL13" s="9">
        <v>20.93</v>
      </c>
      <c r="BM13" s="9">
        <v>53.192999999999998</v>
      </c>
      <c r="BN13" s="9">
        <v>15.071</v>
      </c>
      <c r="BO13" s="9">
        <v>78.882000000000005</v>
      </c>
      <c r="BP13" s="9">
        <v>882.23099999999999</v>
      </c>
      <c r="BQ13" s="9">
        <v>737.47199999999998</v>
      </c>
      <c r="BR13" s="9">
        <v>705.43299999999999</v>
      </c>
      <c r="BS13" s="9">
        <v>20.818000000000001</v>
      </c>
      <c r="BT13" s="9">
        <v>10.486000000000001</v>
      </c>
      <c r="BU13" s="9">
        <v>23.454999999999998</v>
      </c>
      <c r="BV13" s="9">
        <v>7.2089999999999996</v>
      </c>
      <c r="BW13" s="9">
        <v>0.64</v>
      </c>
      <c r="BX13" s="9">
        <v>594.92600000000004</v>
      </c>
      <c r="BY13" s="9">
        <v>39.334000000000003</v>
      </c>
      <c r="BZ13" s="9">
        <v>29.117999999999999</v>
      </c>
      <c r="CA13" s="9">
        <v>74.093999999999994</v>
      </c>
      <c r="CB13" s="9">
        <v>139.07400000000001</v>
      </c>
      <c r="CC13" s="9">
        <v>598.399</v>
      </c>
      <c r="CD13" s="9">
        <v>144.75899999999999</v>
      </c>
      <c r="CE13" s="9">
        <v>954.58199999999999</v>
      </c>
      <c r="CF13" s="9">
        <v>78.076999999999998</v>
      </c>
      <c r="CG13" s="9">
        <v>479.096</v>
      </c>
      <c r="CH13" s="9">
        <v>479.096</v>
      </c>
      <c r="CI13" s="9">
        <v>76.819000000000003</v>
      </c>
      <c r="CJ13" s="9">
        <v>41.042999999999999</v>
      </c>
      <c r="CK13" s="9">
        <v>18.254000000000001</v>
      </c>
      <c r="CL13" s="9">
        <v>16.635999999999999</v>
      </c>
      <c r="CM13" s="9">
        <v>25.481999999999999</v>
      </c>
      <c r="CN13" s="9">
        <v>9.407</v>
      </c>
      <c r="CO13" s="9">
        <v>24.225000000000001</v>
      </c>
      <c r="CP13" s="9">
        <v>7.47</v>
      </c>
      <c r="CQ13" s="9">
        <v>1.327</v>
      </c>
      <c r="CR13" s="9">
        <v>12.195</v>
      </c>
      <c r="CS13" s="9">
        <v>9.5869999999999997</v>
      </c>
      <c r="CT13" s="9">
        <v>13.108000000000001</v>
      </c>
      <c r="CU13" s="9">
        <v>22.047000000000001</v>
      </c>
      <c r="CV13" s="9">
        <v>12.843</v>
      </c>
      <c r="CW13" s="9">
        <v>35.776000000000003</v>
      </c>
      <c r="CX13" s="9">
        <v>402.27800000000002</v>
      </c>
      <c r="CY13" s="9">
        <v>297.62099999999998</v>
      </c>
      <c r="CZ13" s="9">
        <v>289.41800000000001</v>
      </c>
      <c r="DA13" s="9">
        <v>4.6230000000000002</v>
      </c>
      <c r="DB13" s="9">
        <v>3.58</v>
      </c>
      <c r="DC13" s="9">
        <v>3.9239999999999999</v>
      </c>
      <c r="DD13" s="9">
        <v>3.0710000000000002</v>
      </c>
      <c r="DE13" s="9">
        <v>0.624</v>
      </c>
      <c r="DF13" s="9">
        <v>248.57300000000001</v>
      </c>
      <c r="DG13" s="9">
        <v>4.2930000000000001</v>
      </c>
      <c r="DH13" s="9">
        <v>8.5739999999999998</v>
      </c>
      <c r="DI13" s="9">
        <v>36.182000000000002</v>
      </c>
      <c r="DJ13" s="9">
        <v>32.515999999999998</v>
      </c>
      <c r="DK13" s="9">
        <v>265.10500000000002</v>
      </c>
      <c r="DL13" s="9">
        <v>104.657</v>
      </c>
      <c r="DM13" s="9">
        <v>439.55599999999998</v>
      </c>
      <c r="DN13" s="9">
        <v>39.54</v>
      </c>
      <c r="DO13" s="9">
        <v>369.03300000000002</v>
      </c>
      <c r="DP13" s="9">
        <v>369.03300000000002</v>
      </c>
      <c r="DQ13" s="9">
        <v>90.926000000000002</v>
      </c>
      <c r="DR13" s="9">
        <v>30.091999999999999</v>
      </c>
      <c r="DS13" s="9">
        <v>13.34</v>
      </c>
      <c r="DT13" s="9">
        <v>11.638</v>
      </c>
      <c r="DU13" s="9">
        <v>18.693999999999999</v>
      </c>
      <c r="DV13" s="9">
        <v>6.2839999999999998</v>
      </c>
      <c r="DW13" s="9">
        <v>15.071999999999999</v>
      </c>
      <c r="DX13" s="9">
        <v>3.1989999999999998</v>
      </c>
      <c r="DY13" s="9">
        <v>4.3959999999999999</v>
      </c>
      <c r="DZ13" s="9">
        <v>5.2770000000000001</v>
      </c>
      <c r="EA13" s="9">
        <v>9.7319999999999993</v>
      </c>
      <c r="EB13" s="9">
        <v>9.9689999999999994</v>
      </c>
      <c r="EC13" s="9">
        <v>16.95</v>
      </c>
      <c r="ED13" s="9">
        <v>8.0280000000000005</v>
      </c>
      <c r="EE13" s="9">
        <v>60.834000000000003</v>
      </c>
      <c r="EF13" s="9">
        <v>278.10700000000003</v>
      </c>
      <c r="EG13" s="9">
        <v>245.45</v>
      </c>
      <c r="EH13" s="9">
        <v>239.18199999999999</v>
      </c>
      <c r="EI13" s="9">
        <v>3.7650000000000001</v>
      </c>
      <c r="EJ13" s="9">
        <v>2.504</v>
      </c>
      <c r="EK13" s="9">
        <v>4.2530000000000001</v>
      </c>
      <c r="EL13" s="9">
        <v>0.6</v>
      </c>
      <c r="EM13" s="9">
        <v>0.64700000000000002</v>
      </c>
      <c r="EN13" s="9">
        <v>176.12799999999999</v>
      </c>
      <c r="EO13" s="9">
        <v>15.89</v>
      </c>
      <c r="EP13" s="9">
        <v>13.818</v>
      </c>
      <c r="EQ13" s="9">
        <v>39.613999999999997</v>
      </c>
      <c r="ER13" s="9">
        <v>32.173999999999999</v>
      </c>
      <c r="ES13" s="9">
        <v>213.27600000000001</v>
      </c>
      <c r="ET13" s="9">
        <v>32.656999999999996</v>
      </c>
      <c r="EU13" s="9">
        <v>304.99099999999999</v>
      </c>
      <c r="EV13" s="9">
        <v>64.042000000000002</v>
      </c>
      <c r="EW13" s="9">
        <v>512.69000000000005</v>
      </c>
      <c r="EX13" s="9">
        <v>512.69000000000005</v>
      </c>
      <c r="EY13" s="9">
        <v>81.218000000000004</v>
      </c>
      <c r="EZ13" s="9">
        <v>39.363</v>
      </c>
      <c r="FA13" s="9">
        <v>8.5730000000000004</v>
      </c>
      <c r="FB13" s="9">
        <v>26.88</v>
      </c>
      <c r="FC13" s="9">
        <v>22.22</v>
      </c>
      <c r="FD13" s="9">
        <v>13.233000000000001</v>
      </c>
      <c r="FE13" s="9">
        <v>17.126000000000001</v>
      </c>
      <c r="FF13" s="9">
        <v>7.7279999999999998</v>
      </c>
      <c r="FG13" s="9">
        <v>8.7799999999999994</v>
      </c>
      <c r="FH13" s="9">
        <v>12.46</v>
      </c>
      <c r="FI13" s="9">
        <v>11.773999999999999</v>
      </c>
      <c r="FJ13" s="9">
        <v>11.776</v>
      </c>
      <c r="FK13" s="9">
        <v>25.103000000000002</v>
      </c>
      <c r="FL13" s="9">
        <v>10.907</v>
      </c>
      <c r="FM13" s="9">
        <v>41.854999999999997</v>
      </c>
      <c r="FN13" s="9">
        <v>431.47199999999998</v>
      </c>
      <c r="FO13" s="9">
        <v>394.64299999999997</v>
      </c>
      <c r="FP13" s="9">
        <v>377.94600000000003</v>
      </c>
      <c r="FQ13" s="9">
        <v>11.411</v>
      </c>
      <c r="FR13" s="9">
        <v>4.7389999999999999</v>
      </c>
      <c r="FS13" s="9">
        <v>9.9930000000000003</v>
      </c>
      <c r="FT13" s="9">
        <v>1.857</v>
      </c>
      <c r="FU13" s="9">
        <v>3.8069999999999999</v>
      </c>
      <c r="FV13" s="9">
        <v>331.12200000000001</v>
      </c>
      <c r="FW13" s="9">
        <v>16.8</v>
      </c>
      <c r="FX13" s="9">
        <v>21.077999999999999</v>
      </c>
      <c r="FY13" s="9">
        <v>25.643999999999998</v>
      </c>
      <c r="FZ13" s="9">
        <v>55.34</v>
      </c>
      <c r="GA13" s="9">
        <v>339.30399999999997</v>
      </c>
      <c r="GB13" s="9">
        <v>36.829000000000001</v>
      </c>
      <c r="GC13" s="9">
        <v>470.33699999999999</v>
      </c>
      <c r="GD13" s="9">
        <v>42.353000000000002</v>
      </c>
      <c r="GE13" s="9">
        <v>327.55700000000002</v>
      </c>
      <c r="GF13" s="9">
        <v>327.55700000000002</v>
      </c>
      <c r="GG13" s="9">
        <v>86.682000000000002</v>
      </c>
      <c r="GH13" s="9">
        <v>23.634</v>
      </c>
      <c r="GI13" s="9">
        <v>7.0590000000000002</v>
      </c>
      <c r="GJ13" s="9">
        <v>13.656000000000001</v>
      </c>
      <c r="GK13" s="9">
        <v>10.028</v>
      </c>
      <c r="GL13" s="9">
        <v>10.686</v>
      </c>
      <c r="GM13" s="9">
        <v>8.2189999999999994</v>
      </c>
      <c r="GN13" s="9">
        <v>3.1640000000000001</v>
      </c>
      <c r="GO13" s="9">
        <v>8.1140000000000008</v>
      </c>
      <c r="GP13" s="9">
        <v>6.8890000000000002</v>
      </c>
      <c r="GQ13" s="9">
        <v>1.2290000000000001</v>
      </c>
      <c r="GR13" s="9">
        <v>12.597</v>
      </c>
      <c r="GS13" s="9">
        <v>11.497999999999999</v>
      </c>
      <c r="GT13" s="9">
        <v>9.2159999999999993</v>
      </c>
      <c r="GU13" s="9">
        <v>63.048000000000002</v>
      </c>
      <c r="GV13" s="9">
        <v>240.875</v>
      </c>
      <c r="GW13" s="9">
        <v>223.39400000000001</v>
      </c>
      <c r="GX13" s="9">
        <v>217.22399999999999</v>
      </c>
      <c r="GY13" s="9">
        <v>3.26</v>
      </c>
      <c r="GZ13" s="9">
        <v>2.91</v>
      </c>
      <c r="HA13" s="9">
        <v>3.3730000000000002</v>
      </c>
      <c r="HB13" s="9">
        <v>0</v>
      </c>
      <c r="HC13" s="9">
        <v>1.321</v>
      </c>
      <c r="HD13" s="9">
        <v>156.47900000000001</v>
      </c>
      <c r="HE13" s="9">
        <v>12.22</v>
      </c>
      <c r="HF13" s="9">
        <v>17.010999999999999</v>
      </c>
      <c r="HG13" s="9">
        <v>37.683999999999997</v>
      </c>
      <c r="HH13" s="9">
        <v>28.193000000000001</v>
      </c>
      <c r="HI13" s="9">
        <v>195.20099999999999</v>
      </c>
      <c r="HJ13" s="9">
        <v>17.481000000000002</v>
      </c>
      <c r="HK13" s="9">
        <v>264.38200000000001</v>
      </c>
      <c r="HL13" s="9">
        <v>63.174999999999997</v>
      </c>
      <c r="HM13" s="9">
        <v>226.637</v>
      </c>
      <c r="HN13" s="9">
        <v>226.637</v>
      </c>
      <c r="HO13" s="9">
        <v>45.265999999999998</v>
      </c>
      <c r="HP13" s="9">
        <v>18.099</v>
      </c>
      <c r="HQ13" s="9">
        <v>7.9470000000000001</v>
      </c>
      <c r="HR13" s="9">
        <v>9.5860000000000003</v>
      </c>
      <c r="HS13" s="9">
        <v>11.407999999999999</v>
      </c>
      <c r="HT13" s="9">
        <v>6.125</v>
      </c>
      <c r="HU13" s="9">
        <v>13.442</v>
      </c>
      <c r="HV13" s="9">
        <v>2.206</v>
      </c>
      <c r="HW13" s="9">
        <v>1.885</v>
      </c>
      <c r="HX13" s="9">
        <v>3.17</v>
      </c>
      <c r="HY13" s="9">
        <v>7.734</v>
      </c>
      <c r="HZ13" s="9">
        <v>6.6289999999999996</v>
      </c>
      <c r="IA13" s="9">
        <v>10.231</v>
      </c>
      <c r="IB13" s="9">
        <v>7.3019999999999996</v>
      </c>
      <c r="IC13" s="9">
        <v>27.167000000000002</v>
      </c>
      <c r="ID13" s="9">
        <v>181.37100000000001</v>
      </c>
      <c r="IE13" s="9">
        <v>159.655</v>
      </c>
      <c r="IF13" s="9">
        <v>156.185</v>
      </c>
      <c r="IG13" s="9">
        <v>2.8809999999999998</v>
      </c>
      <c r="IH13" s="9">
        <v>0.58899999999999997</v>
      </c>
      <c r="II13" s="9">
        <v>2.8809999999999998</v>
      </c>
      <c r="IJ13" s="9">
        <v>0.58899999999999997</v>
      </c>
      <c r="IK13" s="9">
        <v>0</v>
      </c>
      <c r="IL13" s="9">
        <v>135.096</v>
      </c>
      <c r="IM13" s="9">
        <v>6.4649999999999999</v>
      </c>
      <c r="IN13" s="9">
        <v>5.5540000000000003</v>
      </c>
      <c r="IO13" s="9">
        <v>12.54</v>
      </c>
      <c r="IP13" s="9">
        <v>8.5489999999999995</v>
      </c>
      <c r="IQ13" s="9">
        <v>151.10599999999999</v>
      </c>
    </row>
    <row r="14" spans="1:251">
      <c r="A14" s="10">
        <v>43132</v>
      </c>
      <c r="B14" s="9">
        <v>62.704000000000001</v>
      </c>
      <c r="C14" s="9">
        <v>68.051000000000002</v>
      </c>
      <c r="D14" s="9">
        <v>62.752000000000002</v>
      </c>
      <c r="E14" s="9">
        <v>40.36</v>
      </c>
      <c r="F14" s="9">
        <v>24.279</v>
      </c>
      <c r="G14" s="9">
        <v>2043.99</v>
      </c>
      <c r="H14" s="9">
        <v>136.339</v>
      </c>
      <c r="I14" s="9">
        <v>116.764</v>
      </c>
      <c r="J14" s="9">
        <v>307.07799999999997</v>
      </c>
      <c r="K14" s="9">
        <v>404.38299999999998</v>
      </c>
      <c r="L14" s="9">
        <v>2199.7869999999998</v>
      </c>
      <c r="M14" s="9">
        <v>594.60900000000004</v>
      </c>
      <c r="N14" s="9">
        <v>252.36099999999999</v>
      </c>
      <c r="O14" s="9">
        <v>3699.2159999999999</v>
      </c>
      <c r="P14" s="9">
        <v>520.70699999999999</v>
      </c>
      <c r="Q14" s="9">
        <v>508.726</v>
      </c>
      <c r="R14" s="9">
        <v>508.726</v>
      </c>
      <c r="S14" s="9">
        <v>63.837000000000003</v>
      </c>
      <c r="T14" s="9">
        <v>33.25</v>
      </c>
      <c r="U14" s="9">
        <v>13.622999999999999</v>
      </c>
      <c r="V14" s="9">
        <v>19.166</v>
      </c>
      <c r="W14" s="9">
        <v>19.489999999999998</v>
      </c>
      <c r="X14" s="9">
        <v>13.298999999999999</v>
      </c>
      <c r="Y14" s="9">
        <v>23.352</v>
      </c>
      <c r="Z14" s="9">
        <v>9.4359999999999999</v>
      </c>
      <c r="AA14" s="9">
        <v>0</v>
      </c>
      <c r="AB14" s="9">
        <v>13.013999999999999</v>
      </c>
      <c r="AC14" s="9">
        <v>14.129</v>
      </c>
      <c r="AD14" s="9">
        <v>5.6449999999999996</v>
      </c>
      <c r="AE14" s="9">
        <v>27.17</v>
      </c>
      <c r="AF14" s="9">
        <v>5.6180000000000003</v>
      </c>
      <c r="AG14" s="9">
        <v>30.587</v>
      </c>
      <c r="AH14" s="9">
        <v>444.88900000000001</v>
      </c>
      <c r="AI14" s="9">
        <v>311.81200000000001</v>
      </c>
      <c r="AJ14" s="9">
        <v>281.786</v>
      </c>
      <c r="AK14" s="9">
        <v>10.278</v>
      </c>
      <c r="AL14" s="9">
        <v>19.748000000000001</v>
      </c>
      <c r="AM14" s="9">
        <v>16.332000000000001</v>
      </c>
      <c r="AN14" s="9">
        <v>13.275</v>
      </c>
      <c r="AO14" s="9">
        <v>0.41799999999999998</v>
      </c>
      <c r="AP14" s="9">
        <v>255.51900000000001</v>
      </c>
      <c r="AQ14" s="9">
        <v>21.565999999999999</v>
      </c>
      <c r="AR14" s="9">
        <v>7.8780000000000001</v>
      </c>
      <c r="AS14" s="9">
        <v>26.847999999999999</v>
      </c>
      <c r="AT14" s="9">
        <v>74.114000000000004</v>
      </c>
      <c r="AU14" s="9">
        <v>237.697</v>
      </c>
      <c r="AV14" s="9">
        <v>133.077</v>
      </c>
      <c r="AW14" s="9">
        <v>478.60700000000003</v>
      </c>
      <c r="AX14" s="9">
        <v>30.119</v>
      </c>
      <c r="AY14" s="9">
        <v>1057.748</v>
      </c>
      <c r="AZ14" s="9">
        <v>1057.748</v>
      </c>
      <c r="BA14" s="9">
        <v>164.97</v>
      </c>
      <c r="BB14" s="9">
        <v>82.429000000000002</v>
      </c>
      <c r="BC14" s="9">
        <v>35.295999999999999</v>
      </c>
      <c r="BD14" s="9">
        <v>38.337000000000003</v>
      </c>
      <c r="BE14" s="9">
        <v>62.945</v>
      </c>
      <c r="BF14" s="9">
        <v>10.169</v>
      </c>
      <c r="BG14" s="9">
        <v>64.783000000000001</v>
      </c>
      <c r="BH14" s="9">
        <v>8.3309999999999995</v>
      </c>
      <c r="BI14" s="9">
        <v>0</v>
      </c>
      <c r="BJ14" s="9">
        <v>25.94</v>
      </c>
      <c r="BK14" s="9">
        <v>27.949000000000002</v>
      </c>
      <c r="BL14" s="9">
        <v>19.742999999999999</v>
      </c>
      <c r="BM14" s="9">
        <v>50.423999999999999</v>
      </c>
      <c r="BN14" s="9">
        <v>23.209</v>
      </c>
      <c r="BO14" s="9">
        <v>82.54</v>
      </c>
      <c r="BP14" s="9">
        <v>892.77800000000002</v>
      </c>
      <c r="BQ14" s="9">
        <v>736.88800000000003</v>
      </c>
      <c r="BR14" s="9">
        <v>691.61400000000003</v>
      </c>
      <c r="BS14" s="9">
        <v>24.713000000000001</v>
      </c>
      <c r="BT14" s="9">
        <v>18.399000000000001</v>
      </c>
      <c r="BU14" s="9">
        <v>26.61</v>
      </c>
      <c r="BV14" s="9">
        <v>15.366</v>
      </c>
      <c r="BW14" s="9">
        <v>0.55100000000000005</v>
      </c>
      <c r="BX14" s="9">
        <v>583.40200000000004</v>
      </c>
      <c r="BY14" s="9">
        <v>48.656999999999996</v>
      </c>
      <c r="BZ14" s="9">
        <v>42.667000000000002</v>
      </c>
      <c r="CA14" s="9">
        <v>62.161000000000001</v>
      </c>
      <c r="CB14" s="9">
        <v>158.459</v>
      </c>
      <c r="CC14" s="9">
        <v>578.42999999999995</v>
      </c>
      <c r="CD14" s="9">
        <v>155.88999999999999</v>
      </c>
      <c r="CE14" s="9">
        <v>973.93399999999997</v>
      </c>
      <c r="CF14" s="9">
        <v>83.813999999999993</v>
      </c>
      <c r="CG14" s="9">
        <v>544.30999999999995</v>
      </c>
      <c r="CH14" s="9">
        <v>544.30999999999995</v>
      </c>
      <c r="CI14" s="9">
        <v>105.045</v>
      </c>
      <c r="CJ14" s="9">
        <v>51.923999999999999</v>
      </c>
      <c r="CK14" s="9">
        <v>21.622</v>
      </c>
      <c r="CL14" s="9">
        <v>26.978000000000002</v>
      </c>
      <c r="CM14" s="9">
        <v>36.795000000000002</v>
      </c>
      <c r="CN14" s="9">
        <v>11.805</v>
      </c>
      <c r="CO14" s="9">
        <v>35.950000000000003</v>
      </c>
      <c r="CP14" s="9">
        <v>7.7610000000000001</v>
      </c>
      <c r="CQ14" s="9">
        <v>2.403</v>
      </c>
      <c r="CR14" s="9">
        <v>22.603000000000002</v>
      </c>
      <c r="CS14" s="9">
        <v>15.548</v>
      </c>
      <c r="CT14" s="9">
        <v>10.449</v>
      </c>
      <c r="CU14" s="9">
        <v>29.254999999999999</v>
      </c>
      <c r="CV14" s="9">
        <v>19.344999999999999</v>
      </c>
      <c r="CW14" s="9">
        <v>53.121000000000002</v>
      </c>
      <c r="CX14" s="9">
        <v>439.26499999999999</v>
      </c>
      <c r="CY14" s="9">
        <v>316.88900000000001</v>
      </c>
      <c r="CZ14" s="9">
        <v>307.04700000000003</v>
      </c>
      <c r="DA14" s="9">
        <v>4.5439999999999996</v>
      </c>
      <c r="DB14" s="9">
        <v>5.2990000000000004</v>
      </c>
      <c r="DC14" s="9">
        <v>3.883</v>
      </c>
      <c r="DD14" s="9">
        <v>3.2650000000000001</v>
      </c>
      <c r="DE14" s="9">
        <v>0.51900000000000002</v>
      </c>
      <c r="DF14" s="9">
        <v>263.95299999999997</v>
      </c>
      <c r="DG14" s="9">
        <v>12.923999999999999</v>
      </c>
      <c r="DH14" s="9">
        <v>7.0110000000000001</v>
      </c>
      <c r="DI14" s="9">
        <v>33</v>
      </c>
      <c r="DJ14" s="9">
        <v>38.636000000000003</v>
      </c>
      <c r="DK14" s="9">
        <v>278.25299999999999</v>
      </c>
      <c r="DL14" s="9">
        <v>122.376</v>
      </c>
      <c r="DM14" s="9">
        <v>489.96699999999998</v>
      </c>
      <c r="DN14" s="9">
        <v>54.343000000000004</v>
      </c>
      <c r="DO14" s="9">
        <v>391.87799999999999</v>
      </c>
      <c r="DP14" s="9">
        <v>391.87799999999999</v>
      </c>
      <c r="DQ14" s="9">
        <v>97.343000000000004</v>
      </c>
      <c r="DR14" s="9">
        <v>36.488999999999997</v>
      </c>
      <c r="DS14" s="9">
        <v>18.925999999999998</v>
      </c>
      <c r="DT14" s="9">
        <v>14.525</v>
      </c>
      <c r="DU14" s="9">
        <v>23.131</v>
      </c>
      <c r="DV14" s="9">
        <v>10.32</v>
      </c>
      <c r="DW14" s="9">
        <v>19.111000000000001</v>
      </c>
      <c r="DX14" s="9">
        <v>4.3120000000000003</v>
      </c>
      <c r="DY14" s="9">
        <v>7.9139999999999997</v>
      </c>
      <c r="DZ14" s="9">
        <v>5.8170000000000002</v>
      </c>
      <c r="EA14" s="9">
        <v>15.496</v>
      </c>
      <c r="EB14" s="9">
        <v>12.557</v>
      </c>
      <c r="EC14" s="9">
        <v>21.972000000000001</v>
      </c>
      <c r="ED14" s="9">
        <v>11.898999999999999</v>
      </c>
      <c r="EE14" s="9">
        <v>60.853999999999999</v>
      </c>
      <c r="EF14" s="9">
        <v>294.53500000000003</v>
      </c>
      <c r="EG14" s="9">
        <v>261.03399999999999</v>
      </c>
      <c r="EH14" s="9">
        <v>251.53399999999999</v>
      </c>
      <c r="EI14" s="9">
        <v>6.4889999999999999</v>
      </c>
      <c r="EJ14" s="9">
        <v>3.0110000000000001</v>
      </c>
      <c r="EK14" s="9">
        <v>4.49</v>
      </c>
      <c r="EL14" s="9">
        <v>1.31</v>
      </c>
      <c r="EM14" s="9">
        <v>3.7010000000000001</v>
      </c>
      <c r="EN14" s="9">
        <v>186.77799999999999</v>
      </c>
      <c r="EO14" s="9">
        <v>10.4</v>
      </c>
      <c r="EP14" s="9">
        <v>16.696000000000002</v>
      </c>
      <c r="EQ14" s="9">
        <v>47.158999999999999</v>
      </c>
      <c r="ER14" s="9">
        <v>29.946000000000002</v>
      </c>
      <c r="ES14" s="9">
        <v>231.08799999999999</v>
      </c>
      <c r="ET14" s="9">
        <v>33.500999999999998</v>
      </c>
      <c r="EU14" s="9">
        <v>330.96100000000001</v>
      </c>
      <c r="EV14" s="9">
        <v>60.917000000000002</v>
      </c>
      <c r="EW14" s="9">
        <v>476.55599999999998</v>
      </c>
      <c r="EX14" s="9">
        <v>476.55599999999998</v>
      </c>
      <c r="EY14" s="9">
        <v>88.450999999999993</v>
      </c>
      <c r="EZ14" s="9">
        <v>35.334000000000003</v>
      </c>
      <c r="FA14" s="9">
        <v>7.4880000000000004</v>
      </c>
      <c r="FB14" s="9">
        <v>23.83</v>
      </c>
      <c r="FC14" s="9">
        <v>21.245999999999999</v>
      </c>
      <c r="FD14" s="9">
        <v>10.071999999999999</v>
      </c>
      <c r="FE14" s="9">
        <v>16.295999999999999</v>
      </c>
      <c r="FF14" s="9">
        <v>5.0810000000000004</v>
      </c>
      <c r="FG14" s="9">
        <v>9.9410000000000007</v>
      </c>
      <c r="FH14" s="9">
        <v>11.801</v>
      </c>
      <c r="FI14" s="9">
        <v>9.8529999999999998</v>
      </c>
      <c r="FJ14" s="9">
        <v>9.6639999999999997</v>
      </c>
      <c r="FK14" s="9">
        <v>21.756</v>
      </c>
      <c r="FL14" s="9">
        <v>9.5619999999999994</v>
      </c>
      <c r="FM14" s="9">
        <v>53.118000000000002</v>
      </c>
      <c r="FN14" s="9">
        <v>388.10500000000002</v>
      </c>
      <c r="FO14" s="9">
        <v>343.18400000000003</v>
      </c>
      <c r="FP14" s="9">
        <v>321.30900000000003</v>
      </c>
      <c r="FQ14" s="9">
        <v>10.721</v>
      </c>
      <c r="FR14" s="9">
        <v>11.154999999999999</v>
      </c>
      <c r="FS14" s="9">
        <v>6.7069999999999999</v>
      </c>
      <c r="FT14" s="9">
        <v>5.77</v>
      </c>
      <c r="FU14" s="9">
        <v>9.3989999999999991</v>
      </c>
      <c r="FV14" s="9">
        <v>287.209</v>
      </c>
      <c r="FW14" s="9">
        <v>15.135999999999999</v>
      </c>
      <c r="FX14" s="9">
        <v>16.792999999999999</v>
      </c>
      <c r="FY14" s="9">
        <v>24.045999999999999</v>
      </c>
      <c r="FZ14" s="9">
        <v>50.442999999999998</v>
      </c>
      <c r="GA14" s="9">
        <v>292.74099999999999</v>
      </c>
      <c r="GB14" s="9">
        <v>44.92</v>
      </c>
      <c r="GC14" s="9">
        <v>425.88400000000001</v>
      </c>
      <c r="GD14" s="9">
        <v>50.670999999999999</v>
      </c>
      <c r="GE14" s="9">
        <v>357.363</v>
      </c>
      <c r="GF14" s="9">
        <v>357.363</v>
      </c>
      <c r="GG14" s="9">
        <v>90.563999999999993</v>
      </c>
      <c r="GH14" s="9">
        <v>22.76</v>
      </c>
      <c r="GI14" s="9">
        <v>7.1669999999999998</v>
      </c>
      <c r="GJ14" s="9">
        <v>12.747999999999999</v>
      </c>
      <c r="GK14" s="9">
        <v>14.375</v>
      </c>
      <c r="GL14" s="9">
        <v>5.54</v>
      </c>
      <c r="GM14" s="9">
        <v>12.032999999999999</v>
      </c>
      <c r="GN14" s="9">
        <v>2.109</v>
      </c>
      <c r="GO14" s="9">
        <v>4.7270000000000003</v>
      </c>
      <c r="GP14" s="9">
        <v>8.44</v>
      </c>
      <c r="GQ14" s="9">
        <v>6.7990000000000004</v>
      </c>
      <c r="GR14" s="9">
        <v>4.6749999999999998</v>
      </c>
      <c r="GS14" s="9">
        <v>14.292</v>
      </c>
      <c r="GT14" s="9">
        <v>5.6230000000000002</v>
      </c>
      <c r="GU14" s="9">
        <v>67.804000000000002</v>
      </c>
      <c r="GV14" s="9">
        <v>266.8</v>
      </c>
      <c r="GW14" s="9">
        <v>234.46899999999999</v>
      </c>
      <c r="GX14" s="9">
        <v>224.16200000000001</v>
      </c>
      <c r="GY14" s="9">
        <v>3.1019999999999999</v>
      </c>
      <c r="GZ14" s="9">
        <v>7.2050000000000001</v>
      </c>
      <c r="HA14" s="9">
        <v>1.8740000000000001</v>
      </c>
      <c r="HB14" s="9">
        <v>0.48199999999999998</v>
      </c>
      <c r="HC14" s="9">
        <v>7.3479999999999999</v>
      </c>
      <c r="HD14" s="9">
        <v>161.86799999999999</v>
      </c>
      <c r="HE14" s="9">
        <v>12.9</v>
      </c>
      <c r="HF14" s="9">
        <v>12.835000000000001</v>
      </c>
      <c r="HG14" s="9">
        <v>46.866</v>
      </c>
      <c r="HH14" s="9">
        <v>27.812000000000001</v>
      </c>
      <c r="HI14" s="9">
        <v>206.65700000000001</v>
      </c>
      <c r="HJ14" s="9">
        <v>32.331000000000003</v>
      </c>
      <c r="HK14" s="9">
        <v>289.14100000000002</v>
      </c>
      <c r="HL14" s="9">
        <v>68.222999999999999</v>
      </c>
      <c r="HM14" s="9">
        <v>258.16899999999998</v>
      </c>
      <c r="HN14" s="9">
        <v>258.16899999999998</v>
      </c>
      <c r="HO14" s="9">
        <v>58.790999999999997</v>
      </c>
      <c r="HP14" s="9">
        <v>24.725999999999999</v>
      </c>
      <c r="HQ14" s="9">
        <v>4.62</v>
      </c>
      <c r="HR14" s="9">
        <v>16.596</v>
      </c>
      <c r="HS14" s="9">
        <v>14.07</v>
      </c>
      <c r="HT14" s="9">
        <v>7.1459999999999999</v>
      </c>
      <c r="HU14" s="9">
        <v>16.521999999999998</v>
      </c>
      <c r="HV14" s="9">
        <v>2.3290000000000002</v>
      </c>
      <c r="HW14" s="9">
        <v>1.744</v>
      </c>
      <c r="HX14" s="9">
        <v>7.2770000000000001</v>
      </c>
      <c r="HY14" s="9">
        <v>7.4009999999999998</v>
      </c>
      <c r="HZ14" s="9">
        <v>6.5380000000000003</v>
      </c>
      <c r="IA14" s="9">
        <v>12.942</v>
      </c>
      <c r="IB14" s="9">
        <v>8.2739999999999991</v>
      </c>
      <c r="IC14" s="9">
        <v>34.064999999999998</v>
      </c>
      <c r="ID14" s="9">
        <v>199.37799999999999</v>
      </c>
      <c r="IE14" s="9">
        <v>172.24700000000001</v>
      </c>
      <c r="IF14" s="9">
        <v>168.56200000000001</v>
      </c>
      <c r="IG14" s="9">
        <v>1.639</v>
      </c>
      <c r="IH14" s="9">
        <v>1.5249999999999999</v>
      </c>
      <c r="II14" s="9">
        <v>1.639</v>
      </c>
      <c r="IJ14" s="9">
        <v>0.89100000000000001</v>
      </c>
      <c r="IK14" s="9">
        <v>0.63400000000000001</v>
      </c>
      <c r="IL14" s="9">
        <v>139.792</v>
      </c>
      <c r="IM14" s="9">
        <v>6.2530000000000001</v>
      </c>
      <c r="IN14" s="9">
        <v>3.504</v>
      </c>
      <c r="IO14" s="9">
        <v>22.698</v>
      </c>
      <c r="IP14" s="9">
        <v>10.708</v>
      </c>
      <c r="IQ14" s="9">
        <v>161.53899999999999</v>
      </c>
    </row>
    <row r="15" spans="1:251">
      <c r="A15" s="10">
        <v>43497</v>
      </c>
      <c r="B15" s="9">
        <v>65.757000000000005</v>
      </c>
      <c r="C15" s="9">
        <v>57.509</v>
      </c>
      <c r="D15" s="9">
        <v>73.137</v>
      </c>
      <c r="E15" s="9">
        <v>32.24</v>
      </c>
      <c r="F15" s="9">
        <v>17.286999999999999</v>
      </c>
      <c r="G15" s="9">
        <v>2097.0259999999998</v>
      </c>
      <c r="H15" s="9">
        <v>112.584</v>
      </c>
      <c r="I15" s="9">
        <v>124.16</v>
      </c>
      <c r="J15" s="9">
        <v>343.47</v>
      </c>
      <c r="K15" s="9">
        <v>403.88499999999999</v>
      </c>
      <c r="L15" s="9">
        <v>2273.3560000000002</v>
      </c>
      <c r="M15" s="9">
        <v>658.44200000000001</v>
      </c>
      <c r="N15" s="9">
        <v>270.70800000000003</v>
      </c>
      <c r="O15" s="9">
        <v>3887.6419999999998</v>
      </c>
      <c r="P15" s="9">
        <v>473.95600000000002</v>
      </c>
      <c r="Q15" s="9">
        <v>509.98</v>
      </c>
      <c r="R15" s="9">
        <v>509.98</v>
      </c>
      <c r="S15" s="9">
        <v>53.923999999999999</v>
      </c>
      <c r="T15" s="9">
        <v>33.070999999999998</v>
      </c>
      <c r="U15" s="9">
        <v>11.903</v>
      </c>
      <c r="V15" s="9">
        <v>20.04</v>
      </c>
      <c r="W15" s="9">
        <v>18.605</v>
      </c>
      <c r="X15" s="9">
        <v>13.339</v>
      </c>
      <c r="Y15" s="9">
        <v>23.663</v>
      </c>
      <c r="Z15" s="9">
        <v>8.2799999999999994</v>
      </c>
      <c r="AA15" s="9">
        <v>0</v>
      </c>
      <c r="AB15" s="9">
        <v>13.978</v>
      </c>
      <c r="AC15" s="9">
        <v>9.1669999999999998</v>
      </c>
      <c r="AD15" s="9">
        <v>8.798</v>
      </c>
      <c r="AE15" s="9">
        <v>25.298999999999999</v>
      </c>
      <c r="AF15" s="9">
        <v>6.6440000000000001</v>
      </c>
      <c r="AG15" s="9">
        <v>20.852</v>
      </c>
      <c r="AH15" s="9">
        <v>456.05700000000002</v>
      </c>
      <c r="AI15" s="9">
        <v>298.57799999999997</v>
      </c>
      <c r="AJ15" s="9">
        <v>271.202</v>
      </c>
      <c r="AK15" s="9">
        <v>7.827</v>
      </c>
      <c r="AL15" s="9">
        <v>19.55</v>
      </c>
      <c r="AM15" s="9">
        <v>12.301</v>
      </c>
      <c r="AN15" s="9">
        <v>13.053000000000001</v>
      </c>
      <c r="AO15" s="9">
        <v>1.419</v>
      </c>
      <c r="AP15" s="9">
        <v>235.47</v>
      </c>
      <c r="AQ15" s="9">
        <v>19.940000000000001</v>
      </c>
      <c r="AR15" s="9">
        <v>8.9250000000000007</v>
      </c>
      <c r="AS15" s="9">
        <v>34.244</v>
      </c>
      <c r="AT15" s="9">
        <v>75.677000000000007</v>
      </c>
      <c r="AU15" s="9">
        <v>222.90100000000001</v>
      </c>
      <c r="AV15" s="9">
        <v>157.47800000000001</v>
      </c>
      <c r="AW15" s="9">
        <v>488.50200000000001</v>
      </c>
      <c r="AX15" s="9">
        <v>21.478000000000002</v>
      </c>
      <c r="AY15" s="9">
        <v>1045.0060000000001</v>
      </c>
      <c r="AZ15" s="9">
        <v>1045.0060000000001</v>
      </c>
      <c r="BA15" s="9">
        <v>164.678</v>
      </c>
      <c r="BB15" s="9">
        <v>86.566999999999993</v>
      </c>
      <c r="BC15" s="9">
        <v>39.094999999999999</v>
      </c>
      <c r="BD15" s="9">
        <v>43.194000000000003</v>
      </c>
      <c r="BE15" s="9">
        <v>59.116</v>
      </c>
      <c r="BF15" s="9">
        <v>23.172999999999998</v>
      </c>
      <c r="BG15" s="9">
        <v>60.341000000000001</v>
      </c>
      <c r="BH15" s="9">
        <v>21.949000000000002</v>
      </c>
      <c r="BI15" s="9">
        <v>0</v>
      </c>
      <c r="BJ15" s="9">
        <v>31.998000000000001</v>
      </c>
      <c r="BK15" s="9">
        <v>30.513000000000002</v>
      </c>
      <c r="BL15" s="9">
        <v>19.779</v>
      </c>
      <c r="BM15" s="9">
        <v>52.093000000000004</v>
      </c>
      <c r="BN15" s="9">
        <v>30.196000000000002</v>
      </c>
      <c r="BO15" s="9">
        <v>78.111000000000004</v>
      </c>
      <c r="BP15" s="9">
        <v>880.32799999999997</v>
      </c>
      <c r="BQ15" s="9">
        <v>721.13199999999995</v>
      </c>
      <c r="BR15" s="9">
        <v>682.30700000000002</v>
      </c>
      <c r="BS15" s="9">
        <v>25.012</v>
      </c>
      <c r="BT15" s="9">
        <v>13.811999999999999</v>
      </c>
      <c r="BU15" s="9">
        <v>29.376000000000001</v>
      </c>
      <c r="BV15" s="9">
        <v>9.4489999999999998</v>
      </c>
      <c r="BW15" s="9">
        <v>0</v>
      </c>
      <c r="BX15" s="9">
        <v>578.06500000000005</v>
      </c>
      <c r="BY15" s="9">
        <v>33.140999999999998</v>
      </c>
      <c r="BZ15" s="9">
        <v>37.563000000000002</v>
      </c>
      <c r="CA15" s="9">
        <v>72.361999999999995</v>
      </c>
      <c r="CB15" s="9">
        <v>137.535</v>
      </c>
      <c r="CC15" s="9">
        <v>583.59699999999998</v>
      </c>
      <c r="CD15" s="9">
        <v>159.197</v>
      </c>
      <c r="CE15" s="9">
        <v>968.94299999999998</v>
      </c>
      <c r="CF15" s="9">
        <v>76.063000000000002</v>
      </c>
      <c r="CG15" s="9">
        <v>555.94399999999996</v>
      </c>
      <c r="CH15" s="9">
        <v>555.94399999999996</v>
      </c>
      <c r="CI15" s="9">
        <v>95.691999999999993</v>
      </c>
      <c r="CJ15" s="9">
        <v>45.692</v>
      </c>
      <c r="CK15" s="9">
        <v>25.225000000000001</v>
      </c>
      <c r="CL15" s="9">
        <v>17.119</v>
      </c>
      <c r="CM15" s="9">
        <v>33.633000000000003</v>
      </c>
      <c r="CN15" s="9">
        <v>8.7110000000000003</v>
      </c>
      <c r="CO15" s="9">
        <v>33.691000000000003</v>
      </c>
      <c r="CP15" s="9">
        <v>3.87</v>
      </c>
      <c r="CQ15" s="9">
        <v>4.194</v>
      </c>
      <c r="CR15" s="9">
        <v>17.670000000000002</v>
      </c>
      <c r="CS15" s="9">
        <v>11.84</v>
      </c>
      <c r="CT15" s="9">
        <v>12.835000000000001</v>
      </c>
      <c r="CU15" s="9">
        <v>27.016999999999999</v>
      </c>
      <c r="CV15" s="9">
        <v>15.327</v>
      </c>
      <c r="CW15" s="9">
        <v>50.000999999999998</v>
      </c>
      <c r="CX15" s="9">
        <v>460.25099999999998</v>
      </c>
      <c r="CY15" s="9">
        <v>340.36900000000003</v>
      </c>
      <c r="CZ15" s="9">
        <v>333.98200000000003</v>
      </c>
      <c r="DA15" s="9">
        <v>2.4449999999999998</v>
      </c>
      <c r="DB15" s="9">
        <v>3.9420000000000002</v>
      </c>
      <c r="DC15" s="9">
        <v>3.8759999999999999</v>
      </c>
      <c r="DD15" s="9">
        <v>1.8859999999999999</v>
      </c>
      <c r="DE15" s="9">
        <v>0.626</v>
      </c>
      <c r="DF15" s="9">
        <v>282.11599999999999</v>
      </c>
      <c r="DG15" s="9">
        <v>8.2550000000000008</v>
      </c>
      <c r="DH15" s="9">
        <v>10.839</v>
      </c>
      <c r="DI15" s="9">
        <v>39.158999999999999</v>
      </c>
      <c r="DJ15" s="9">
        <v>43.201000000000001</v>
      </c>
      <c r="DK15" s="9">
        <v>297.16800000000001</v>
      </c>
      <c r="DL15" s="9">
        <v>119.88200000000001</v>
      </c>
      <c r="DM15" s="9">
        <v>508.06900000000002</v>
      </c>
      <c r="DN15" s="9">
        <v>47.875</v>
      </c>
      <c r="DO15" s="9">
        <v>432.49599999999998</v>
      </c>
      <c r="DP15" s="9">
        <v>432.49599999999998</v>
      </c>
      <c r="DQ15" s="9">
        <v>114.23399999999999</v>
      </c>
      <c r="DR15" s="9">
        <v>47.683999999999997</v>
      </c>
      <c r="DS15" s="9">
        <v>26.443000000000001</v>
      </c>
      <c r="DT15" s="9">
        <v>16.175999999999998</v>
      </c>
      <c r="DU15" s="9">
        <v>29.375</v>
      </c>
      <c r="DV15" s="9">
        <v>13.244</v>
      </c>
      <c r="DW15" s="9">
        <v>19.997</v>
      </c>
      <c r="DX15" s="9">
        <v>7.0129999999999999</v>
      </c>
      <c r="DY15" s="9">
        <v>14.172000000000001</v>
      </c>
      <c r="DZ15" s="9">
        <v>7.22</v>
      </c>
      <c r="EA15" s="9">
        <v>19.344000000000001</v>
      </c>
      <c r="EB15" s="9">
        <v>16.053999999999998</v>
      </c>
      <c r="EC15" s="9">
        <v>30.574999999999999</v>
      </c>
      <c r="ED15" s="9">
        <v>12.044</v>
      </c>
      <c r="EE15" s="9">
        <v>66.549000000000007</v>
      </c>
      <c r="EF15" s="9">
        <v>318.262</v>
      </c>
      <c r="EG15" s="9">
        <v>278.55599999999998</v>
      </c>
      <c r="EH15" s="9">
        <v>266.03800000000001</v>
      </c>
      <c r="EI15" s="9">
        <v>5.0659999999999998</v>
      </c>
      <c r="EJ15" s="9">
        <v>7.452</v>
      </c>
      <c r="EK15" s="9">
        <v>4.1360000000000001</v>
      </c>
      <c r="EL15" s="9">
        <v>1.579</v>
      </c>
      <c r="EM15" s="9">
        <v>6.8040000000000003</v>
      </c>
      <c r="EN15" s="9">
        <v>201.154</v>
      </c>
      <c r="EO15" s="9">
        <v>10.965999999999999</v>
      </c>
      <c r="EP15" s="9">
        <v>15.608000000000001</v>
      </c>
      <c r="EQ15" s="9">
        <v>50.829000000000001</v>
      </c>
      <c r="ER15" s="9">
        <v>34.064999999999998</v>
      </c>
      <c r="ES15" s="9">
        <v>244.49100000000001</v>
      </c>
      <c r="ET15" s="9">
        <v>39.706000000000003</v>
      </c>
      <c r="EU15" s="9">
        <v>364.4</v>
      </c>
      <c r="EV15" s="9">
        <v>68.096000000000004</v>
      </c>
      <c r="EW15" s="9">
        <v>567.25099999999998</v>
      </c>
      <c r="EX15" s="9">
        <v>567.25099999999998</v>
      </c>
      <c r="EY15" s="9">
        <v>89.590999999999994</v>
      </c>
      <c r="EZ15" s="9">
        <v>44.771000000000001</v>
      </c>
      <c r="FA15" s="9">
        <v>12.028</v>
      </c>
      <c r="FB15" s="9">
        <v>28.295000000000002</v>
      </c>
      <c r="FC15" s="9">
        <v>24.925999999999998</v>
      </c>
      <c r="FD15" s="9">
        <v>15.397</v>
      </c>
      <c r="FE15" s="9">
        <v>23.741</v>
      </c>
      <c r="FF15" s="9">
        <v>3.7189999999999999</v>
      </c>
      <c r="FG15" s="9">
        <v>12.863</v>
      </c>
      <c r="FH15" s="9">
        <v>17.984000000000002</v>
      </c>
      <c r="FI15" s="9">
        <v>17.54</v>
      </c>
      <c r="FJ15" s="9">
        <v>4.798</v>
      </c>
      <c r="FK15" s="9">
        <v>29.524000000000001</v>
      </c>
      <c r="FL15" s="9">
        <v>10.798999999999999</v>
      </c>
      <c r="FM15" s="9">
        <v>44.82</v>
      </c>
      <c r="FN15" s="9">
        <v>477.661</v>
      </c>
      <c r="FO15" s="9">
        <v>418.19299999999998</v>
      </c>
      <c r="FP15" s="9">
        <v>392.17200000000003</v>
      </c>
      <c r="FQ15" s="9">
        <v>20.079000000000001</v>
      </c>
      <c r="FR15" s="9">
        <v>5.9429999999999996</v>
      </c>
      <c r="FS15" s="9">
        <v>16.882000000000001</v>
      </c>
      <c r="FT15" s="9">
        <v>4.8949999999999996</v>
      </c>
      <c r="FU15" s="9">
        <v>4.2439999999999998</v>
      </c>
      <c r="FV15" s="9">
        <v>340.48399999999998</v>
      </c>
      <c r="FW15" s="9">
        <v>19.760000000000002</v>
      </c>
      <c r="FX15" s="9">
        <v>18.131</v>
      </c>
      <c r="FY15" s="9">
        <v>39.817999999999998</v>
      </c>
      <c r="FZ15" s="9">
        <v>64.528999999999996</v>
      </c>
      <c r="GA15" s="9">
        <v>353.66399999999999</v>
      </c>
      <c r="GB15" s="9">
        <v>59.466999999999999</v>
      </c>
      <c r="GC15" s="9">
        <v>524.37099999999998</v>
      </c>
      <c r="GD15" s="9">
        <v>42.88</v>
      </c>
      <c r="GE15" s="9">
        <v>342.45</v>
      </c>
      <c r="GF15" s="9">
        <v>342.45</v>
      </c>
      <c r="GG15" s="9">
        <v>88.304000000000002</v>
      </c>
      <c r="GH15" s="9">
        <v>30.382999999999999</v>
      </c>
      <c r="GI15" s="9">
        <v>10.705</v>
      </c>
      <c r="GJ15" s="9">
        <v>16.166</v>
      </c>
      <c r="GK15" s="9">
        <v>17.72</v>
      </c>
      <c r="GL15" s="9">
        <v>9.1509999999999998</v>
      </c>
      <c r="GM15" s="9">
        <v>15.946</v>
      </c>
      <c r="GN15" s="9">
        <v>1.7709999999999999</v>
      </c>
      <c r="GO15" s="9">
        <v>6.5510000000000002</v>
      </c>
      <c r="GP15" s="9">
        <v>5.835</v>
      </c>
      <c r="GQ15" s="9">
        <v>9.0510000000000002</v>
      </c>
      <c r="GR15" s="9">
        <v>11.984999999999999</v>
      </c>
      <c r="GS15" s="9">
        <v>17.657</v>
      </c>
      <c r="GT15" s="9">
        <v>9.2140000000000004</v>
      </c>
      <c r="GU15" s="9">
        <v>57.920999999999999</v>
      </c>
      <c r="GV15" s="9">
        <v>254.14699999999999</v>
      </c>
      <c r="GW15" s="9">
        <v>229.142</v>
      </c>
      <c r="GX15" s="9">
        <v>225.863</v>
      </c>
      <c r="GY15" s="9">
        <v>2.0110000000000001</v>
      </c>
      <c r="GZ15" s="9">
        <v>1.2669999999999999</v>
      </c>
      <c r="HA15" s="9">
        <v>3.278</v>
      </c>
      <c r="HB15" s="9">
        <v>0</v>
      </c>
      <c r="HC15" s="9">
        <v>0</v>
      </c>
      <c r="HD15" s="9">
        <v>158.24100000000001</v>
      </c>
      <c r="HE15" s="9">
        <v>9.4339999999999993</v>
      </c>
      <c r="HF15" s="9">
        <v>20.158000000000001</v>
      </c>
      <c r="HG15" s="9">
        <v>41.308999999999997</v>
      </c>
      <c r="HH15" s="9">
        <v>24.202000000000002</v>
      </c>
      <c r="HI15" s="9">
        <v>204.94</v>
      </c>
      <c r="HJ15" s="9">
        <v>25.004999999999999</v>
      </c>
      <c r="HK15" s="9">
        <v>283.83300000000003</v>
      </c>
      <c r="HL15" s="9">
        <v>58.618000000000002</v>
      </c>
      <c r="HM15" s="9">
        <v>261.625</v>
      </c>
      <c r="HN15" s="9">
        <v>261.625</v>
      </c>
      <c r="HO15" s="9">
        <v>52.002000000000002</v>
      </c>
      <c r="HP15" s="9">
        <v>21.248000000000001</v>
      </c>
      <c r="HQ15" s="9">
        <v>5.4089999999999998</v>
      </c>
      <c r="HR15" s="9">
        <v>11.96</v>
      </c>
      <c r="HS15" s="9">
        <v>8.6530000000000005</v>
      </c>
      <c r="HT15" s="9">
        <v>8.7170000000000005</v>
      </c>
      <c r="HU15" s="9">
        <v>8.6530000000000005</v>
      </c>
      <c r="HV15" s="9">
        <v>5.016</v>
      </c>
      <c r="HW15" s="9">
        <v>3.7010000000000001</v>
      </c>
      <c r="HX15" s="9">
        <v>5.3460000000000001</v>
      </c>
      <c r="HY15" s="9">
        <v>6.3289999999999997</v>
      </c>
      <c r="HZ15" s="9">
        <v>5.6950000000000003</v>
      </c>
      <c r="IA15" s="9">
        <v>12.103999999999999</v>
      </c>
      <c r="IB15" s="9">
        <v>5.266</v>
      </c>
      <c r="IC15" s="9">
        <v>30.754000000000001</v>
      </c>
      <c r="ID15" s="9">
        <v>209.62299999999999</v>
      </c>
      <c r="IE15" s="9">
        <v>178.399</v>
      </c>
      <c r="IF15" s="9">
        <v>175.36</v>
      </c>
      <c r="IG15" s="9">
        <v>1.6890000000000001</v>
      </c>
      <c r="IH15" s="9">
        <v>1.35</v>
      </c>
      <c r="II15" s="9">
        <v>2.2970000000000002</v>
      </c>
      <c r="IJ15" s="9">
        <v>0.74199999999999999</v>
      </c>
      <c r="IK15" s="9">
        <v>0</v>
      </c>
      <c r="IL15" s="9">
        <v>137.58199999999999</v>
      </c>
      <c r="IM15" s="9">
        <v>3.7970000000000002</v>
      </c>
      <c r="IN15" s="9">
        <v>6.0490000000000004</v>
      </c>
      <c r="IO15" s="9">
        <v>30.971</v>
      </c>
      <c r="IP15" s="9">
        <v>8.0069999999999997</v>
      </c>
      <c r="IQ15" s="9">
        <v>170.39099999999999</v>
      </c>
    </row>
    <row r="16" spans="1:251">
      <c r="A16" s="10">
        <v>43862</v>
      </c>
      <c r="B16" s="9">
        <v>65.441000000000003</v>
      </c>
      <c r="C16" s="9">
        <v>77.942999999999998</v>
      </c>
      <c r="D16" s="9">
        <v>71.52</v>
      </c>
      <c r="E16" s="9">
        <v>39.228999999999999</v>
      </c>
      <c r="F16" s="9">
        <v>32.634999999999998</v>
      </c>
      <c r="G16" s="9">
        <v>2126.9499999999998</v>
      </c>
      <c r="H16" s="9">
        <v>136.64599999999999</v>
      </c>
      <c r="I16" s="9">
        <v>115.673</v>
      </c>
      <c r="J16" s="9">
        <v>386.6</v>
      </c>
      <c r="K16" s="9">
        <v>437.16699999999997</v>
      </c>
      <c r="L16" s="9">
        <v>2328.7020000000002</v>
      </c>
      <c r="M16" s="9">
        <v>624.79600000000005</v>
      </c>
      <c r="N16" s="9">
        <v>279.91199999999998</v>
      </c>
      <c r="O16" s="9">
        <v>3910.12</v>
      </c>
      <c r="P16" s="9">
        <v>497.93700000000001</v>
      </c>
      <c r="Q16" s="9">
        <v>487.464</v>
      </c>
      <c r="R16" s="9">
        <v>487.464</v>
      </c>
      <c r="S16" s="9">
        <v>55.378</v>
      </c>
      <c r="T16" s="9">
        <v>28.852</v>
      </c>
      <c r="U16" s="9">
        <v>10.816000000000001</v>
      </c>
      <c r="V16" s="9">
        <v>17.448</v>
      </c>
      <c r="W16" s="9">
        <v>20.826000000000001</v>
      </c>
      <c r="X16" s="9">
        <v>7.4379999999999997</v>
      </c>
      <c r="Y16" s="9">
        <v>21.591999999999999</v>
      </c>
      <c r="Z16" s="9">
        <v>4.1769999999999996</v>
      </c>
      <c r="AA16" s="9">
        <v>2.4950000000000001</v>
      </c>
      <c r="AB16" s="9">
        <v>12.813000000000001</v>
      </c>
      <c r="AC16" s="9">
        <v>4.74</v>
      </c>
      <c r="AD16" s="9">
        <v>10.71</v>
      </c>
      <c r="AE16" s="9">
        <v>24.989000000000001</v>
      </c>
      <c r="AF16" s="9">
        <v>3.2749999999999999</v>
      </c>
      <c r="AG16" s="9">
        <v>26.526</v>
      </c>
      <c r="AH16" s="9">
        <v>432.08699999999999</v>
      </c>
      <c r="AI16" s="9">
        <v>288.59699999999998</v>
      </c>
      <c r="AJ16" s="9">
        <v>260.12700000000001</v>
      </c>
      <c r="AK16" s="9">
        <v>12.333</v>
      </c>
      <c r="AL16" s="9">
        <v>16.135999999999999</v>
      </c>
      <c r="AM16" s="9">
        <v>15.58</v>
      </c>
      <c r="AN16" s="9">
        <v>11.129</v>
      </c>
      <c r="AO16" s="9">
        <v>1.76</v>
      </c>
      <c r="AP16" s="9">
        <v>241.01300000000001</v>
      </c>
      <c r="AQ16" s="9">
        <v>16.952999999999999</v>
      </c>
      <c r="AR16" s="9">
        <v>3.1360000000000001</v>
      </c>
      <c r="AS16" s="9">
        <v>27.494</v>
      </c>
      <c r="AT16" s="9">
        <v>75.099999999999994</v>
      </c>
      <c r="AU16" s="9">
        <v>213.49600000000001</v>
      </c>
      <c r="AV16" s="9">
        <v>143.49</v>
      </c>
      <c r="AW16" s="9">
        <v>461.12</v>
      </c>
      <c r="AX16" s="9">
        <v>26.344000000000001</v>
      </c>
      <c r="AY16" s="9">
        <v>1077.021</v>
      </c>
      <c r="AZ16" s="9">
        <v>1077.021</v>
      </c>
      <c r="BA16" s="9">
        <v>184.02699999999999</v>
      </c>
      <c r="BB16" s="9">
        <v>95.811000000000007</v>
      </c>
      <c r="BC16" s="9">
        <v>52.332999999999998</v>
      </c>
      <c r="BD16" s="9">
        <v>37.709000000000003</v>
      </c>
      <c r="BE16" s="9">
        <v>66.962999999999994</v>
      </c>
      <c r="BF16" s="9">
        <v>23.079000000000001</v>
      </c>
      <c r="BG16" s="9">
        <v>74.665000000000006</v>
      </c>
      <c r="BH16" s="9">
        <v>15.377000000000001</v>
      </c>
      <c r="BI16" s="9">
        <v>0</v>
      </c>
      <c r="BJ16" s="9">
        <v>40.462000000000003</v>
      </c>
      <c r="BK16" s="9">
        <v>22.870999999999999</v>
      </c>
      <c r="BL16" s="9">
        <v>26.709</v>
      </c>
      <c r="BM16" s="9">
        <v>65.768000000000001</v>
      </c>
      <c r="BN16" s="9">
        <v>24.274000000000001</v>
      </c>
      <c r="BO16" s="9">
        <v>88.215999999999994</v>
      </c>
      <c r="BP16" s="9">
        <v>892.99400000000003</v>
      </c>
      <c r="BQ16" s="9">
        <v>753.86599999999999</v>
      </c>
      <c r="BR16" s="9">
        <v>719.23199999999997</v>
      </c>
      <c r="BS16" s="9">
        <v>20.771000000000001</v>
      </c>
      <c r="BT16" s="9">
        <v>13.863</v>
      </c>
      <c r="BU16" s="9">
        <v>24.442</v>
      </c>
      <c r="BV16" s="9">
        <v>9.7040000000000006</v>
      </c>
      <c r="BW16" s="9">
        <v>0.48899999999999999</v>
      </c>
      <c r="BX16" s="9">
        <v>582.85</v>
      </c>
      <c r="BY16" s="9">
        <v>57.314</v>
      </c>
      <c r="BZ16" s="9">
        <v>32.585999999999999</v>
      </c>
      <c r="CA16" s="9">
        <v>81.114999999999995</v>
      </c>
      <c r="CB16" s="9">
        <v>146.44999999999999</v>
      </c>
      <c r="CC16" s="9">
        <v>607.41499999999996</v>
      </c>
      <c r="CD16" s="9">
        <v>139.12799999999999</v>
      </c>
      <c r="CE16" s="9">
        <v>988.52200000000005</v>
      </c>
      <c r="CF16" s="9">
        <v>88.498999999999995</v>
      </c>
      <c r="CG16" s="9">
        <v>539.39099999999996</v>
      </c>
      <c r="CH16" s="9">
        <v>539.39099999999996</v>
      </c>
      <c r="CI16" s="9">
        <v>86.668999999999997</v>
      </c>
      <c r="CJ16" s="9">
        <v>43.069000000000003</v>
      </c>
      <c r="CK16" s="9">
        <v>23.513000000000002</v>
      </c>
      <c r="CL16" s="9">
        <v>16.664999999999999</v>
      </c>
      <c r="CM16" s="9">
        <v>27.516999999999999</v>
      </c>
      <c r="CN16" s="9">
        <v>12.661</v>
      </c>
      <c r="CO16" s="9">
        <v>28.100999999999999</v>
      </c>
      <c r="CP16" s="9">
        <v>8.8019999999999996</v>
      </c>
      <c r="CQ16" s="9">
        <v>3.274</v>
      </c>
      <c r="CR16" s="9">
        <v>14.448</v>
      </c>
      <c r="CS16" s="9">
        <v>16.922999999999998</v>
      </c>
      <c r="CT16" s="9">
        <v>8.8059999999999992</v>
      </c>
      <c r="CU16" s="9">
        <v>28.608000000000001</v>
      </c>
      <c r="CV16" s="9">
        <v>11.569000000000001</v>
      </c>
      <c r="CW16" s="9">
        <v>43.6</v>
      </c>
      <c r="CX16" s="9">
        <v>452.72199999999998</v>
      </c>
      <c r="CY16" s="9">
        <v>323.97300000000001</v>
      </c>
      <c r="CZ16" s="9">
        <v>311.73599999999999</v>
      </c>
      <c r="DA16" s="9">
        <v>4.4080000000000004</v>
      </c>
      <c r="DB16" s="9">
        <v>7.8289999999999997</v>
      </c>
      <c r="DC16" s="9">
        <v>4.4080000000000004</v>
      </c>
      <c r="DD16" s="9">
        <v>4.5609999999999999</v>
      </c>
      <c r="DE16" s="9">
        <v>3.2679999999999998</v>
      </c>
      <c r="DF16" s="9">
        <v>267.86900000000003</v>
      </c>
      <c r="DG16" s="9">
        <v>4.6509999999999998</v>
      </c>
      <c r="DH16" s="9">
        <v>14.034000000000001</v>
      </c>
      <c r="DI16" s="9">
        <v>37.418999999999997</v>
      </c>
      <c r="DJ16" s="9">
        <v>30.76</v>
      </c>
      <c r="DK16" s="9">
        <v>293.21300000000002</v>
      </c>
      <c r="DL16" s="9">
        <v>128.75</v>
      </c>
      <c r="DM16" s="9">
        <v>495.37099999999998</v>
      </c>
      <c r="DN16" s="9">
        <v>44.021000000000001</v>
      </c>
      <c r="DO16" s="9">
        <v>445.44299999999998</v>
      </c>
      <c r="DP16" s="9">
        <v>445.44299999999998</v>
      </c>
      <c r="DQ16" s="9">
        <v>111.354</v>
      </c>
      <c r="DR16" s="9">
        <v>41.338000000000001</v>
      </c>
      <c r="DS16" s="9">
        <v>17.524000000000001</v>
      </c>
      <c r="DT16" s="9">
        <v>16.157</v>
      </c>
      <c r="DU16" s="9">
        <v>22.033000000000001</v>
      </c>
      <c r="DV16" s="9">
        <v>11.648999999999999</v>
      </c>
      <c r="DW16" s="9">
        <v>15.414999999999999</v>
      </c>
      <c r="DX16" s="9">
        <v>4.9809999999999999</v>
      </c>
      <c r="DY16" s="9">
        <v>11.728999999999999</v>
      </c>
      <c r="DZ16" s="9">
        <v>7.1609999999999996</v>
      </c>
      <c r="EA16" s="9">
        <v>9.5440000000000005</v>
      </c>
      <c r="EB16" s="9">
        <v>16.975999999999999</v>
      </c>
      <c r="EC16" s="9">
        <v>22.86</v>
      </c>
      <c r="ED16" s="9">
        <v>10.821</v>
      </c>
      <c r="EE16" s="9">
        <v>70.016000000000005</v>
      </c>
      <c r="EF16" s="9">
        <v>334.089</v>
      </c>
      <c r="EG16" s="9">
        <v>302.57900000000001</v>
      </c>
      <c r="EH16" s="9">
        <v>292.20400000000001</v>
      </c>
      <c r="EI16" s="9">
        <v>3.9590000000000001</v>
      </c>
      <c r="EJ16" s="9">
        <v>6.415</v>
      </c>
      <c r="EK16" s="9">
        <v>5.2709999999999999</v>
      </c>
      <c r="EL16" s="9">
        <v>2.4980000000000002</v>
      </c>
      <c r="EM16" s="9">
        <v>2.605</v>
      </c>
      <c r="EN16" s="9">
        <v>205.03299999999999</v>
      </c>
      <c r="EO16" s="9">
        <v>19.251999999999999</v>
      </c>
      <c r="EP16" s="9">
        <v>13.067</v>
      </c>
      <c r="EQ16" s="9">
        <v>65.225999999999999</v>
      </c>
      <c r="ER16" s="9">
        <v>36.445999999999998</v>
      </c>
      <c r="ES16" s="9">
        <v>266.13299999999998</v>
      </c>
      <c r="ET16" s="9">
        <v>31.510999999999999</v>
      </c>
      <c r="EU16" s="9">
        <v>374.197</v>
      </c>
      <c r="EV16" s="9">
        <v>71.245999999999995</v>
      </c>
      <c r="EW16" s="9">
        <v>576.899</v>
      </c>
      <c r="EX16" s="9">
        <v>576.899</v>
      </c>
      <c r="EY16" s="9">
        <v>85.977999999999994</v>
      </c>
      <c r="EZ16" s="9">
        <v>44.262999999999998</v>
      </c>
      <c r="FA16" s="9">
        <v>13.923</v>
      </c>
      <c r="FB16" s="9">
        <v>27.08</v>
      </c>
      <c r="FC16" s="9">
        <v>25.905000000000001</v>
      </c>
      <c r="FD16" s="9">
        <v>15.097</v>
      </c>
      <c r="FE16" s="9">
        <v>22.587</v>
      </c>
      <c r="FF16" s="9">
        <v>5.2779999999999996</v>
      </c>
      <c r="FG16" s="9">
        <v>13.137</v>
      </c>
      <c r="FH16" s="9">
        <v>20.268000000000001</v>
      </c>
      <c r="FI16" s="9">
        <v>9.9440000000000008</v>
      </c>
      <c r="FJ16" s="9">
        <v>10.791</v>
      </c>
      <c r="FK16" s="9">
        <v>32.712000000000003</v>
      </c>
      <c r="FL16" s="9">
        <v>8.2899999999999991</v>
      </c>
      <c r="FM16" s="9">
        <v>41.715000000000003</v>
      </c>
      <c r="FN16" s="9">
        <v>490.92</v>
      </c>
      <c r="FO16" s="9">
        <v>426.96800000000002</v>
      </c>
      <c r="FP16" s="9">
        <v>391.03800000000001</v>
      </c>
      <c r="FQ16" s="9">
        <v>19.215</v>
      </c>
      <c r="FR16" s="9">
        <v>16.713999999999999</v>
      </c>
      <c r="FS16" s="9">
        <v>13.621</v>
      </c>
      <c r="FT16" s="9">
        <v>8.8149999999999995</v>
      </c>
      <c r="FU16" s="9">
        <v>13.493</v>
      </c>
      <c r="FV16" s="9">
        <v>348.97500000000002</v>
      </c>
      <c r="FW16" s="9">
        <v>20.893000000000001</v>
      </c>
      <c r="FX16" s="9">
        <v>19.821000000000002</v>
      </c>
      <c r="FY16" s="9">
        <v>37.277999999999999</v>
      </c>
      <c r="FZ16" s="9">
        <v>67.739000000000004</v>
      </c>
      <c r="GA16" s="9">
        <v>359.22899999999998</v>
      </c>
      <c r="GB16" s="9">
        <v>63.951999999999998</v>
      </c>
      <c r="GC16" s="9">
        <v>534.63300000000004</v>
      </c>
      <c r="GD16" s="9">
        <v>42.265000000000001</v>
      </c>
      <c r="GE16" s="9">
        <v>361.75400000000002</v>
      </c>
      <c r="GF16" s="9">
        <v>361.75400000000002</v>
      </c>
      <c r="GG16" s="9">
        <v>77.67</v>
      </c>
      <c r="GH16" s="9">
        <v>30.547999999999998</v>
      </c>
      <c r="GI16" s="9">
        <v>10.965999999999999</v>
      </c>
      <c r="GJ16" s="9">
        <v>14.138999999999999</v>
      </c>
      <c r="GK16" s="9">
        <v>17.527999999999999</v>
      </c>
      <c r="GL16" s="9">
        <v>7.577</v>
      </c>
      <c r="GM16" s="9">
        <v>18.122</v>
      </c>
      <c r="GN16" s="9">
        <v>1.264</v>
      </c>
      <c r="GO16" s="9">
        <v>5.7190000000000003</v>
      </c>
      <c r="GP16" s="9">
        <v>7.6820000000000004</v>
      </c>
      <c r="GQ16" s="9">
        <v>9.9979999999999993</v>
      </c>
      <c r="GR16" s="9">
        <v>7.4240000000000004</v>
      </c>
      <c r="GS16" s="9">
        <v>18.23</v>
      </c>
      <c r="GT16" s="9">
        <v>6.875</v>
      </c>
      <c r="GU16" s="9">
        <v>47.122</v>
      </c>
      <c r="GV16" s="9">
        <v>284.084</v>
      </c>
      <c r="GW16" s="9">
        <v>251.49600000000001</v>
      </c>
      <c r="GX16" s="9">
        <v>240.98699999999999</v>
      </c>
      <c r="GY16" s="9">
        <v>1.83</v>
      </c>
      <c r="GZ16" s="9">
        <v>8.6790000000000003</v>
      </c>
      <c r="HA16" s="9">
        <v>3.1779999999999999</v>
      </c>
      <c r="HB16" s="9">
        <v>0.99299999999999999</v>
      </c>
      <c r="HC16" s="9">
        <v>6.3390000000000004</v>
      </c>
      <c r="HD16" s="9">
        <v>180.828</v>
      </c>
      <c r="HE16" s="9">
        <v>8.2620000000000005</v>
      </c>
      <c r="HF16" s="9">
        <v>14.657</v>
      </c>
      <c r="HG16" s="9">
        <v>47.749000000000002</v>
      </c>
      <c r="HH16" s="9">
        <v>40.896000000000001</v>
      </c>
      <c r="HI16" s="9">
        <v>210.6</v>
      </c>
      <c r="HJ16" s="9">
        <v>32.588000000000001</v>
      </c>
      <c r="HK16" s="9">
        <v>312.34500000000003</v>
      </c>
      <c r="HL16" s="9">
        <v>49.408999999999999</v>
      </c>
      <c r="HM16" s="9">
        <v>252.09200000000001</v>
      </c>
      <c r="HN16" s="9">
        <v>252.09200000000001</v>
      </c>
      <c r="HO16" s="9">
        <v>37.155000000000001</v>
      </c>
      <c r="HP16" s="9">
        <v>14.737</v>
      </c>
      <c r="HQ16" s="9">
        <v>6.0670000000000002</v>
      </c>
      <c r="HR16" s="9">
        <v>7.4649999999999999</v>
      </c>
      <c r="HS16" s="9">
        <v>9.7769999999999992</v>
      </c>
      <c r="HT16" s="9">
        <v>3.7549999999999999</v>
      </c>
      <c r="HU16" s="9">
        <v>9.7769999999999992</v>
      </c>
      <c r="HV16" s="9">
        <v>2.468</v>
      </c>
      <c r="HW16" s="9">
        <v>1.2869999999999999</v>
      </c>
      <c r="HX16" s="9">
        <v>5.0819999999999999</v>
      </c>
      <c r="HY16" s="9">
        <v>4.9820000000000002</v>
      </c>
      <c r="HZ16" s="9">
        <v>3.4689999999999999</v>
      </c>
      <c r="IA16" s="9">
        <v>5.1989999999999998</v>
      </c>
      <c r="IB16" s="9">
        <v>8.3339999999999996</v>
      </c>
      <c r="IC16" s="9">
        <v>22.417999999999999</v>
      </c>
      <c r="ID16" s="9">
        <v>214.93700000000001</v>
      </c>
      <c r="IE16" s="9">
        <v>175.661</v>
      </c>
      <c r="IF16" s="9">
        <v>172.334</v>
      </c>
      <c r="IG16" s="9">
        <v>1.228</v>
      </c>
      <c r="IH16" s="9">
        <v>2.1</v>
      </c>
      <c r="II16" s="9">
        <v>1.798</v>
      </c>
      <c r="IJ16" s="9">
        <v>1.5289999999999999</v>
      </c>
      <c r="IK16" s="9">
        <v>0</v>
      </c>
      <c r="IL16" s="9">
        <v>135.44300000000001</v>
      </c>
      <c r="IM16" s="9">
        <v>1.2090000000000001</v>
      </c>
      <c r="IN16" s="9">
        <v>6.9729999999999999</v>
      </c>
      <c r="IO16" s="9">
        <v>32.036000000000001</v>
      </c>
      <c r="IP16" s="9">
        <v>17.561</v>
      </c>
      <c r="IQ16" s="9">
        <v>158.1</v>
      </c>
    </row>
    <row r="17" spans="1:251">
      <c r="A17" s="10">
        <v>44228</v>
      </c>
      <c r="B17" s="9">
        <v>69.049000000000007</v>
      </c>
      <c r="C17" s="9">
        <v>50.368000000000002</v>
      </c>
      <c r="D17" s="9">
        <v>79.906000000000006</v>
      </c>
      <c r="E17" s="9">
        <v>22.995000000000001</v>
      </c>
      <c r="F17" s="9">
        <v>14.622</v>
      </c>
      <c r="G17" s="9">
        <v>2047.22</v>
      </c>
      <c r="H17" s="9">
        <v>170.023</v>
      </c>
      <c r="I17" s="9">
        <v>162.06800000000001</v>
      </c>
      <c r="J17" s="9">
        <v>382.00400000000002</v>
      </c>
      <c r="K17" s="9">
        <v>388.90100000000001</v>
      </c>
      <c r="L17" s="9">
        <v>2372.413</v>
      </c>
      <c r="M17" s="9">
        <v>646.32399999999996</v>
      </c>
      <c r="N17" s="9">
        <v>248.589</v>
      </c>
      <c r="O17" s="9">
        <v>3889.3609999999999</v>
      </c>
      <c r="P17" s="9">
        <v>476.149</v>
      </c>
      <c r="Q17" s="9">
        <v>598.91700000000003</v>
      </c>
      <c r="R17" s="9">
        <v>598.91700000000003</v>
      </c>
      <c r="S17" s="9">
        <v>66.753</v>
      </c>
      <c r="T17" s="9">
        <v>33.229999999999997</v>
      </c>
      <c r="U17" s="9">
        <v>14.407</v>
      </c>
      <c r="V17" s="9">
        <v>17.895</v>
      </c>
      <c r="W17" s="9">
        <v>12.336</v>
      </c>
      <c r="X17" s="9">
        <v>19.283000000000001</v>
      </c>
      <c r="Y17" s="9">
        <v>17.446999999999999</v>
      </c>
      <c r="Z17" s="9">
        <v>12.381</v>
      </c>
      <c r="AA17" s="9">
        <v>1.7909999999999999</v>
      </c>
      <c r="AB17" s="9">
        <v>10.869</v>
      </c>
      <c r="AC17" s="9">
        <v>10.005000000000001</v>
      </c>
      <c r="AD17" s="9">
        <v>11.428000000000001</v>
      </c>
      <c r="AE17" s="9">
        <v>23.655000000000001</v>
      </c>
      <c r="AF17" s="9">
        <v>8.6479999999999997</v>
      </c>
      <c r="AG17" s="9">
        <v>33.523000000000003</v>
      </c>
      <c r="AH17" s="9">
        <v>532.16300000000001</v>
      </c>
      <c r="AI17" s="9">
        <v>353.20299999999997</v>
      </c>
      <c r="AJ17" s="9">
        <v>327.69400000000002</v>
      </c>
      <c r="AK17" s="9">
        <v>6.8090000000000002</v>
      </c>
      <c r="AL17" s="9">
        <v>17.939</v>
      </c>
      <c r="AM17" s="9">
        <v>14.647</v>
      </c>
      <c r="AN17" s="9">
        <v>9.51</v>
      </c>
      <c r="AO17" s="9">
        <v>0.59099999999999997</v>
      </c>
      <c r="AP17" s="9">
        <v>260.00200000000001</v>
      </c>
      <c r="AQ17" s="9">
        <v>28.172999999999998</v>
      </c>
      <c r="AR17" s="9">
        <v>16.574999999999999</v>
      </c>
      <c r="AS17" s="9">
        <v>48.453000000000003</v>
      </c>
      <c r="AT17" s="9">
        <v>76.617999999999995</v>
      </c>
      <c r="AU17" s="9">
        <v>276.58600000000001</v>
      </c>
      <c r="AV17" s="9">
        <v>178.96</v>
      </c>
      <c r="AW17" s="9">
        <v>568.13800000000003</v>
      </c>
      <c r="AX17" s="9">
        <v>30.777999999999999</v>
      </c>
      <c r="AY17" s="9">
        <v>1099.9259999999999</v>
      </c>
      <c r="AZ17" s="9">
        <v>1099.9259999999999</v>
      </c>
      <c r="BA17" s="9">
        <v>156.304</v>
      </c>
      <c r="BB17" s="9">
        <v>61.863</v>
      </c>
      <c r="BC17" s="9">
        <v>26.721</v>
      </c>
      <c r="BD17" s="9">
        <v>33.360999999999997</v>
      </c>
      <c r="BE17" s="9">
        <v>48.15</v>
      </c>
      <c r="BF17" s="9">
        <v>11.932</v>
      </c>
      <c r="BG17" s="9">
        <v>50.475999999999999</v>
      </c>
      <c r="BH17" s="9">
        <v>9.6059999999999999</v>
      </c>
      <c r="BI17" s="9">
        <v>0</v>
      </c>
      <c r="BJ17" s="9">
        <v>26.658000000000001</v>
      </c>
      <c r="BK17" s="9">
        <v>17.413</v>
      </c>
      <c r="BL17" s="9">
        <v>16.010999999999999</v>
      </c>
      <c r="BM17" s="9">
        <v>39.262</v>
      </c>
      <c r="BN17" s="9">
        <v>20.82</v>
      </c>
      <c r="BO17" s="9">
        <v>94.441000000000003</v>
      </c>
      <c r="BP17" s="9">
        <v>943.62300000000005</v>
      </c>
      <c r="BQ17" s="9">
        <v>782.51599999999996</v>
      </c>
      <c r="BR17" s="9">
        <v>737.16300000000001</v>
      </c>
      <c r="BS17" s="9">
        <v>33.72</v>
      </c>
      <c r="BT17" s="9">
        <v>10.147</v>
      </c>
      <c r="BU17" s="9">
        <v>37.51</v>
      </c>
      <c r="BV17" s="9">
        <v>5.7990000000000004</v>
      </c>
      <c r="BW17" s="9">
        <v>0</v>
      </c>
      <c r="BX17" s="9">
        <v>600.99</v>
      </c>
      <c r="BY17" s="9">
        <v>48.061</v>
      </c>
      <c r="BZ17" s="9">
        <v>44.247</v>
      </c>
      <c r="CA17" s="9">
        <v>89.216999999999999</v>
      </c>
      <c r="CB17" s="9">
        <v>133.02199999999999</v>
      </c>
      <c r="CC17" s="9">
        <v>649.49400000000003</v>
      </c>
      <c r="CD17" s="9">
        <v>161.107</v>
      </c>
      <c r="CE17" s="9">
        <v>1014.58</v>
      </c>
      <c r="CF17" s="9">
        <v>85.346000000000004</v>
      </c>
      <c r="CG17" s="9">
        <v>506.87700000000001</v>
      </c>
      <c r="CH17" s="9">
        <v>506.87700000000001</v>
      </c>
      <c r="CI17" s="9">
        <v>85.701999999999998</v>
      </c>
      <c r="CJ17" s="9">
        <v>38.826000000000001</v>
      </c>
      <c r="CK17" s="9">
        <v>14.843999999999999</v>
      </c>
      <c r="CL17" s="9">
        <v>16.768999999999998</v>
      </c>
      <c r="CM17" s="9">
        <v>21.792000000000002</v>
      </c>
      <c r="CN17" s="9">
        <v>9.8209999999999997</v>
      </c>
      <c r="CO17" s="9">
        <v>19.908000000000001</v>
      </c>
      <c r="CP17" s="9">
        <v>7.492</v>
      </c>
      <c r="CQ17" s="9">
        <v>3.5870000000000002</v>
      </c>
      <c r="CR17" s="9">
        <v>13.36</v>
      </c>
      <c r="CS17" s="9">
        <v>8.06</v>
      </c>
      <c r="CT17" s="9">
        <v>10.194000000000001</v>
      </c>
      <c r="CU17" s="9">
        <v>16.693000000000001</v>
      </c>
      <c r="CV17" s="9">
        <v>14.92</v>
      </c>
      <c r="CW17" s="9">
        <v>46.875999999999998</v>
      </c>
      <c r="CX17" s="9">
        <v>421.17399999999998</v>
      </c>
      <c r="CY17" s="9">
        <v>307.15600000000001</v>
      </c>
      <c r="CZ17" s="9">
        <v>300.80099999999999</v>
      </c>
      <c r="DA17" s="9">
        <v>3.823</v>
      </c>
      <c r="DB17" s="9">
        <v>2.532</v>
      </c>
      <c r="DC17" s="9">
        <v>3.823</v>
      </c>
      <c r="DD17" s="9">
        <v>1.831</v>
      </c>
      <c r="DE17" s="9">
        <v>0.70199999999999996</v>
      </c>
      <c r="DF17" s="9">
        <v>247.91200000000001</v>
      </c>
      <c r="DG17" s="9">
        <v>10.567</v>
      </c>
      <c r="DH17" s="9">
        <v>16.462</v>
      </c>
      <c r="DI17" s="9">
        <v>32.215000000000003</v>
      </c>
      <c r="DJ17" s="9">
        <v>31.181999999999999</v>
      </c>
      <c r="DK17" s="9">
        <v>275.97500000000002</v>
      </c>
      <c r="DL17" s="9">
        <v>114.018</v>
      </c>
      <c r="DM17" s="9">
        <v>455.93</v>
      </c>
      <c r="DN17" s="9">
        <v>50.945999999999998</v>
      </c>
      <c r="DO17" s="9">
        <v>437.13400000000001</v>
      </c>
      <c r="DP17" s="9">
        <v>437.13400000000001</v>
      </c>
      <c r="DQ17" s="9">
        <v>115.70699999999999</v>
      </c>
      <c r="DR17" s="9">
        <v>41.837000000000003</v>
      </c>
      <c r="DS17" s="9">
        <v>17.135000000000002</v>
      </c>
      <c r="DT17" s="9">
        <v>18.844000000000001</v>
      </c>
      <c r="DU17" s="9">
        <v>23.16</v>
      </c>
      <c r="DV17" s="9">
        <v>12.819000000000001</v>
      </c>
      <c r="DW17" s="9">
        <v>21.119</v>
      </c>
      <c r="DX17" s="9">
        <v>8.0559999999999992</v>
      </c>
      <c r="DY17" s="9">
        <v>4.9660000000000002</v>
      </c>
      <c r="DZ17" s="9">
        <v>7.8789999999999996</v>
      </c>
      <c r="EA17" s="9">
        <v>13.696999999999999</v>
      </c>
      <c r="EB17" s="9">
        <v>14.403</v>
      </c>
      <c r="EC17" s="9">
        <v>24.352</v>
      </c>
      <c r="ED17" s="9">
        <v>11.627000000000001</v>
      </c>
      <c r="EE17" s="9">
        <v>73.869</v>
      </c>
      <c r="EF17" s="9">
        <v>321.42700000000002</v>
      </c>
      <c r="EG17" s="9">
        <v>288.88499999999999</v>
      </c>
      <c r="EH17" s="9">
        <v>282.61700000000002</v>
      </c>
      <c r="EI17" s="9">
        <v>4.34</v>
      </c>
      <c r="EJ17" s="9">
        <v>1.9279999999999999</v>
      </c>
      <c r="EK17" s="9">
        <v>5.008</v>
      </c>
      <c r="EL17" s="9">
        <v>0.624</v>
      </c>
      <c r="EM17" s="9">
        <v>0.63500000000000001</v>
      </c>
      <c r="EN17" s="9">
        <v>190.11099999999999</v>
      </c>
      <c r="EO17" s="9">
        <v>26.850999999999999</v>
      </c>
      <c r="EP17" s="9">
        <v>24.059000000000001</v>
      </c>
      <c r="EQ17" s="9">
        <v>47.863</v>
      </c>
      <c r="ER17" s="9">
        <v>34.457000000000001</v>
      </c>
      <c r="ES17" s="9">
        <v>254.42699999999999</v>
      </c>
      <c r="ET17" s="9">
        <v>32.542999999999999</v>
      </c>
      <c r="EU17" s="9">
        <v>360.97300000000001</v>
      </c>
      <c r="EV17" s="9">
        <v>76.161000000000001</v>
      </c>
      <c r="EW17" s="9">
        <v>520.03200000000004</v>
      </c>
      <c r="EX17" s="9">
        <v>520.03200000000004</v>
      </c>
      <c r="EY17" s="9">
        <v>71.611999999999995</v>
      </c>
      <c r="EZ17" s="9">
        <v>31.905000000000001</v>
      </c>
      <c r="FA17" s="9">
        <v>8.0960000000000001</v>
      </c>
      <c r="FB17" s="9">
        <v>19.318999999999999</v>
      </c>
      <c r="FC17" s="9">
        <v>17.991</v>
      </c>
      <c r="FD17" s="9">
        <v>9.4250000000000007</v>
      </c>
      <c r="FE17" s="9">
        <v>17.039000000000001</v>
      </c>
      <c r="FF17" s="9">
        <v>4.8819999999999997</v>
      </c>
      <c r="FG17" s="9">
        <v>5.4950000000000001</v>
      </c>
      <c r="FH17" s="9">
        <v>10.686999999999999</v>
      </c>
      <c r="FI17" s="9">
        <v>8.3879999999999999</v>
      </c>
      <c r="FJ17" s="9">
        <v>8.3409999999999993</v>
      </c>
      <c r="FK17" s="9">
        <v>17.452000000000002</v>
      </c>
      <c r="FL17" s="9">
        <v>9.9629999999999992</v>
      </c>
      <c r="FM17" s="9">
        <v>39.707000000000001</v>
      </c>
      <c r="FN17" s="9">
        <v>448.42</v>
      </c>
      <c r="FO17" s="9">
        <v>405.69299999999998</v>
      </c>
      <c r="FP17" s="9">
        <v>382.94</v>
      </c>
      <c r="FQ17" s="9">
        <v>14.741</v>
      </c>
      <c r="FR17" s="9">
        <v>8.0129999999999999</v>
      </c>
      <c r="FS17" s="9">
        <v>13.722</v>
      </c>
      <c r="FT17" s="9">
        <v>3.2250000000000001</v>
      </c>
      <c r="FU17" s="9">
        <v>5.8070000000000004</v>
      </c>
      <c r="FV17" s="9">
        <v>325.60599999999999</v>
      </c>
      <c r="FW17" s="9">
        <v>20.629000000000001</v>
      </c>
      <c r="FX17" s="9">
        <v>20.637</v>
      </c>
      <c r="FY17" s="9">
        <v>38.820999999999998</v>
      </c>
      <c r="FZ17" s="9">
        <v>60.709000000000003</v>
      </c>
      <c r="GA17" s="9">
        <v>344.98399999999998</v>
      </c>
      <c r="GB17" s="9">
        <v>42.726999999999997</v>
      </c>
      <c r="GC17" s="9">
        <v>478.05799999999999</v>
      </c>
      <c r="GD17" s="9">
        <v>41.973999999999997</v>
      </c>
      <c r="GE17" s="9">
        <v>338.875</v>
      </c>
      <c r="GF17" s="9">
        <v>338.875</v>
      </c>
      <c r="GG17" s="9">
        <v>81.040999999999997</v>
      </c>
      <c r="GH17" s="9">
        <v>24.661999999999999</v>
      </c>
      <c r="GI17" s="9">
        <v>5.5910000000000002</v>
      </c>
      <c r="GJ17" s="9">
        <v>17.504000000000001</v>
      </c>
      <c r="GK17" s="9">
        <v>15.734</v>
      </c>
      <c r="GL17" s="9">
        <v>7.36</v>
      </c>
      <c r="GM17" s="9">
        <v>15.542999999999999</v>
      </c>
      <c r="GN17" s="9">
        <v>1.5089999999999999</v>
      </c>
      <c r="GO17" s="9">
        <v>5.0460000000000003</v>
      </c>
      <c r="GP17" s="9">
        <v>9.4149999999999991</v>
      </c>
      <c r="GQ17" s="9">
        <v>7.4189999999999996</v>
      </c>
      <c r="GR17" s="9">
        <v>6.2610000000000001</v>
      </c>
      <c r="GS17" s="9">
        <v>15.084</v>
      </c>
      <c r="GT17" s="9">
        <v>8.0109999999999992</v>
      </c>
      <c r="GU17" s="9">
        <v>56.378</v>
      </c>
      <c r="GV17" s="9">
        <v>257.834</v>
      </c>
      <c r="GW17" s="9">
        <v>240.678</v>
      </c>
      <c r="GX17" s="9">
        <v>232.44300000000001</v>
      </c>
      <c r="GY17" s="9">
        <v>3.2919999999999998</v>
      </c>
      <c r="GZ17" s="9">
        <v>4.9429999999999996</v>
      </c>
      <c r="HA17" s="9">
        <v>2.7989999999999999</v>
      </c>
      <c r="HB17" s="9">
        <v>1.53</v>
      </c>
      <c r="HC17" s="9">
        <v>3.907</v>
      </c>
      <c r="HD17" s="9">
        <v>152.19300000000001</v>
      </c>
      <c r="HE17" s="9">
        <v>17.474</v>
      </c>
      <c r="HF17" s="9">
        <v>17.036000000000001</v>
      </c>
      <c r="HG17" s="9">
        <v>53.973999999999997</v>
      </c>
      <c r="HH17" s="9">
        <v>28.571999999999999</v>
      </c>
      <c r="HI17" s="9">
        <v>212.10499999999999</v>
      </c>
      <c r="HJ17" s="9">
        <v>17.157</v>
      </c>
      <c r="HK17" s="9">
        <v>284.83</v>
      </c>
      <c r="HL17" s="9">
        <v>54.045999999999999</v>
      </c>
      <c r="HM17" s="9">
        <v>259.20499999999998</v>
      </c>
      <c r="HN17" s="9">
        <v>259.20499999999998</v>
      </c>
      <c r="HO17" s="9">
        <v>45.408000000000001</v>
      </c>
      <c r="HP17" s="9">
        <v>21.428000000000001</v>
      </c>
      <c r="HQ17" s="9">
        <v>4.6130000000000004</v>
      </c>
      <c r="HR17" s="9">
        <v>12.663</v>
      </c>
      <c r="HS17" s="9">
        <v>11.45</v>
      </c>
      <c r="HT17" s="9">
        <v>5.8259999999999996</v>
      </c>
      <c r="HU17" s="9">
        <v>12.023999999999999</v>
      </c>
      <c r="HV17" s="9">
        <v>4.3499999999999996</v>
      </c>
      <c r="HW17" s="9">
        <v>0.47899999999999998</v>
      </c>
      <c r="HX17" s="9">
        <v>4.3209999999999997</v>
      </c>
      <c r="HY17" s="9">
        <v>6.577</v>
      </c>
      <c r="HZ17" s="9">
        <v>6.3769999999999998</v>
      </c>
      <c r="IA17" s="9">
        <v>10.371</v>
      </c>
      <c r="IB17" s="9">
        <v>6.9039999999999999</v>
      </c>
      <c r="IC17" s="9">
        <v>23.978999999999999</v>
      </c>
      <c r="ID17" s="9">
        <v>213.797</v>
      </c>
      <c r="IE17" s="9">
        <v>170.98599999999999</v>
      </c>
      <c r="IF17" s="9">
        <v>168.227</v>
      </c>
      <c r="IG17" s="9">
        <v>1.1160000000000001</v>
      </c>
      <c r="IH17" s="9">
        <v>1.643</v>
      </c>
      <c r="II17" s="9">
        <v>1.19</v>
      </c>
      <c r="IJ17" s="9">
        <v>0.47599999999999998</v>
      </c>
      <c r="IK17" s="9">
        <v>0.6</v>
      </c>
      <c r="IL17" s="9">
        <v>126.053</v>
      </c>
      <c r="IM17" s="9">
        <v>4.2939999999999996</v>
      </c>
      <c r="IN17" s="9">
        <v>9.0570000000000004</v>
      </c>
      <c r="IO17" s="9">
        <v>31.582999999999998</v>
      </c>
      <c r="IP17" s="9">
        <v>8.3770000000000007</v>
      </c>
      <c r="IQ17" s="9">
        <v>162.61000000000001</v>
      </c>
    </row>
    <row r="18" spans="1:251">
      <c r="A18" s="10">
        <v>44593</v>
      </c>
      <c r="B18" s="9">
        <v>81.245999999999995</v>
      </c>
      <c r="C18" s="9">
        <v>71.566999999999993</v>
      </c>
      <c r="D18" s="9">
        <v>82.885999999999996</v>
      </c>
      <c r="E18" s="9">
        <v>37.944000000000003</v>
      </c>
      <c r="F18" s="9">
        <v>29.997</v>
      </c>
      <c r="G18" s="9">
        <v>2013.6559999999999</v>
      </c>
      <c r="H18" s="9">
        <v>181.47399999999999</v>
      </c>
      <c r="I18" s="9">
        <v>134.12</v>
      </c>
      <c r="J18" s="9">
        <v>407.84800000000001</v>
      </c>
      <c r="K18" s="9">
        <v>452.76</v>
      </c>
      <c r="L18" s="9">
        <v>2284.3389999999999</v>
      </c>
      <c r="M18" s="9">
        <v>658.07600000000002</v>
      </c>
      <c r="N18" s="9">
        <v>257.79000000000002</v>
      </c>
      <c r="O18" s="9">
        <v>3938.8820000000001</v>
      </c>
      <c r="P18" s="9">
        <v>534.15899999999999</v>
      </c>
      <c r="Q18" s="9">
        <v>606.43399999999997</v>
      </c>
      <c r="R18" s="9">
        <v>606.43399999999997</v>
      </c>
      <c r="S18" s="9">
        <v>80.62</v>
      </c>
      <c r="T18" s="9">
        <v>47.281999999999996</v>
      </c>
      <c r="U18" s="9">
        <v>22.233000000000001</v>
      </c>
      <c r="V18" s="9">
        <v>23.748999999999999</v>
      </c>
      <c r="W18" s="9">
        <v>30.033999999999999</v>
      </c>
      <c r="X18" s="9">
        <v>15.948</v>
      </c>
      <c r="Y18" s="9">
        <v>32.832000000000001</v>
      </c>
      <c r="Z18" s="9">
        <v>10.004</v>
      </c>
      <c r="AA18" s="9">
        <v>3.1459999999999999</v>
      </c>
      <c r="AB18" s="9">
        <v>19.427</v>
      </c>
      <c r="AC18" s="9">
        <v>10.97</v>
      </c>
      <c r="AD18" s="9">
        <v>15.585000000000001</v>
      </c>
      <c r="AE18" s="9">
        <v>35.78</v>
      </c>
      <c r="AF18" s="9">
        <v>10.202</v>
      </c>
      <c r="AG18" s="9">
        <v>33.338000000000001</v>
      </c>
      <c r="AH18" s="9">
        <v>525.81399999999996</v>
      </c>
      <c r="AI18" s="9">
        <v>369.46100000000001</v>
      </c>
      <c r="AJ18" s="9">
        <v>335.65699999999998</v>
      </c>
      <c r="AK18" s="9">
        <v>17.663</v>
      </c>
      <c r="AL18" s="9">
        <v>16.14</v>
      </c>
      <c r="AM18" s="9">
        <v>15.509</v>
      </c>
      <c r="AN18" s="9">
        <v>15.305</v>
      </c>
      <c r="AO18" s="9">
        <v>2.9889999999999999</v>
      </c>
      <c r="AP18" s="9">
        <v>284.72399999999999</v>
      </c>
      <c r="AQ18" s="9">
        <v>32.630000000000003</v>
      </c>
      <c r="AR18" s="9">
        <v>12.218999999999999</v>
      </c>
      <c r="AS18" s="9">
        <v>39.887</v>
      </c>
      <c r="AT18" s="9">
        <v>97.236999999999995</v>
      </c>
      <c r="AU18" s="9">
        <v>272.22399999999999</v>
      </c>
      <c r="AV18" s="9">
        <v>156.35400000000001</v>
      </c>
      <c r="AW18" s="9">
        <v>573.52200000000005</v>
      </c>
      <c r="AX18" s="9">
        <v>32.911999999999999</v>
      </c>
      <c r="AY18" s="9">
        <v>1170.2529999999999</v>
      </c>
      <c r="AZ18" s="9">
        <v>1170.2529999999999</v>
      </c>
      <c r="BA18" s="9">
        <v>200.69300000000001</v>
      </c>
      <c r="BB18" s="9">
        <v>102.208</v>
      </c>
      <c r="BC18" s="9">
        <v>40.094999999999999</v>
      </c>
      <c r="BD18" s="9">
        <v>56.350999999999999</v>
      </c>
      <c r="BE18" s="9">
        <v>69.372</v>
      </c>
      <c r="BF18" s="9">
        <v>27.073</v>
      </c>
      <c r="BG18" s="9">
        <v>73.460999999999999</v>
      </c>
      <c r="BH18" s="9">
        <v>22.984999999999999</v>
      </c>
      <c r="BI18" s="9">
        <v>0</v>
      </c>
      <c r="BJ18" s="9">
        <v>32.237000000000002</v>
      </c>
      <c r="BK18" s="9">
        <v>33.119999999999997</v>
      </c>
      <c r="BL18" s="9">
        <v>31.088999999999999</v>
      </c>
      <c r="BM18" s="9">
        <v>68.727000000000004</v>
      </c>
      <c r="BN18" s="9">
        <v>27.719000000000001</v>
      </c>
      <c r="BO18" s="9">
        <v>98.484999999999999</v>
      </c>
      <c r="BP18" s="9">
        <v>969.56</v>
      </c>
      <c r="BQ18" s="9">
        <v>813.52599999999995</v>
      </c>
      <c r="BR18" s="9">
        <v>765.59199999999998</v>
      </c>
      <c r="BS18" s="9">
        <v>30.082999999999998</v>
      </c>
      <c r="BT18" s="9">
        <v>17.850999999999999</v>
      </c>
      <c r="BU18" s="9">
        <v>36.204000000000001</v>
      </c>
      <c r="BV18" s="9">
        <v>11.73</v>
      </c>
      <c r="BW18" s="9">
        <v>0</v>
      </c>
      <c r="BX18" s="9">
        <v>620.33000000000004</v>
      </c>
      <c r="BY18" s="9">
        <v>51.244999999999997</v>
      </c>
      <c r="BZ18" s="9">
        <v>39.991</v>
      </c>
      <c r="CA18" s="9">
        <v>101.96</v>
      </c>
      <c r="CB18" s="9">
        <v>168.06899999999999</v>
      </c>
      <c r="CC18" s="9">
        <v>645.45699999999999</v>
      </c>
      <c r="CD18" s="9">
        <v>156.03399999999999</v>
      </c>
      <c r="CE18" s="9">
        <v>1081.8620000000001</v>
      </c>
      <c r="CF18" s="9">
        <v>88.391000000000005</v>
      </c>
      <c r="CG18" s="9">
        <v>525.13</v>
      </c>
      <c r="CH18" s="9">
        <v>525.13</v>
      </c>
      <c r="CI18" s="9">
        <v>86.748999999999995</v>
      </c>
      <c r="CJ18" s="9">
        <v>35.911000000000001</v>
      </c>
      <c r="CK18" s="9">
        <v>16.010999999999999</v>
      </c>
      <c r="CL18" s="9">
        <v>15.49</v>
      </c>
      <c r="CM18" s="9">
        <v>25.38</v>
      </c>
      <c r="CN18" s="9">
        <v>6.1219999999999999</v>
      </c>
      <c r="CO18" s="9">
        <v>25.38</v>
      </c>
      <c r="CP18" s="9">
        <v>2.7869999999999999</v>
      </c>
      <c r="CQ18" s="9">
        <v>2.9279999999999999</v>
      </c>
      <c r="CR18" s="9">
        <v>13.321</v>
      </c>
      <c r="CS18" s="9">
        <v>10.878</v>
      </c>
      <c r="CT18" s="9">
        <v>8.1890000000000001</v>
      </c>
      <c r="CU18" s="9">
        <v>20.805</v>
      </c>
      <c r="CV18" s="9">
        <v>11.582000000000001</v>
      </c>
      <c r="CW18" s="9">
        <v>50.837000000000003</v>
      </c>
      <c r="CX18" s="9">
        <v>438.38099999999997</v>
      </c>
      <c r="CY18" s="9">
        <v>308.78500000000003</v>
      </c>
      <c r="CZ18" s="9">
        <v>295.99099999999999</v>
      </c>
      <c r="DA18" s="9">
        <v>7.3090000000000002</v>
      </c>
      <c r="DB18" s="9">
        <v>5.4850000000000003</v>
      </c>
      <c r="DC18" s="9">
        <v>7.3090000000000002</v>
      </c>
      <c r="DD18" s="9">
        <v>4.4089999999999998</v>
      </c>
      <c r="DE18" s="9">
        <v>1.075</v>
      </c>
      <c r="DF18" s="9">
        <v>229.33</v>
      </c>
      <c r="DG18" s="9">
        <v>17.204999999999998</v>
      </c>
      <c r="DH18" s="9">
        <v>11.169</v>
      </c>
      <c r="DI18" s="9">
        <v>51.081000000000003</v>
      </c>
      <c r="DJ18" s="9">
        <v>44.287999999999997</v>
      </c>
      <c r="DK18" s="9">
        <v>264.49599999999998</v>
      </c>
      <c r="DL18" s="9">
        <v>129.596</v>
      </c>
      <c r="DM18" s="9">
        <v>473.70100000000002</v>
      </c>
      <c r="DN18" s="9">
        <v>51.427999999999997</v>
      </c>
      <c r="DO18" s="9">
        <v>418.73099999999999</v>
      </c>
      <c r="DP18" s="9">
        <v>418.73099999999999</v>
      </c>
      <c r="DQ18" s="9">
        <v>118.869</v>
      </c>
      <c r="DR18" s="9">
        <v>44.637999999999998</v>
      </c>
      <c r="DS18" s="9">
        <v>19.605</v>
      </c>
      <c r="DT18" s="9">
        <v>18.283999999999999</v>
      </c>
      <c r="DU18" s="9">
        <v>24.495000000000001</v>
      </c>
      <c r="DV18" s="9">
        <v>13.394</v>
      </c>
      <c r="DW18" s="9">
        <v>25.026</v>
      </c>
      <c r="DX18" s="9">
        <v>7.2130000000000001</v>
      </c>
      <c r="DY18" s="9">
        <v>4.4450000000000003</v>
      </c>
      <c r="DZ18" s="9">
        <v>9.5670000000000002</v>
      </c>
      <c r="EA18" s="9">
        <v>12.393000000000001</v>
      </c>
      <c r="EB18" s="9">
        <v>15.929</v>
      </c>
      <c r="EC18" s="9">
        <v>25.783999999999999</v>
      </c>
      <c r="ED18" s="9">
        <v>12.105</v>
      </c>
      <c r="EE18" s="9">
        <v>74.230999999999995</v>
      </c>
      <c r="EF18" s="9">
        <v>299.86200000000002</v>
      </c>
      <c r="EG18" s="9">
        <v>258.072</v>
      </c>
      <c r="EH18" s="9">
        <v>249.482</v>
      </c>
      <c r="EI18" s="9">
        <v>4.641</v>
      </c>
      <c r="EJ18" s="9">
        <v>3.9489999999999998</v>
      </c>
      <c r="EK18" s="9">
        <v>2.9590000000000001</v>
      </c>
      <c r="EL18" s="9">
        <v>1.66</v>
      </c>
      <c r="EM18" s="9">
        <v>3.125</v>
      </c>
      <c r="EN18" s="9">
        <v>169.131</v>
      </c>
      <c r="EO18" s="9">
        <v>19.303999999999998</v>
      </c>
      <c r="EP18" s="9">
        <v>21.927</v>
      </c>
      <c r="EQ18" s="9">
        <v>47.709000000000003</v>
      </c>
      <c r="ER18" s="9">
        <v>24.295000000000002</v>
      </c>
      <c r="ES18" s="9">
        <v>233.77699999999999</v>
      </c>
      <c r="ET18" s="9">
        <v>41.79</v>
      </c>
      <c r="EU18" s="9">
        <v>345.76799999999997</v>
      </c>
      <c r="EV18" s="9">
        <v>72.962999999999994</v>
      </c>
      <c r="EW18" s="9">
        <v>571.74800000000005</v>
      </c>
      <c r="EX18" s="9">
        <v>571.74800000000005</v>
      </c>
      <c r="EY18" s="9">
        <v>98.933000000000007</v>
      </c>
      <c r="EZ18" s="9">
        <v>49.281999999999996</v>
      </c>
      <c r="FA18" s="9">
        <v>19.774000000000001</v>
      </c>
      <c r="FB18" s="9">
        <v>25.545000000000002</v>
      </c>
      <c r="FC18" s="9">
        <v>28.233000000000001</v>
      </c>
      <c r="FD18" s="9">
        <v>17.085000000000001</v>
      </c>
      <c r="FE18" s="9">
        <v>27.161000000000001</v>
      </c>
      <c r="FF18" s="9">
        <v>7.0060000000000002</v>
      </c>
      <c r="FG18" s="9">
        <v>11.151999999999999</v>
      </c>
      <c r="FH18" s="9">
        <v>21.850999999999999</v>
      </c>
      <c r="FI18" s="9">
        <v>12.706</v>
      </c>
      <c r="FJ18" s="9">
        <v>10.760999999999999</v>
      </c>
      <c r="FK18" s="9">
        <v>34.786999999999999</v>
      </c>
      <c r="FL18" s="9">
        <v>10.532</v>
      </c>
      <c r="FM18" s="9">
        <v>49.651000000000003</v>
      </c>
      <c r="FN18" s="9">
        <v>472.81599999999997</v>
      </c>
      <c r="FO18" s="9">
        <v>415.93099999999998</v>
      </c>
      <c r="FP18" s="9">
        <v>387.85899999999998</v>
      </c>
      <c r="FQ18" s="9">
        <v>14.061999999999999</v>
      </c>
      <c r="FR18" s="9">
        <v>13.445</v>
      </c>
      <c r="FS18" s="9">
        <v>12.101000000000001</v>
      </c>
      <c r="FT18" s="9">
        <v>1.9319999999999999</v>
      </c>
      <c r="FU18" s="9">
        <v>13.474</v>
      </c>
      <c r="FV18" s="9">
        <v>324.42500000000001</v>
      </c>
      <c r="FW18" s="9">
        <v>30.254000000000001</v>
      </c>
      <c r="FX18" s="9">
        <v>20.152999999999999</v>
      </c>
      <c r="FY18" s="9">
        <v>41.1</v>
      </c>
      <c r="FZ18" s="9">
        <v>66.284999999999997</v>
      </c>
      <c r="GA18" s="9">
        <v>349.64600000000002</v>
      </c>
      <c r="GB18" s="9">
        <v>56.884999999999998</v>
      </c>
      <c r="GC18" s="9">
        <v>520.66300000000001</v>
      </c>
      <c r="GD18" s="9">
        <v>51.085999999999999</v>
      </c>
      <c r="GE18" s="9">
        <v>356.99299999999999</v>
      </c>
      <c r="GF18" s="9">
        <v>356.99299999999999</v>
      </c>
      <c r="GG18" s="9">
        <v>98.938999999999993</v>
      </c>
      <c r="GH18" s="9">
        <v>26.263000000000002</v>
      </c>
      <c r="GI18" s="9">
        <v>12.224</v>
      </c>
      <c r="GJ18" s="9">
        <v>7.4820000000000002</v>
      </c>
      <c r="GK18" s="9">
        <v>13.064</v>
      </c>
      <c r="GL18" s="9">
        <v>6.6420000000000003</v>
      </c>
      <c r="GM18" s="9">
        <v>12.961</v>
      </c>
      <c r="GN18" s="9">
        <v>0.68700000000000006</v>
      </c>
      <c r="GO18" s="9">
        <v>5.48</v>
      </c>
      <c r="GP18" s="9">
        <v>6.4470000000000001</v>
      </c>
      <c r="GQ18" s="9">
        <v>7.3369999999999997</v>
      </c>
      <c r="GR18" s="9">
        <v>5.9210000000000003</v>
      </c>
      <c r="GS18" s="9">
        <v>14.874000000000001</v>
      </c>
      <c r="GT18" s="9">
        <v>4.8319999999999999</v>
      </c>
      <c r="GU18" s="9">
        <v>72.676000000000002</v>
      </c>
      <c r="GV18" s="9">
        <v>258.05399999999997</v>
      </c>
      <c r="GW18" s="9">
        <v>231.55500000000001</v>
      </c>
      <c r="GX18" s="9">
        <v>217.17099999999999</v>
      </c>
      <c r="GY18" s="9">
        <v>6.9189999999999996</v>
      </c>
      <c r="GZ18" s="9">
        <v>7.4649999999999999</v>
      </c>
      <c r="HA18" s="9">
        <v>5.94</v>
      </c>
      <c r="HB18" s="9">
        <v>1.877</v>
      </c>
      <c r="HC18" s="9">
        <v>6.0629999999999997</v>
      </c>
      <c r="HD18" s="9">
        <v>150.184</v>
      </c>
      <c r="HE18" s="9">
        <v>17.998000000000001</v>
      </c>
      <c r="HF18" s="9">
        <v>10.733000000000001</v>
      </c>
      <c r="HG18" s="9">
        <v>52.64</v>
      </c>
      <c r="HH18" s="9">
        <v>30.599</v>
      </c>
      <c r="HI18" s="9">
        <v>200.95599999999999</v>
      </c>
      <c r="HJ18" s="9">
        <v>26.498999999999999</v>
      </c>
      <c r="HK18" s="9">
        <v>280.16800000000001</v>
      </c>
      <c r="HL18" s="9">
        <v>76.825000000000003</v>
      </c>
      <c r="HM18" s="9">
        <v>250.142</v>
      </c>
      <c r="HN18" s="9">
        <v>250.142</v>
      </c>
      <c r="HO18" s="9">
        <v>55.899000000000001</v>
      </c>
      <c r="HP18" s="9">
        <v>20.292000000000002</v>
      </c>
      <c r="HQ18" s="9">
        <v>6.0609999999999999</v>
      </c>
      <c r="HR18" s="9">
        <v>10.65</v>
      </c>
      <c r="HS18" s="9">
        <v>10.728999999999999</v>
      </c>
      <c r="HT18" s="9">
        <v>5.9829999999999997</v>
      </c>
      <c r="HU18" s="9">
        <v>11.317</v>
      </c>
      <c r="HV18" s="9">
        <v>1.4379999999999999</v>
      </c>
      <c r="HW18" s="9">
        <v>3.2160000000000002</v>
      </c>
      <c r="HX18" s="9">
        <v>5.1050000000000004</v>
      </c>
      <c r="HY18" s="9">
        <v>5.3259999999999996</v>
      </c>
      <c r="HZ18" s="9">
        <v>6.28</v>
      </c>
      <c r="IA18" s="9">
        <v>6.782</v>
      </c>
      <c r="IB18" s="9">
        <v>9.9290000000000003</v>
      </c>
      <c r="IC18" s="9">
        <v>35.606999999999999</v>
      </c>
      <c r="ID18" s="9">
        <v>194.24299999999999</v>
      </c>
      <c r="IE18" s="9">
        <v>163.505</v>
      </c>
      <c r="IF18" s="9">
        <v>159.62200000000001</v>
      </c>
      <c r="IG18" s="9">
        <v>0</v>
      </c>
      <c r="IH18" s="9">
        <v>3.883</v>
      </c>
      <c r="II18" s="9">
        <v>1.67</v>
      </c>
      <c r="IJ18" s="9">
        <v>1.0309999999999999</v>
      </c>
      <c r="IK18" s="9">
        <v>1.1830000000000001</v>
      </c>
      <c r="IL18" s="9">
        <v>119.10899999999999</v>
      </c>
      <c r="IM18" s="9">
        <v>6.3250000000000002</v>
      </c>
      <c r="IN18" s="9">
        <v>7.4189999999999996</v>
      </c>
      <c r="IO18" s="9">
        <v>30.652000000000001</v>
      </c>
      <c r="IP18" s="9">
        <v>8.1880000000000006</v>
      </c>
      <c r="IQ18" s="9">
        <v>155.316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30.559000000000001</v>
      </c>
      <c r="C11" s="9">
        <v>198.25700000000001</v>
      </c>
      <c r="D11" s="9">
        <v>26.116</v>
      </c>
      <c r="E11" s="9">
        <v>331.02800000000002</v>
      </c>
      <c r="F11" s="9">
        <v>331.02800000000002</v>
      </c>
      <c r="G11" s="9">
        <v>82.325000000000003</v>
      </c>
      <c r="H11" s="9">
        <v>26.329000000000001</v>
      </c>
      <c r="I11" s="9">
        <v>10.913</v>
      </c>
      <c r="J11" s="9">
        <v>11.669</v>
      </c>
      <c r="K11" s="9">
        <v>13.983000000000001</v>
      </c>
      <c r="L11" s="9">
        <v>8.6</v>
      </c>
      <c r="M11" s="9">
        <v>13.868</v>
      </c>
      <c r="N11" s="9">
        <v>0</v>
      </c>
      <c r="O11" s="9">
        <v>7.4160000000000004</v>
      </c>
      <c r="P11" s="9">
        <v>5.0999999999999996</v>
      </c>
      <c r="Q11" s="9">
        <v>6.0629999999999997</v>
      </c>
      <c r="R11" s="9">
        <v>11.419</v>
      </c>
      <c r="S11" s="9">
        <v>14.233000000000001</v>
      </c>
      <c r="T11" s="9">
        <v>8.3490000000000002</v>
      </c>
      <c r="U11" s="9">
        <v>55.997</v>
      </c>
      <c r="V11" s="9">
        <v>248.703</v>
      </c>
      <c r="W11" s="9">
        <v>208.26499999999999</v>
      </c>
      <c r="X11" s="9">
        <v>203.69800000000001</v>
      </c>
      <c r="Y11" s="9">
        <v>1.74</v>
      </c>
      <c r="Z11" s="9">
        <v>2.827</v>
      </c>
      <c r="AA11" s="9">
        <v>1.873</v>
      </c>
      <c r="AB11" s="9">
        <v>0</v>
      </c>
      <c r="AC11" s="9">
        <v>1.952</v>
      </c>
      <c r="AD11" s="9">
        <v>159.405</v>
      </c>
      <c r="AE11" s="9">
        <v>10.003</v>
      </c>
      <c r="AF11" s="9">
        <v>5.8150000000000004</v>
      </c>
      <c r="AG11" s="9">
        <v>33.042000000000002</v>
      </c>
      <c r="AH11" s="9">
        <v>16.891999999999999</v>
      </c>
      <c r="AI11" s="9">
        <v>191.374</v>
      </c>
      <c r="AJ11" s="9">
        <v>40.438000000000002</v>
      </c>
      <c r="AK11" s="9">
        <v>275.18599999999998</v>
      </c>
      <c r="AL11" s="9">
        <v>55.841999999999999</v>
      </c>
      <c r="AM11" s="9">
        <v>1174.4860000000001</v>
      </c>
      <c r="AN11" s="9">
        <v>1174.4860000000001</v>
      </c>
      <c r="AO11" s="9">
        <v>157.304</v>
      </c>
      <c r="AP11" s="9">
        <v>82.518000000000001</v>
      </c>
      <c r="AQ11" s="9">
        <v>42.966000000000001</v>
      </c>
      <c r="AR11" s="9">
        <v>35.56</v>
      </c>
      <c r="AS11" s="9">
        <v>55.683999999999997</v>
      </c>
      <c r="AT11" s="9">
        <v>22.841999999999999</v>
      </c>
      <c r="AU11" s="9">
        <v>60.39</v>
      </c>
      <c r="AV11" s="9">
        <v>16.097999999999999</v>
      </c>
      <c r="AW11" s="9">
        <v>0</v>
      </c>
      <c r="AX11" s="9">
        <v>31.199000000000002</v>
      </c>
      <c r="AY11" s="9">
        <v>22.213000000000001</v>
      </c>
      <c r="AZ11" s="9">
        <v>25.114000000000001</v>
      </c>
      <c r="BA11" s="9">
        <v>62.764000000000003</v>
      </c>
      <c r="BB11" s="9">
        <v>15.762</v>
      </c>
      <c r="BC11" s="9">
        <v>74.786000000000001</v>
      </c>
      <c r="BD11" s="9">
        <v>1017.182</v>
      </c>
      <c r="BE11" s="9">
        <v>813.05600000000004</v>
      </c>
      <c r="BF11" s="9">
        <v>765.62900000000002</v>
      </c>
      <c r="BG11" s="9">
        <v>26.809000000000001</v>
      </c>
      <c r="BH11" s="9">
        <v>20.617000000000001</v>
      </c>
      <c r="BI11" s="9">
        <v>30.834</v>
      </c>
      <c r="BJ11" s="9">
        <v>13.599</v>
      </c>
      <c r="BK11" s="9">
        <v>0</v>
      </c>
      <c r="BL11" s="9">
        <v>650.26300000000003</v>
      </c>
      <c r="BM11" s="9">
        <v>60.127000000000002</v>
      </c>
      <c r="BN11" s="9">
        <v>32.777999999999999</v>
      </c>
      <c r="BO11" s="9">
        <v>69.888000000000005</v>
      </c>
      <c r="BP11" s="9">
        <v>160.88</v>
      </c>
      <c r="BQ11" s="9">
        <v>652.17600000000004</v>
      </c>
      <c r="BR11" s="9">
        <v>204.126</v>
      </c>
      <c r="BS11" s="9">
        <v>1103.559</v>
      </c>
      <c r="BT11" s="9">
        <v>70.927000000000007</v>
      </c>
      <c r="BU11" s="9">
        <v>379.35899999999998</v>
      </c>
      <c r="BV11" s="9">
        <v>379.35899999999998</v>
      </c>
      <c r="BW11" s="9">
        <v>51.81</v>
      </c>
      <c r="BX11" s="9">
        <v>23.26</v>
      </c>
      <c r="BY11" s="9">
        <v>15.129</v>
      </c>
      <c r="BZ11" s="9">
        <v>8.1310000000000002</v>
      </c>
      <c r="CA11" s="9">
        <v>13.185</v>
      </c>
      <c r="CB11" s="9">
        <v>10.074999999999999</v>
      </c>
      <c r="CC11" s="9">
        <v>13.683</v>
      </c>
      <c r="CD11" s="9">
        <v>6.9749999999999996</v>
      </c>
      <c r="CE11" s="9">
        <v>2.601</v>
      </c>
      <c r="CF11" s="9">
        <v>8.5719999999999992</v>
      </c>
      <c r="CG11" s="9">
        <v>6.6820000000000004</v>
      </c>
      <c r="CH11" s="9">
        <v>8.0060000000000002</v>
      </c>
      <c r="CI11" s="9">
        <v>17.683</v>
      </c>
      <c r="CJ11" s="9">
        <v>5.5759999999999996</v>
      </c>
      <c r="CK11" s="9">
        <v>28.55</v>
      </c>
      <c r="CL11" s="9">
        <v>327.54899999999998</v>
      </c>
      <c r="CM11" s="9">
        <v>249.02699999999999</v>
      </c>
      <c r="CN11" s="9">
        <v>229.24</v>
      </c>
      <c r="CO11" s="9">
        <v>10.191000000000001</v>
      </c>
      <c r="CP11" s="9">
        <v>9.5960000000000001</v>
      </c>
      <c r="CQ11" s="9">
        <v>7.0970000000000004</v>
      </c>
      <c r="CR11" s="9">
        <v>9.4480000000000004</v>
      </c>
      <c r="CS11" s="9">
        <v>3.242</v>
      </c>
      <c r="CT11" s="9">
        <v>204.398</v>
      </c>
      <c r="CU11" s="9">
        <v>14.548</v>
      </c>
      <c r="CV11" s="9">
        <v>7.952</v>
      </c>
      <c r="CW11" s="9">
        <v>22.128</v>
      </c>
      <c r="CX11" s="9">
        <v>45.604999999999997</v>
      </c>
      <c r="CY11" s="9">
        <v>203.422</v>
      </c>
      <c r="CZ11" s="9">
        <v>78.522000000000006</v>
      </c>
      <c r="DA11" s="9">
        <v>353.64699999999999</v>
      </c>
      <c r="DB11" s="9">
        <v>25.712</v>
      </c>
      <c r="DC11" s="9">
        <v>521.60699999999997</v>
      </c>
      <c r="DD11" s="9">
        <v>521.60699999999997</v>
      </c>
      <c r="DE11" s="9">
        <v>81.082999999999998</v>
      </c>
      <c r="DF11" s="9">
        <v>40.433999999999997</v>
      </c>
      <c r="DG11" s="9">
        <v>22.856999999999999</v>
      </c>
      <c r="DH11" s="9">
        <v>17.04</v>
      </c>
      <c r="DI11" s="9">
        <v>29.146999999999998</v>
      </c>
      <c r="DJ11" s="9">
        <v>9.9169999999999998</v>
      </c>
      <c r="DK11" s="9">
        <v>24.335000000000001</v>
      </c>
      <c r="DL11" s="9">
        <v>10.336</v>
      </c>
      <c r="DM11" s="9">
        <v>3.6669999999999998</v>
      </c>
      <c r="DN11" s="9">
        <v>10.874000000000001</v>
      </c>
      <c r="DO11" s="9">
        <v>14.87</v>
      </c>
      <c r="DP11" s="9">
        <v>14.153</v>
      </c>
      <c r="DQ11" s="9">
        <v>22.327999999999999</v>
      </c>
      <c r="DR11" s="9">
        <v>17.568999999999999</v>
      </c>
      <c r="DS11" s="9">
        <v>40.649000000000001</v>
      </c>
      <c r="DT11" s="9">
        <v>440.52499999999998</v>
      </c>
      <c r="DU11" s="9">
        <v>305.55200000000002</v>
      </c>
      <c r="DV11" s="9">
        <v>296.02300000000002</v>
      </c>
      <c r="DW11" s="9">
        <v>4.5359999999999996</v>
      </c>
      <c r="DX11" s="9">
        <v>4.9930000000000003</v>
      </c>
      <c r="DY11" s="9">
        <v>3.1040000000000001</v>
      </c>
      <c r="DZ11" s="9">
        <v>3.2010000000000001</v>
      </c>
      <c r="EA11" s="9">
        <v>1.8859999999999999</v>
      </c>
      <c r="EB11" s="9">
        <v>248.309</v>
      </c>
      <c r="EC11" s="9">
        <v>8.718</v>
      </c>
      <c r="ED11" s="9">
        <v>14.217000000000001</v>
      </c>
      <c r="EE11" s="9">
        <v>34.308</v>
      </c>
      <c r="EF11" s="9">
        <v>34.545000000000002</v>
      </c>
      <c r="EG11" s="9">
        <v>271.00599999999997</v>
      </c>
      <c r="EH11" s="9">
        <v>134.97300000000001</v>
      </c>
      <c r="EI11" s="9">
        <v>485.07100000000003</v>
      </c>
      <c r="EJ11" s="9">
        <v>36.536999999999999</v>
      </c>
      <c r="EK11" s="9">
        <v>931.31100000000004</v>
      </c>
      <c r="EL11" s="9">
        <v>931.31100000000004</v>
      </c>
      <c r="EM11" s="9">
        <v>197.071</v>
      </c>
      <c r="EN11" s="9">
        <v>75.691999999999993</v>
      </c>
      <c r="EO11" s="9">
        <v>25.788</v>
      </c>
      <c r="EP11" s="9">
        <v>40.195999999999998</v>
      </c>
      <c r="EQ11" s="9">
        <v>39.954999999999998</v>
      </c>
      <c r="ER11" s="9">
        <v>26.029</v>
      </c>
      <c r="ES11" s="9">
        <v>37.966000000000001</v>
      </c>
      <c r="ET11" s="9">
        <v>7.65</v>
      </c>
      <c r="EU11" s="9">
        <v>18.257000000000001</v>
      </c>
      <c r="EV11" s="9">
        <v>12.795</v>
      </c>
      <c r="EW11" s="9">
        <v>27.44</v>
      </c>
      <c r="EX11" s="9">
        <v>25.748999999999999</v>
      </c>
      <c r="EY11" s="9">
        <v>41.295999999999999</v>
      </c>
      <c r="EZ11" s="9">
        <v>24.687000000000001</v>
      </c>
      <c r="FA11" s="9">
        <v>121.379</v>
      </c>
      <c r="FB11" s="9">
        <v>734.24</v>
      </c>
      <c r="FC11" s="9">
        <v>640.23099999999999</v>
      </c>
      <c r="FD11" s="9">
        <v>614.89200000000005</v>
      </c>
      <c r="FE11" s="9">
        <v>13.782999999999999</v>
      </c>
      <c r="FF11" s="9">
        <v>11.555</v>
      </c>
      <c r="FG11" s="9">
        <v>15.340999999999999</v>
      </c>
      <c r="FH11" s="9">
        <v>0.75</v>
      </c>
      <c r="FI11" s="9">
        <v>7.3789999999999996</v>
      </c>
      <c r="FJ11" s="9">
        <v>500.72399999999999</v>
      </c>
      <c r="FK11" s="9">
        <v>26.599</v>
      </c>
      <c r="FL11" s="9">
        <v>32.296999999999997</v>
      </c>
      <c r="FM11" s="9">
        <v>80.611000000000004</v>
      </c>
      <c r="FN11" s="9">
        <v>73.923000000000002</v>
      </c>
      <c r="FO11" s="9">
        <v>566.30700000000002</v>
      </c>
      <c r="FP11" s="9">
        <v>94.01</v>
      </c>
      <c r="FQ11" s="9">
        <v>816.61199999999997</v>
      </c>
      <c r="FR11" s="9">
        <v>114.69799999999999</v>
      </c>
      <c r="FS11" s="9">
        <v>592.048</v>
      </c>
      <c r="FT11" s="9">
        <v>592.048</v>
      </c>
      <c r="FU11" s="9">
        <v>146.22300000000001</v>
      </c>
      <c r="FV11" s="9">
        <v>45.189</v>
      </c>
      <c r="FW11" s="9">
        <v>16.141999999999999</v>
      </c>
      <c r="FX11" s="9">
        <v>22.398</v>
      </c>
      <c r="FY11" s="9">
        <v>22.446000000000002</v>
      </c>
      <c r="FZ11" s="9">
        <v>16.094000000000001</v>
      </c>
      <c r="GA11" s="9">
        <v>22.358000000000001</v>
      </c>
      <c r="GB11" s="9">
        <v>0</v>
      </c>
      <c r="GC11" s="9">
        <v>14.91</v>
      </c>
      <c r="GD11" s="9">
        <v>9.1829999999999998</v>
      </c>
      <c r="GE11" s="9">
        <v>12.509</v>
      </c>
      <c r="GF11" s="9">
        <v>16.847000000000001</v>
      </c>
      <c r="GG11" s="9">
        <v>23.898</v>
      </c>
      <c r="GH11" s="9">
        <v>14.641</v>
      </c>
      <c r="GI11" s="9">
        <v>101.033</v>
      </c>
      <c r="GJ11" s="9">
        <v>445.82600000000002</v>
      </c>
      <c r="GK11" s="9">
        <v>396.75200000000001</v>
      </c>
      <c r="GL11" s="9">
        <v>388.15699999999998</v>
      </c>
      <c r="GM11" s="9">
        <v>3.6989999999999998</v>
      </c>
      <c r="GN11" s="9">
        <v>4.8959999999999999</v>
      </c>
      <c r="GO11" s="9">
        <v>3.9780000000000002</v>
      </c>
      <c r="GP11" s="9">
        <v>0</v>
      </c>
      <c r="GQ11" s="9">
        <v>4.2389999999999999</v>
      </c>
      <c r="GR11" s="9">
        <v>286.88600000000002</v>
      </c>
      <c r="GS11" s="9">
        <v>20.541</v>
      </c>
      <c r="GT11" s="9">
        <v>20.593</v>
      </c>
      <c r="GU11" s="9">
        <v>68.730999999999995</v>
      </c>
      <c r="GV11" s="9">
        <v>37.49</v>
      </c>
      <c r="GW11" s="9">
        <v>359.262</v>
      </c>
      <c r="GX11" s="9">
        <v>49.073999999999998</v>
      </c>
      <c r="GY11" s="9">
        <v>491.43299999999999</v>
      </c>
      <c r="GZ11" s="9">
        <v>100.61499999999999</v>
      </c>
      <c r="HA11" s="9">
        <v>258.43900000000002</v>
      </c>
      <c r="HB11" s="9">
        <v>204.07499999999999</v>
      </c>
      <c r="HC11" s="9">
        <v>54.363999999999997</v>
      </c>
      <c r="HD11" s="9">
        <v>3226.1480000000001</v>
      </c>
      <c r="HE11" s="9">
        <v>2981.3409999999999</v>
      </c>
      <c r="HF11" s="9">
        <v>547.59500000000003</v>
      </c>
      <c r="HG11" s="9">
        <v>238.578</v>
      </c>
      <c r="HH11" s="9">
        <v>94.417000000000002</v>
      </c>
      <c r="HI11" s="9">
        <v>111.815</v>
      </c>
      <c r="HJ11" s="9">
        <v>137.12100000000001</v>
      </c>
      <c r="HK11" s="9">
        <v>69.11</v>
      </c>
      <c r="HL11" s="9">
        <v>133.06100000000001</v>
      </c>
      <c r="HM11" s="9">
        <v>35.265000000000001</v>
      </c>
      <c r="HN11" s="9">
        <v>31.754000000000001</v>
      </c>
      <c r="HO11" s="9">
        <v>66.409000000000006</v>
      </c>
      <c r="HP11" s="9">
        <v>80.72</v>
      </c>
      <c r="HQ11" s="9">
        <v>59.103000000000002</v>
      </c>
      <c r="HR11" s="9">
        <v>131.18</v>
      </c>
      <c r="HS11" s="9">
        <v>75.051000000000002</v>
      </c>
      <c r="HT11" s="9">
        <v>309.017</v>
      </c>
      <c r="HU11" s="9">
        <v>2433.7460000000001</v>
      </c>
      <c r="HV11" s="9">
        <v>1924.8009999999999</v>
      </c>
      <c r="HW11" s="9">
        <v>1809.193</v>
      </c>
      <c r="HX11" s="9">
        <v>51.540999999999997</v>
      </c>
      <c r="HY11" s="9">
        <v>64.066999999999993</v>
      </c>
      <c r="HZ11" s="9">
        <v>52.963999999999999</v>
      </c>
      <c r="IA11" s="9">
        <v>32.853999999999999</v>
      </c>
      <c r="IB11" s="9">
        <v>21.434000000000001</v>
      </c>
      <c r="IC11" s="9">
        <v>1466.8330000000001</v>
      </c>
      <c r="ID11" s="9">
        <v>117.94499999999999</v>
      </c>
      <c r="IE11" s="9">
        <v>109.04900000000001</v>
      </c>
      <c r="IF11" s="9">
        <v>230.97499999999999</v>
      </c>
      <c r="IG11" s="9">
        <v>341.71699999999998</v>
      </c>
      <c r="IH11" s="9">
        <v>1583.0840000000001</v>
      </c>
      <c r="II11" s="9">
        <v>508.94499999999999</v>
      </c>
      <c r="IJ11" s="9">
        <v>244.80699999999999</v>
      </c>
      <c r="IK11" s="9">
        <v>2858.3159999999998</v>
      </c>
      <c r="IL11" s="9">
        <v>367.83199999999999</v>
      </c>
      <c r="IM11" s="9">
        <v>415.31099999999998</v>
      </c>
      <c r="IN11" s="9">
        <v>415.31099999999998</v>
      </c>
      <c r="IO11" s="9">
        <v>43.366999999999997</v>
      </c>
      <c r="IP11" s="9">
        <v>27.611999999999998</v>
      </c>
      <c r="IQ11" s="9">
        <v>10.590999999999999</v>
      </c>
    </row>
    <row r="12" spans="1:251">
      <c r="A12" s="10">
        <v>42401</v>
      </c>
      <c r="B12" s="9">
        <v>20.873000000000001</v>
      </c>
      <c r="C12" s="9">
        <v>186.845</v>
      </c>
      <c r="D12" s="9">
        <v>29.902999999999999</v>
      </c>
      <c r="E12" s="9">
        <v>341.71899999999999</v>
      </c>
      <c r="F12" s="9">
        <v>341.71899999999999</v>
      </c>
      <c r="G12" s="9">
        <v>98.158000000000001</v>
      </c>
      <c r="H12" s="9">
        <v>34.020000000000003</v>
      </c>
      <c r="I12" s="9">
        <v>9.173</v>
      </c>
      <c r="J12" s="9">
        <v>20.204999999999998</v>
      </c>
      <c r="K12" s="9">
        <v>14.17</v>
      </c>
      <c r="L12" s="9">
        <v>15.208</v>
      </c>
      <c r="M12" s="9">
        <v>13.978999999999999</v>
      </c>
      <c r="N12" s="9">
        <v>0</v>
      </c>
      <c r="O12" s="9">
        <v>10.273</v>
      </c>
      <c r="P12" s="9">
        <v>3.294</v>
      </c>
      <c r="Q12" s="9">
        <v>6.6559999999999997</v>
      </c>
      <c r="R12" s="9">
        <v>19.428000000000001</v>
      </c>
      <c r="S12" s="9">
        <v>16.827999999999999</v>
      </c>
      <c r="T12" s="9">
        <v>12.55</v>
      </c>
      <c r="U12" s="9">
        <v>64.138000000000005</v>
      </c>
      <c r="V12" s="9">
        <v>243.56</v>
      </c>
      <c r="W12" s="9">
        <v>203.20500000000001</v>
      </c>
      <c r="X12" s="9">
        <v>201.04499999999999</v>
      </c>
      <c r="Y12" s="9">
        <v>0.44500000000000001</v>
      </c>
      <c r="Z12" s="9">
        <v>1.7150000000000001</v>
      </c>
      <c r="AA12" s="9">
        <v>0</v>
      </c>
      <c r="AB12" s="9">
        <v>0</v>
      </c>
      <c r="AC12" s="9">
        <v>1.7150000000000001</v>
      </c>
      <c r="AD12" s="9">
        <v>152.584</v>
      </c>
      <c r="AE12" s="9">
        <v>9.5549999999999997</v>
      </c>
      <c r="AF12" s="9">
        <v>10.052</v>
      </c>
      <c r="AG12" s="9">
        <v>31.013000000000002</v>
      </c>
      <c r="AH12" s="9">
        <v>13.472</v>
      </c>
      <c r="AI12" s="9">
        <v>189.733</v>
      </c>
      <c r="AJ12" s="9">
        <v>40.356000000000002</v>
      </c>
      <c r="AK12" s="9">
        <v>276.50099999999998</v>
      </c>
      <c r="AL12" s="9">
        <v>65.218000000000004</v>
      </c>
      <c r="AM12" s="9">
        <v>1280.98</v>
      </c>
      <c r="AN12" s="9">
        <v>1280.98</v>
      </c>
      <c r="AO12" s="9">
        <v>179.70099999999999</v>
      </c>
      <c r="AP12" s="9">
        <v>93.328999999999994</v>
      </c>
      <c r="AQ12" s="9">
        <v>45.942</v>
      </c>
      <c r="AR12" s="9">
        <v>40.088999999999999</v>
      </c>
      <c r="AS12" s="9">
        <v>55.325000000000003</v>
      </c>
      <c r="AT12" s="9">
        <v>30.123000000000001</v>
      </c>
      <c r="AU12" s="9">
        <v>61.558999999999997</v>
      </c>
      <c r="AV12" s="9">
        <v>23.228999999999999</v>
      </c>
      <c r="AW12" s="9">
        <v>0</v>
      </c>
      <c r="AX12" s="9">
        <v>27.254000000000001</v>
      </c>
      <c r="AY12" s="9">
        <v>25.803000000000001</v>
      </c>
      <c r="AZ12" s="9">
        <v>32.972999999999999</v>
      </c>
      <c r="BA12" s="9">
        <v>58.851999999999997</v>
      </c>
      <c r="BB12" s="9">
        <v>27.178999999999998</v>
      </c>
      <c r="BC12" s="9">
        <v>86.373000000000005</v>
      </c>
      <c r="BD12" s="9">
        <v>1101.278</v>
      </c>
      <c r="BE12" s="9">
        <v>863.07600000000002</v>
      </c>
      <c r="BF12" s="9">
        <v>809.41899999999998</v>
      </c>
      <c r="BG12" s="9">
        <v>31.074000000000002</v>
      </c>
      <c r="BH12" s="9">
        <v>22.129000000000001</v>
      </c>
      <c r="BI12" s="9">
        <v>33.822000000000003</v>
      </c>
      <c r="BJ12" s="9">
        <v>17.452000000000002</v>
      </c>
      <c r="BK12" s="9">
        <v>0</v>
      </c>
      <c r="BL12" s="9">
        <v>689.17100000000005</v>
      </c>
      <c r="BM12" s="9">
        <v>50.826000000000001</v>
      </c>
      <c r="BN12" s="9">
        <v>32.006999999999998</v>
      </c>
      <c r="BO12" s="9">
        <v>91.070999999999998</v>
      </c>
      <c r="BP12" s="9">
        <v>175.518</v>
      </c>
      <c r="BQ12" s="9">
        <v>687.55700000000002</v>
      </c>
      <c r="BR12" s="9">
        <v>238.202</v>
      </c>
      <c r="BS12" s="9">
        <v>1194.269</v>
      </c>
      <c r="BT12" s="9">
        <v>86.71</v>
      </c>
      <c r="BU12" s="9">
        <v>411.23</v>
      </c>
      <c r="BV12" s="9">
        <v>411.23</v>
      </c>
      <c r="BW12" s="9">
        <v>61.069000000000003</v>
      </c>
      <c r="BX12" s="9">
        <v>34.030999999999999</v>
      </c>
      <c r="BY12" s="9">
        <v>14.704000000000001</v>
      </c>
      <c r="BZ12" s="9">
        <v>16.516999999999999</v>
      </c>
      <c r="CA12" s="9">
        <v>21.184000000000001</v>
      </c>
      <c r="CB12" s="9">
        <v>10.038</v>
      </c>
      <c r="CC12" s="9">
        <v>17.093</v>
      </c>
      <c r="CD12" s="9">
        <v>7.7549999999999999</v>
      </c>
      <c r="CE12" s="9">
        <v>6.3730000000000002</v>
      </c>
      <c r="CF12" s="9">
        <v>10.567</v>
      </c>
      <c r="CG12" s="9">
        <v>10.228999999999999</v>
      </c>
      <c r="CH12" s="9">
        <v>10.425000000000001</v>
      </c>
      <c r="CI12" s="9">
        <v>18.327000000000002</v>
      </c>
      <c r="CJ12" s="9">
        <v>12.895</v>
      </c>
      <c r="CK12" s="9">
        <v>27.038</v>
      </c>
      <c r="CL12" s="9">
        <v>350.161</v>
      </c>
      <c r="CM12" s="9">
        <v>273.09899999999999</v>
      </c>
      <c r="CN12" s="9">
        <v>254.541</v>
      </c>
      <c r="CO12" s="9">
        <v>9.8249999999999993</v>
      </c>
      <c r="CP12" s="9">
        <v>8.734</v>
      </c>
      <c r="CQ12" s="9">
        <v>7.2469999999999999</v>
      </c>
      <c r="CR12" s="9">
        <v>7.9960000000000004</v>
      </c>
      <c r="CS12" s="9">
        <v>2.7469999999999999</v>
      </c>
      <c r="CT12" s="9">
        <v>225.30099999999999</v>
      </c>
      <c r="CU12" s="9">
        <v>18.305</v>
      </c>
      <c r="CV12" s="9">
        <v>8.8480000000000008</v>
      </c>
      <c r="CW12" s="9">
        <v>20.645</v>
      </c>
      <c r="CX12" s="9">
        <v>52.890999999999998</v>
      </c>
      <c r="CY12" s="9">
        <v>220.208</v>
      </c>
      <c r="CZ12" s="9">
        <v>77.061999999999998</v>
      </c>
      <c r="DA12" s="9">
        <v>385.58</v>
      </c>
      <c r="DB12" s="9">
        <v>25.65</v>
      </c>
      <c r="DC12" s="9">
        <v>473.23099999999999</v>
      </c>
      <c r="DD12" s="9">
        <v>473.23099999999999</v>
      </c>
      <c r="DE12" s="9">
        <v>73.021000000000001</v>
      </c>
      <c r="DF12" s="9">
        <v>36.073</v>
      </c>
      <c r="DG12" s="9">
        <v>20.297000000000001</v>
      </c>
      <c r="DH12" s="9">
        <v>12.92</v>
      </c>
      <c r="DI12" s="9">
        <v>26.366</v>
      </c>
      <c r="DJ12" s="9">
        <v>6.85</v>
      </c>
      <c r="DK12" s="9">
        <v>24.253</v>
      </c>
      <c r="DL12" s="9">
        <v>6.5019999999999998</v>
      </c>
      <c r="DM12" s="9">
        <v>2.4620000000000002</v>
      </c>
      <c r="DN12" s="9">
        <v>12.263999999999999</v>
      </c>
      <c r="DO12" s="9">
        <v>9.3469999999999995</v>
      </c>
      <c r="DP12" s="9">
        <v>11.606999999999999</v>
      </c>
      <c r="DQ12" s="9">
        <v>20.015000000000001</v>
      </c>
      <c r="DR12" s="9">
        <v>13.201000000000001</v>
      </c>
      <c r="DS12" s="9">
        <v>36.947000000000003</v>
      </c>
      <c r="DT12" s="9">
        <v>400.21100000000001</v>
      </c>
      <c r="DU12" s="9">
        <v>277.96199999999999</v>
      </c>
      <c r="DV12" s="9">
        <v>265.49599999999998</v>
      </c>
      <c r="DW12" s="9">
        <v>9.1120000000000001</v>
      </c>
      <c r="DX12" s="9">
        <v>3.355</v>
      </c>
      <c r="DY12" s="9">
        <v>5.6360000000000001</v>
      </c>
      <c r="DZ12" s="9">
        <v>4.7110000000000003</v>
      </c>
      <c r="EA12" s="9">
        <v>0.58299999999999996</v>
      </c>
      <c r="EB12" s="9">
        <v>228.297</v>
      </c>
      <c r="EC12" s="9">
        <v>10.428000000000001</v>
      </c>
      <c r="ED12" s="9">
        <v>8.1989999999999998</v>
      </c>
      <c r="EE12" s="9">
        <v>31.038</v>
      </c>
      <c r="EF12" s="9">
        <v>33.340000000000003</v>
      </c>
      <c r="EG12" s="9">
        <v>244.62200000000001</v>
      </c>
      <c r="EH12" s="9">
        <v>122.248</v>
      </c>
      <c r="EI12" s="9">
        <v>436.149</v>
      </c>
      <c r="EJ12" s="9">
        <v>37.082000000000001</v>
      </c>
      <c r="EK12" s="9">
        <v>960.89700000000005</v>
      </c>
      <c r="EL12" s="9">
        <v>960.89700000000005</v>
      </c>
      <c r="EM12" s="9">
        <v>206.857</v>
      </c>
      <c r="EN12" s="9">
        <v>89.460999999999999</v>
      </c>
      <c r="EO12" s="9">
        <v>32.369999999999997</v>
      </c>
      <c r="EP12" s="9">
        <v>46.292000000000002</v>
      </c>
      <c r="EQ12" s="9">
        <v>46.183999999999997</v>
      </c>
      <c r="ER12" s="9">
        <v>32.478000000000002</v>
      </c>
      <c r="ES12" s="9">
        <v>45.682000000000002</v>
      </c>
      <c r="ET12" s="9">
        <v>4.867</v>
      </c>
      <c r="EU12" s="9">
        <v>26.004999999999999</v>
      </c>
      <c r="EV12" s="9">
        <v>25.91</v>
      </c>
      <c r="EW12" s="9">
        <v>33.116999999999997</v>
      </c>
      <c r="EX12" s="9">
        <v>19.635000000000002</v>
      </c>
      <c r="EY12" s="9">
        <v>47.883000000000003</v>
      </c>
      <c r="EZ12" s="9">
        <v>30.777999999999999</v>
      </c>
      <c r="FA12" s="9">
        <v>117.396</v>
      </c>
      <c r="FB12" s="9">
        <v>754.04</v>
      </c>
      <c r="FC12" s="9">
        <v>650.94399999999996</v>
      </c>
      <c r="FD12" s="9">
        <v>627.803</v>
      </c>
      <c r="FE12" s="9">
        <v>9.2490000000000006</v>
      </c>
      <c r="FF12" s="9">
        <v>13.891</v>
      </c>
      <c r="FG12" s="9">
        <v>6.2839999999999998</v>
      </c>
      <c r="FH12" s="9">
        <v>4.758</v>
      </c>
      <c r="FI12" s="9">
        <v>11.497999999999999</v>
      </c>
      <c r="FJ12" s="9">
        <v>515.48199999999997</v>
      </c>
      <c r="FK12" s="9">
        <v>31.876000000000001</v>
      </c>
      <c r="FL12" s="9">
        <v>22.626999999999999</v>
      </c>
      <c r="FM12" s="9">
        <v>80.959000000000003</v>
      </c>
      <c r="FN12" s="9">
        <v>65.948999999999998</v>
      </c>
      <c r="FO12" s="9">
        <v>584.99400000000003</v>
      </c>
      <c r="FP12" s="9">
        <v>103.09699999999999</v>
      </c>
      <c r="FQ12" s="9">
        <v>844.96699999999998</v>
      </c>
      <c r="FR12" s="9">
        <v>115.93</v>
      </c>
      <c r="FS12" s="9">
        <v>600.10199999999998</v>
      </c>
      <c r="FT12" s="9">
        <v>600.10199999999998</v>
      </c>
      <c r="FU12" s="9">
        <v>165.69300000000001</v>
      </c>
      <c r="FV12" s="9">
        <v>51.026000000000003</v>
      </c>
      <c r="FW12" s="9">
        <v>13.178000000000001</v>
      </c>
      <c r="FX12" s="9">
        <v>28.126000000000001</v>
      </c>
      <c r="FY12" s="9">
        <v>20.538</v>
      </c>
      <c r="FZ12" s="9">
        <v>20.765999999999998</v>
      </c>
      <c r="GA12" s="9">
        <v>20.797999999999998</v>
      </c>
      <c r="GB12" s="9">
        <v>0</v>
      </c>
      <c r="GC12" s="9">
        <v>16.431999999999999</v>
      </c>
      <c r="GD12" s="9">
        <v>8.1010000000000009</v>
      </c>
      <c r="GE12" s="9">
        <v>11.023999999999999</v>
      </c>
      <c r="GF12" s="9">
        <v>22.178000000000001</v>
      </c>
      <c r="GG12" s="9">
        <v>26.402999999999999</v>
      </c>
      <c r="GH12" s="9">
        <v>14.9</v>
      </c>
      <c r="GI12" s="9">
        <v>114.667</v>
      </c>
      <c r="GJ12" s="9">
        <v>434.41</v>
      </c>
      <c r="GK12" s="9">
        <v>387.32100000000003</v>
      </c>
      <c r="GL12" s="9">
        <v>376.22300000000001</v>
      </c>
      <c r="GM12" s="9">
        <v>4.57</v>
      </c>
      <c r="GN12" s="9">
        <v>6.5270000000000001</v>
      </c>
      <c r="GO12" s="9">
        <v>3.3290000000000002</v>
      </c>
      <c r="GP12" s="9">
        <v>0</v>
      </c>
      <c r="GQ12" s="9">
        <v>7.3230000000000004</v>
      </c>
      <c r="GR12" s="9">
        <v>266.27300000000002</v>
      </c>
      <c r="GS12" s="9">
        <v>24.771000000000001</v>
      </c>
      <c r="GT12" s="9">
        <v>28.785</v>
      </c>
      <c r="GU12" s="9">
        <v>67.492000000000004</v>
      </c>
      <c r="GV12" s="9">
        <v>37.194000000000003</v>
      </c>
      <c r="GW12" s="9">
        <v>350.12599999999998</v>
      </c>
      <c r="GX12" s="9">
        <v>47.088999999999999</v>
      </c>
      <c r="GY12" s="9">
        <v>482.17</v>
      </c>
      <c r="GZ12" s="9">
        <v>117.932</v>
      </c>
      <c r="HA12" s="9">
        <v>281.27699999999999</v>
      </c>
      <c r="HB12" s="9">
        <v>198.857</v>
      </c>
      <c r="HC12" s="9">
        <v>82.42</v>
      </c>
      <c r="HD12" s="9">
        <v>3288.913</v>
      </c>
      <c r="HE12" s="9">
        <v>3052.6120000000001</v>
      </c>
      <c r="HF12" s="9">
        <v>571.61800000000005</v>
      </c>
      <c r="HG12" s="9">
        <v>246.18</v>
      </c>
      <c r="HH12" s="9">
        <v>104.41500000000001</v>
      </c>
      <c r="HI12" s="9">
        <v>111.56699999999999</v>
      </c>
      <c r="HJ12" s="9">
        <v>146.90199999999999</v>
      </c>
      <c r="HK12" s="9">
        <v>69.08</v>
      </c>
      <c r="HL12" s="9">
        <v>143.703</v>
      </c>
      <c r="HM12" s="9">
        <v>28.777999999999999</v>
      </c>
      <c r="HN12" s="9">
        <v>35.246000000000002</v>
      </c>
      <c r="HO12" s="9">
        <v>67.099000000000004</v>
      </c>
      <c r="HP12" s="9">
        <v>72.460999999999999</v>
      </c>
      <c r="HQ12" s="9">
        <v>76.421999999999997</v>
      </c>
      <c r="HR12" s="9">
        <v>146.25700000000001</v>
      </c>
      <c r="HS12" s="9">
        <v>69.724999999999994</v>
      </c>
      <c r="HT12" s="9">
        <v>325.43900000000002</v>
      </c>
      <c r="HU12" s="9">
        <v>2480.9940000000001</v>
      </c>
      <c r="HV12" s="9">
        <v>1947.883</v>
      </c>
      <c r="HW12" s="9">
        <v>1836.028</v>
      </c>
      <c r="HX12" s="9">
        <v>55.451999999999998</v>
      </c>
      <c r="HY12" s="9">
        <v>55.432000000000002</v>
      </c>
      <c r="HZ12" s="9">
        <v>54.465000000000003</v>
      </c>
      <c r="IA12" s="9">
        <v>34.46</v>
      </c>
      <c r="IB12" s="9">
        <v>15.436</v>
      </c>
      <c r="IC12" s="9">
        <v>1468.396</v>
      </c>
      <c r="ID12" s="9">
        <v>119.854</v>
      </c>
      <c r="IE12" s="9">
        <v>105.63200000000001</v>
      </c>
      <c r="IF12" s="9">
        <v>254.001</v>
      </c>
      <c r="IG12" s="9">
        <v>320.99799999999999</v>
      </c>
      <c r="IH12" s="9">
        <v>1626.886</v>
      </c>
      <c r="II12" s="9">
        <v>533.11099999999999</v>
      </c>
      <c r="IJ12" s="9">
        <v>236.30099999999999</v>
      </c>
      <c r="IK12" s="9">
        <v>2901.24</v>
      </c>
      <c r="IL12" s="9">
        <v>387.673</v>
      </c>
      <c r="IM12" s="9">
        <v>412.12900000000002</v>
      </c>
      <c r="IN12" s="9">
        <v>412.12900000000002</v>
      </c>
      <c r="IO12" s="9">
        <v>44.521999999999998</v>
      </c>
      <c r="IP12" s="9">
        <v>21.942</v>
      </c>
      <c r="IQ12" s="9">
        <v>8.7520000000000007</v>
      </c>
    </row>
    <row r="13" spans="1:251">
      <c r="A13" s="10">
        <v>42767</v>
      </c>
      <c r="B13" s="9">
        <v>21.716000000000001</v>
      </c>
      <c r="C13" s="9">
        <v>199.95699999999999</v>
      </c>
      <c r="D13" s="9">
        <v>26.68</v>
      </c>
      <c r="E13" s="9">
        <v>356.108</v>
      </c>
      <c r="F13" s="9">
        <v>356.108</v>
      </c>
      <c r="G13" s="9">
        <v>94.834999999999994</v>
      </c>
      <c r="H13" s="9">
        <v>35.322000000000003</v>
      </c>
      <c r="I13" s="9">
        <v>8.0709999999999997</v>
      </c>
      <c r="J13" s="9">
        <v>21.788</v>
      </c>
      <c r="K13" s="9">
        <v>15.066000000000001</v>
      </c>
      <c r="L13" s="9">
        <v>14.792999999999999</v>
      </c>
      <c r="M13" s="9">
        <v>13.132</v>
      </c>
      <c r="N13" s="9">
        <v>0</v>
      </c>
      <c r="O13" s="9">
        <v>11.672000000000001</v>
      </c>
      <c r="P13" s="9">
        <v>9.4659999999999993</v>
      </c>
      <c r="Q13" s="9">
        <v>7.0810000000000004</v>
      </c>
      <c r="R13" s="9">
        <v>13.311999999999999</v>
      </c>
      <c r="S13" s="9">
        <v>16.975999999999999</v>
      </c>
      <c r="T13" s="9">
        <v>12.882999999999999</v>
      </c>
      <c r="U13" s="9">
        <v>59.512</v>
      </c>
      <c r="V13" s="9">
        <v>261.27300000000002</v>
      </c>
      <c r="W13" s="9">
        <v>213.07</v>
      </c>
      <c r="X13" s="9">
        <v>205.42599999999999</v>
      </c>
      <c r="Y13" s="9">
        <v>1.494</v>
      </c>
      <c r="Z13" s="9">
        <v>6.15</v>
      </c>
      <c r="AA13" s="9">
        <v>2.5009999999999999</v>
      </c>
      <c r="AB13" s="9">
        <v>0.72299999999999998</v>
      </c>
      <c r="AC13" s="9">
        <v>3.7370000000000001</v>
      </c>
      <c r="AD13" s="9">
        <v>161</v>
      </c>
      <c r="AE13" s="9">
        <v>5.149</v>
      </c>
      <c r="AF13" s="9">
        <v>13.026</v>
      </c>
      <c r="AG13" s="9">
        <v>33.895000000000003</v>
      </c>
      <c r="AH13" s="9">
        <v>13.577999999999999</v>
      </c>
      <c r="AI13" s="9">
        <v>199.49199999999999</v>
      </c>
      <c r="AJ13" s="9">
        <v>48.203000000000003</v>
      </c>
      <c r="AK13" s="9">
        <v>291.13200000000001</v>
      </c>
      <c r="AL13" s="9">
        <v>64.975999999999999</v>
      </c>
      <c r="AM13" s="9">
        <v>1354.7170000000001</v>
      </c>
      <c r="AN13" s="9">
        <v>1354.7170000000001</v>
      </c>
      <c r="AO13" s="9">
        <v>180.64099999999999</v>
      </c>
      <c r="AP13" s="9">
        <v>94.65</v>
      </c>
      <c r="AQ13" s="9">
        <v>41.74</v>
      </c>
      <c r="AR13" s="9">
        <v>45.793999999999997</v>
      </c>
      <c r="AS13" s="9">
        <v>72.293000000000006</v>
      </c>
      <c r="AT13" s="9">
        <v>15.241</v>
      </c>
      <c r="AU13" s="9">
        <v>75.116</v>
      </c>
      <c r="AV13" s="9">
        <v>10.696</v>
      </c>
      <c r="AW13" s="9">
        <v>0</v>
      </c>
      <c r="AX13" s="9">
        <v>32.860999999999997</v>
      </c>
      <c r="AY13" s="9">
        <v>24.373000000000001</v>
      </c>
      <c r="AZ13" s="9">
        <v>30.3</v>
      </c>
      <c r="BA13" s="9">
        <v>67.832999999999998</v>
      </c>
      <c r="BB13" s="9">
        <v>19.701000000000001</v>
      </c>
      <c r="BC13" s="9">
        <v>85.991</v>
      </c>
      <c r="BD13" s="9">
        <v>1174.076</v>
      </c>
      <c r="BE13" s="9">
        <v>933.505</v>
      </c>
      <c r="BF13" s="9">
        <v>886.84400000000005</v>
      </c>
      <c r="BG13" s="9">
        <v>26.542000000000002</v>
      </c>
      <c r="BH13" s="9">
        <v>19.384</v>
      </c>
      <c r="BI13" s="9">
        <v>33.142000000000003</v>
      </c>
      <c r="BJ13" s="9">
        <v>12.782999999999999</v>
      </c>
      <c r="BK13" s="9">
        <v>0</v>
      </c>
      <c r="BL13" s="9">
        <v>758.798</v>
      </c>
      <c r="BM13" s="9">
        <v>49.814</v>
      </c>
      <c r="BN13" s="9">
        <v>37.578000000000003</v>
      </c>
      <c r="BO13" s="9">
        <v>87.314999999999998</v>
      </c>
      <c r="BP13" s="9">
        <v>180.976</v>
      </c>
      <c r="BQ13" s="9">
        <v>752.52800000000002</v>
      </c>
      <c r="BR13" s="9">
        <v>240.571</v>
      </c>
      <c r="BS13" s="9">
        <v>1266.6199999999999</v>
      </c>
      <c r="BT13" s="9">
        <v>88.096999999999994</v>
      </c>
      <c r="BU13" s="9">
        <v>381.18700000000001</v>
      </c>
      <c r="BV13" s="9">
        <v>381.18700000000001</v>
      </c>
      <c r="BW13" s="9">
        <v>52.881</v>
      </c>
      <c r="BX13" s="9">
        <v>23.039000000000001</v>
      </c>
      <c r="BY13" s="9">
        <v>13.553000000000001</v>
      </c>
      <c r="BZ13" s="9">
        <v>7.9960000000000004</v>
      </c>
      <c r="CA13" s="9">
        <v>15.835000000000001</v>
      </c>
      <c r="CB13" s="9">
        <v>5.7140000000000004</v>
      </c>
      <c r="CC13" s="9">
        <v>12.593</v>
      </c>
      <c r="CD13" s="9">
        <v>6.2690000000000001</v>
      </c>
      <c r="CE13" s="9">
        <v>2.1640000000000001</v>
      </c>
      <c r="CF13" s="9">
        <v>7.0869999999999997</v>
      </c>
      <c r="CG13" s="9">
        <v>8.3130000000000006</v>
      </c>
      <c r="CH13" s="9">
        <v>6.15</v>
      </c>
      <c r="CI13" s="9">
        <v>12.856999999999999</v>
      </c>
      <c r="CJ13" s="9">
        <v>8.6929999999999996</v>
      </c>
      <c r="CK13" s="9">
        <v>29.841999999999999</v>
      </c>
      <c r="CL13" s="9">
        <v>328.30500000000001</v>
      </c>
      <c r="CM13" s="9">
        <v>259.85000000000002</v>
      </c>
      <c r="CN13" s="9">
        <v>244.965</v>
      </c>
      <c r="CO13" s="9">
        <v>5.54</v>
      </c>
      <c r="CP13" s="9">
        <v>8.2859999999999996</v>
      </c>
      <c r="CQ13" s="9">
        <v>3.0819999999999999</v>
      </c>
      <c r="CR13" s="9">
        <v>7.9050000000000002</v>
      </c>
      <c r="CS13" s="9">
        <v>1.637</v>
      </c>
      <c r="CT13" s="9">
        <v>215.87</v>
      </c>
      <c r="CU13" s="9">
        <v>12.151</v>
      </c>
      <c r="CV13" s="9">
        <v>8.1929999999999996</v>
      </c>
      <c r="CW13" s="9">
        <v>23.637</v>
      </c>
      <c r="CX13" s="9">
        <v>50.040999999999997</v>
      </c>
      <c r="CY13" s="9">
        <v>209.809</v>
      </c>
      <c r="CZ13" s="9">
        <v>68.456000000000003</v>
      </c>
      <c r="DA13" s="9">
        <v>352.46300000000002</v>
      </c>
      <c r="DB13" s="9">
        <v>28.724</v>
      </c>
      <c r="DC13" s="9">
        <v>469.55099999999999</v>
      </c>
      <c r="DD13" s="9">
        <v>469.55099999999999</v>
      </c>
      <c r="DE13" s="9">
        <v>69.531000000000006</v>
      </c>
      <c r="DF13" s="9">
        <v>35.643999999999998</v>
      </c>
      <c r="DG13" s="9">
        <v>11.773</v>
      </c>
      <c r="DH13" s="9">
        <v>18.001999999999999</v>
      </c>
      <c r="DI13" s="9">
        <v>20.835000000000001</v>
      </c>
      <c r="DJ13" s="9">
        <v>8.9390000000000001</v>
      </c>
      <c r="DK13" s="9">
        <v>16.599</v>
      </c>
      <c r="DL13" s="9">
        <v>10.563000000000001</v>
      </c>
      <c r="DM13" s="9">
        <v>1.264</v>
      </c>
      <c r="DN13" s="9">
        <v>12.138999999999999</v>
      </c>
      <c r="DO13" s="9">
        <v>6.1159999999999997</v>
      </c>
      <c r="DP13" s="9">
        <v>11.518000000000001</v>
      </c>
      <c r="DQ13" s="9">
        <v>19.451000000000001</v>
      </c>
      <c r="DR13" s="9">
        <v>10.323</v>
      </c>
      <c r="DS13" s="9">
        <v>33.887</v>
      </c>
      <c r="DT13" s="9">
        <v>400.02</v>
      </c>
      <c r="DU13" s="9">
        <v>289.887</v>
      </c>
      <c r="DV13" s="9">
        <v>282.95100000000002</v>
      </c>
      <c r="DW13" s="9">
        <v>4.806</v>
      </c>
      <c r="DX13" s="9">
        <v>2.1309999999999998</v>
      </c>
      <c r="DY13" s="9">
        <v>4.8760000000000003</v>
      </c>
      <c r="DZ13" s="9">
        <v>0.79</v>
      </c>
      <c r="EA13" s="9">
        <v>1.27</v>
      </c>
      <c r="EB13" s="9">
        <v>238.7</v>
      </c>
      <c r="EC13" s="9">
        <v>4.742</v>
      </c>
      <c r="ED13" s="9">
        <v>10.577999999999999</v>
      </c>
      <c r="EE13" s="9">
        <v>35.866999999999997</v>
      </c>
      <c r="EF13" s="9">
        <v>29.361000000000001</v>
      </c>
      <c r="EG13" s="9">
        <v>260.52600000000001</v>
      </c>
      <c r="EH13" s="9">
        <v>110.133</v>
      </c>
      <c r="EI13" s="9">
        <v>432.803</v>
      </c>
      <c r="EJ13" s="9">
        <v>36.749000000000002</v>
      </c>
      <c r="EK13" s="9">
        <v>942.1</v>
      </c>
      <c r="EL13" s="9">
        <v>942.1</v>
      </c>
      <c r="EM13" s="9">
        <v>190.917</v>
      </c>
      <c r="EN13" s="9">
        <v>81.406999999999996</v>
      </c>
      <c r="EO13" s="9">
        <v>28.841000000000001</v>
      </c>
      <c r="EP13" s="9">
        <v>44.698999999999998</v>
      </c>
      <c r="EQ13" s="9">
        <v>50.62</v>
      </c>
      <c r="ER13" s="9">
        <v>22.919</v>
      </c>
      <c r="ES13" s="9">
        <v>45.057000000000002</v>
      </c>
      <c r="ET13" s="9">
        <v>10.198</v>
      </c>
      <c r="EU13" s="9">
        <v>14.701000000000001</v>
      </c>
      <c r="EV13" s="9">
        <v>18.949000000000002</v>
      </c>
      <c r="EW13" s="9">
        <v>25.835000000000001</v>
      </c>
      <c r="EX13" s="9">
        <v>28.754999999999999</v>
      </c>
      <c r="EY13" s="9">
        <v>46.279000000000003</v>
      </c>
      <c r="EZ13" s="9">
        <v>27.260999999999999</v>
      </c>
      <c r="FA13" s="9">
        <v>109.51</v>
      </c>
      <c r="FB13" s="9">
        <v>751.18299999999999</v>
      </c>
      <c r="FC13" s="9">
        <v>673.59699999999998</v>
      </c>
      <c r="FD13" s="9">
        <v>652.11699999999996</v>
      </c>
      <c r="FE13" s="9">
        <v>15.371</v>
      </c>
      <c r="FF13" s="9">
        <v>6.109</v>
      </c>
      <c r="FG13" s="9">
        <v>14.151999999999999</v>
      </c>
      <c r="FH13" s="9">
        <v>2.6429999999999998</v>
      </c>
      <c r="FI13" s="9">
        <v>3.423</v>
      </c>
      <c r="FJ13" s="9">
        <v>535.94899999999996</v>
      </c>
      <c r="FK13" s="9">
        <v>34.040999999999997</v>
      </c>
      <c r="FL13" s="9">
        <v>36.316000000000003</v>
      </c>
      <c r="FM13" s="9">
        <v>67.292000000000002</v>
      </c>
      <c r="FN13" s="9">
        <v>78.480999999999995</v>
      </c>
      <c r="FO13" s="9">
        <v>595.11599999999999</v>
      </c>
      <c r="FP13" s="9">
        <v>77.584999999999994</v>
      </c>
      <c r="FQ13" s="9">
        <v>829.91099999999994</v>
      </c>
      <c r="FR13" s="9">
        <v>112.18899999999999</v>
      </c>
      <c r="FS13" s="9">
        <v>595.13800000000003</v>
      </c>
      <c r="FT13" s="9">
        <v>595.13800000000003</v>
      </c>
      <c r="FU13" s="9">
        <v>170.25</v>
      </c>
      <c r="FV13" s="9">
        <v>50.662999999999997</v>
      </c>
      <c r="FW13" s="9">
        <v>11.1</v>
      </c>
      <c r="FX13" s="9">
        <v>31.454999999999998</v>
      </c>
      <c r="FY13" s="9">
        <v>18.443999999999999</v>
      </c>
      <c r="FZ13" s="9">
        <v>24.11</v>
      </c>
      <c r="GA13" s="9">
        <v>19.693999999999999</v>
      </c>
      <c r="GB13" s="9">
        <v>0</v>
      </c>
      <c r="GC13" s="9">
        <v>19.491</v>
      </c>
      <c r="GD13" s="9">
        <v>12.49</v>
      </c>
      <c r="GE13" s="9">
        <v>9.2970000000000006</v>
      </c>
      <c r="GF13" s="9">
        <v>21.324999999999999</v>
      </c>
      <c r="GG13" s="9">
        <v>25.08</v>
      </c>
      <c r="GH13" s="9">
        <v>18.032</v>
      </c>
      <c r="GI13" s="9">
        <v>119.587</v>
      </c>
      <c r="GJ13" s="9">
        <v>424.88900000000001</v>
      </c>
      <c r="GK13" s="9">
        <v>372.43900000000002</v>
      </c>
      <c r="GL13" s="9">
        <v>362.12099999999998</v>
      </c>
      <c r="GM13" s="9">
        <v>4.03</v>
      </c>
      <c r="GN13" s="9">
        <v>6.2869999999999999</v>
      </c>
      <c r="GO13" s="9">
        <v>5.8739999999999997</v>
      </c>
      <c r="GP13" s="9">
        <v>0</v>
      </c>
      <c r="GQ13" s="9">
        <v>4.4429999999999996</v>
      </c>
      <c r="GR13" s="9">
        <v>267.66800000000001</v>
      </c>
      <c r="GS13" s="9">
        <v>14.387</v>
      </c>
      <c r="GT13" s="9">
        <v>24.231999999999999</v>
      </c>
      <c r="GU13" s="9">
        <v>66.152000000000001</v>
      </c>
      <c r="GV13" s="9">
        <v>31.731000000000002</v>
      </c>
      <c r="GW13" s="9">
        <v>340.70699999999999</v>
      </c>
      <c r="GX13" s="9">
        <v>52.45</v>
      </c>
      <c r="GY13" s="9">
        <v>470.029</v>
      </c>
      <c r="GZ13" s="9">
        <v>125.10899999999999</v>
      </c>
      <c r="HA13" s="9">
        <v>307.25099999999998</v>
      </c>
      <c r="HB13" s="9">
        <v>222.23699999999999</v>
      </c>
      <c r="HC13" s="9">
        <v>85.013999999999996</v>
      </c>
      <c r="HD13" s="9">
        <v>3431.3150000000001</v>
      </c>
      <c r="HE13" s="9">
        <v>3165.6849999999999</v>
      </c>
      <c r="HF13" s="9">
        <v>580.15499999999997</v>
      </c>
      <c r="HG13" s="9">
        <v>246.81899999999999</v>
      </c>
      <c r="HH13" s="9">
        <v>114.741</v>
      </c>
      <c r="HI13" s="9">
        <v>106.533</v>
      </c>
      <c r="HJ13" s="9">
        <v>151.99299999999999</v>
      </c>
      <c r="HK13" s="9">
        <v>69.28</v>
      </c>
      <c r="HL13" s="9">
        <v>152.584</v>
      </c>
      <c r="HM13" s="9">
        <v>36.954999999999998</v>
      </c>
      <c r="HN13" s="9">
        <v>26.248999999999999</v>
      </c>
      <c r="HO13" s="9">
        <v>62.968000000000004</v>
      </c>
      <c r="HP13" s="9">
        <v>82.036000000000001</v>
      </c>
      <c r="HQ13" s="9">
        <v>76.269000000000005</v>
      </c>
      <c r="HR13" s="9">
        <v>144.471</v>
      </c>
      <c r="HS13" s="9">
        <v>76.802000000000007</v>
      </c>
      <c r="HT13" s="9">
        <v>333.33600000000001</v>
      </c>
      <c r="HU13" s="9">
        <v>2585.5300000000002</v>
      </c>
      <c r="HV13" s="9">
        <v>2054.1619999999998</v>
      </c>
      <c r="HW13" s="9">
        <v>1957.0060000000001</v>
      </c>
      <c r="HX13" s="9">
        <v>54.329000000000001</v>
      </c>
      <c r="HY13" s="9">
        <v>42.826999999999998</v>
      </c>
      <c r="HZ13" s="9">
        <v>54.67</v>
      </c>
      <c r="IA13" s="9">
        <v>22.765000000000001</v>
      </c>
      <c r="IB13" s="9">
        <v>16.809000000000001</v>
      </c>
      <c r="IC13" s="9">
        <v>1597.441</v>
      </c>
      <c r="ID13" s="9">
        <v>115.63</v>
      </c>
      <c r="IE13" s="9">
        <v>95.959000000000003</v>
      </c>
      <c r="IF13" s="9">
        <v>245.13200000000001</v>
      </c>
      <c r="IG13" s="9">
        <v>308.96600000000001</v>
      </c>
      <c r="IH13" s="9">
        <v>1745.1959999999999</v>
      </c>
      <c r="II13" s="9">
        <v>531.36800000000005</v>
      </c>
      <c r="IJ13" s="9">
        <v>265.63</v>
      </c>
      <c r="IK13" s="9">
        <v>3017.5349999999999</v>
      </c>
      <c r="IL13" s="9">
        <v>413.78</v>
      </c>
      <c r="IM13" s="9">
        <v>447.27100000000002</v>
      </c>
      <c r="IN13" s="9">
        <v>447.27100000000002</v>
      </c>
      <c r="IO13" s="9">
        <v>48.366</v>
      </c>
      <c r="IP13" s="9">
        <v>26.489000000000001</v>
      </c>
      <c r="IQ13" s="9">
        <v>12.195</v>
      </c>
    </row>
    <row r="14" spans="1:251">
      <c r="A14" s="10">
        <v>43132</v>
      </c>
      <c r="B14" s="9">
        <v>27.131</v>
      </c>
      <c r="C14" s="9">
        <v>222.96</v>
      </c>
      <c r="D14" s="9">
        <v>35.209000000000003</v>
      </c>
      <c r="E14" s="9">
        <v>372.81200000000001</v>
      </c>
      <c r="F14" s="9">
        <v>372.81200000000001</v>
      </c>
      <c r="G14" s="9">
        <v>99.781999999999996</v>
      </c>
      <c r="H14" s="9">
        <v>27.247</v>
      </c>
      <c r="I14" s="9">
        <v>8.3140000000000001</v>
      </c>
      <c r="J14" s="9">
        <v>15.409000000000001</v>
      </c>
      <c r="K14" s="9">
        <v>17.821999999999999</v>
      </c>
      <c r="L14" s="9">
        <v>5.9009999999999998</v>
      </c>
      <c r="M14" s="9">
        <v>17.43</v>
      </c>
      <c r="N14" s="9">
        <v>0</v>
      </c>
      <c r="O14" s="9">
        <v>4.67</v>
      </c>
      <c r="P14" s="9">
        <v>8.266</v>
      </c>
      <c r="Q14" s="9">
        <v>9.1</v>
      </c>
      <c r="R14" s="9">
        <v>6.3570000000000002</v>
      </c>
      <c r="S14" s="9">
        <v>12.821999999999999</v>
      </c>
      <c r="T14" s="9">
        <v>10.901</v>
      </c>
      <c r="U14" s="9">
        <v>72.534999999999997</v>
      </c>
      <c r="V14" s="9">
        <v>273.02999999999997</v>
      </c>
      <c r="W14" s="9">
        <v>227.64699999999999</v>
      </c>
      <c r="X14" s="9">
        <v>224.71899999999999</v>
      </c>
      <c r="Y14" s="9">
        <v>1.218</v>
      </c>
      <c r="Z14" s="9">
        <v>1.71</v>
      </c>
      <c r="AA14" s="9">
        <v>1.218</v>
      </c>
      <c r="AB14" s="9">
        <v>0</v>
      </c>
      <c r="AC14" s="9">
        <v>1.71</v>
      </c>
      <c r="AD14" s="9">
        <v>165.46799999999999</v>
      </c>
      <c r="AE14" s="9">
        <v>8.5030000000000001</v>
      </c>
      <c r="AF14" s="9">
        <v>9.3789999999999996</v>
      </c>
      <c r="AG14" s="9">
        <v>44.298000000000002</v>
      </c>
      <c r="AH14" s="9">
        <v>14.266</v>
      </c>
      <c r="AI14" s="9">
        <v>213.38200000000001</v>
      </c>
      <c r="AJ14" s="9">
        <v>45.383000000000003</v>
      </c>
      <c r="AK14" s="9">
        <v>300.97500000000002</v>
      </c>
      <c r="AL14" s="9">
        <v>71.835999999999999</v>
      </c>
      <c r="AM14" s="9">
        <v>1401.8389999999999</v>
      </c>
      <c r="AN14" s="9">
        <v>1401.8389999999999</v>
      </c>
      <c r="AO14" s="9">
        <v>205.25899999999999</v>
      </c>
      <c r="AP14" s="9">
        <v>103.65600000000001</v>
      </c>
      <c r="AQ14" s="9">
        <v>43.904000000000003</v>
      </c>
      <c r="AR14" s="9">
        <v>51.04</v>
      </c>
      <c r="AS14" s="9">
        <v>75.673000000000002</v>
      </c>
      <c r="AT14" s="9">
        <v>18.751999999999999</v>
      </c>
      <c r="AU14" s="9">
        <v>81.373999999999995</v>
      </c>
      <c r="AV14" s="9">
        <v>13.051</v>
      </c>
      <c r="AW14" s="9">
        <v>0</v>
      </c>
      <c r="AX14" s="9">
        <v>35.396999999999998</v>
      </c>
      <c r="AY14" s="9">
        <v>35.531999999999996</v>
      </c>
      <c r="AZ14" s="9">
        <v>24.015000000000001</v>
      </c>
      <c r="BA14" s="9">
        <v>69.820999999999998</v>
      </c>
      <c r="BB14" s="9">
        <v>25.123999999999999</v>
      </c>
      <c r="BC14" s="9">
        <v>101.60299999999999</v>
      </c>
      <c r="BD14" s="9">
        <v>1196.5809999999999</v>
      </c>
      <c r="BE14" s="9">
        <v>951.99800000000005</v>
      </c>
      <c r="BF14" s="9">
        <v>883.70699999999999</v>
      </c>
      <c r="BG14" s="9">
        <v>32.06</v>
      </c>
      <c r="BH14" s="9">
        <v>34.069000000000003</v>
      </c>
      <c r="BI14" s="9">
        <v>40.978999999999999</v>
      </c>
      <c r="BJ14" s="9">
        <v>24.564</v>
      </c>
      <c r="BK14" s="9">
        <v>0</v>
      </c>
      <c r="BL14" s="9">
        <v>759.34100000000001</v>
      </c>
      <c r="BM14" s="9">
        <v>65.081999999999994</v>
      </c>
      <c r="BN14" s="9">
        <v>48.685000000000002</v>
      </c>
      <c r="BO14" s="9">
        <v>78.89</v>
      </c>
      <c r="BP14" s="9">
        <v>210.648</v>
      </c>
      <c r="BQ14" s="9">
        <v>741.35</v>
      </c>
      <c r="BR14" s="9">
        <v>244.583</v>
      </c>
      <c r="BS14" s="9">
        <v>1299.048</v>
      </c>
      <c r="BT14" s="9">
        <v>102.791</v>
      </c>
      <c r="BU14" s="9">
        <v>370.27800000000002</v>
      </c>
      <c r="BV14" s="9">
        <v>370.27800000000002</v>
      </c>
      <c r="BW14" s="9">
        <v>56.959000000000003</v>
      </c>
      <c r="BX14" s="9">
        <v>27.093</v>
      </c>
      <c r="BY14" s="9">
        <v>10.058999999999999</v>
      </c>
      <c r="BZ14" s="9">
        <v>15.693</v>
      </c>
      <c r="CA14" s="9">
        <v>17.876999999999999</v>
      </c>
      <c r="CB14" s="9">
        <v>7.875</v>
      </c>
      <c r="CC14" s="9">
        <v>16.422000000000001</v>
      </c>
      <c r="CD14" s="9">
        <v>6.9690000000000003</v>
      </c>
      <c r="CE14" s="9">
        <v>1.149</v>
      </c>
      <c r="CF14" s="9">
        <v>10.054</v>
      </c>
      <c r="CG14" s="9">
        <v>10.25</v>
      </c>
      <c r="CH14" s="9">
        <v>5.4489999999999998</v>
      </c>
      <c r="CI14" s="9">
        <v>17.524000000000001</v>
      </c>
      <c r="CJ14" s="9">
        <v>8.2279999999999998</v>
      </c>
      <c r="CK14" s="9">
        <v>29.866</v>
      </c>
      <c r="CL14" s="9">
        <v>313.31900000000002</v>
      </c>
      <c r="CM14" s="9">
        <v>249.86799999999999</v>
      </c>
      <c r="CN14" s="9">
        <v>232.691</v>
      </c>
      <c r="CO14" s="9">
        <v>6.0410000000000004</v>
      </c>
      <c r="CP14" s="9">
        <v>11.135999999999999</v>
      </c>
      <c r="CQ14" s="9">
        <v>3.9159999999999999</v>
      </c>
      <c r="CR14" s="9">
        <v>8.7059999999999995</v>
      </c>
      <c r="CS14" s="9">
        <v>3.7770000000000001</v>
      </c>
      <c r="CT14" s="9">
        <v>205.32900000000001</v>
      </c>
      <c r="CU14" s="9">
        <v>14.817</v>
      </c>
      <c r="CV14" s="9">
        <v>5.2359999999999998</v>
      </c>
      <c r="CW14" s="9">
        <v>24.484999999999999</v>
      </c>
      <c r="CX14" s="9">
        <v>50.146000000000001</v>
      </c>
      <c r="CY14" s="9">
        <v>199.72200000000001</v>
      </c>
      <c r="CZ14" s="9">
        <v>63.451000000000001</v>
      </c>
      <c r="DA14" s="9">
        <v>340.83600000000001</v>
      </c>
      <c r="DB14" s="9">
        <v>29.440999999999999</v>
      </c>
      <c r="DC14" s="9">
        <v>548.64</v>
      </c>
      <c r="DD14" s="9">
        <v>548.64</v>
      </c>
      <c r="DE14" s="9">
        <v>103.776</v>
      </c>
      <c r="DF14" s="9">
        <v>49.758000000000003</v>
      </c>
      <c r="DG14" s="9">
        <v>21.213999999999999</v>
      </c>
      <c r="DH14" s="9">
        <v>25.504000000000001</v>
      </c>
      <c r="DI14" s="9">
        <v>35.436</v>
      </c>
      <c r="DJ14" s="9">
        <v>11.282</v>
      </c>
      <c r="DK14" s="9">
        <v>32.802</v>
      </c>
      <c r="DL14" s="9">
        <v>9.4730000000000008</v>
      </c>
      <c r="DM14" s="9">
        <v>3.17</v>
      </c>
      <c r="DN14" s="9">
        <v>21.151</v>
      </c>
      <c r="DO14" s="9">
        <v>17.260000000000002</v>
      </c>
      <c r="DP14" s="9">
        <v>8.3070000000000004</v>
      </c>
      <c r="DQ14" s="9">
        <v>29.206</v>
      </c>
      <c r="DR14" s="9">
        <v>17.513000000000002</v>
      </c>
      <c r="DS14" s="9">
        <v>54.018000000000001</v>
      </c>
      <c r="DT14" s="9">
        <v>444.86399999999998</v>
      </c>
      <c r="DU14" s="9">
        <v>309.62299999999999</v>
      </c>
      <c r="DV14" s="9">
        <v>300.69799999999998</v>
      </c>
      <c r="DW14" s="9">
        <v>5.1440000000000001</v>
      </c>
      <c r="DX14" s="9">
        <v>3.7810000000000001</v>
      </c>
      <c r="DY14" s="9">
        <v>3.2170000000000001</v>
      </c>
      <c r="DZ14" s="9">
        <v>3.7919999999999998</v>
      </c>
      <c r="EA14" s="9">
        <v>0.51900000000000002</v>
      </c>
      <c r="EB14" s="9">
        <v>259.339</v>
      </c>
      <c r="EC14" s="9">
        <v>9.7119999999999997</v>
      </c>
      <c r="ED14" s="9">
        <v>8.2010000000000005</v>
      </c>
      <c r="EE14" s="9">
        <v>32.371000000000002</v>
      </c>
      <c r="EF14" s="9">
        <v>37.085000000000001</v>
      </c>
      <c r="EG14" s="9">
        <v>272.53800000000001</v>
      </c>
      <c r="EH14" s="9">
        <v>135.24100000000001</v>
      </c>
      <c r="EI14" s="9">
        <v>493.50099999999998</v>
      </c>
      <c r="EJ14" s="9">
        <v>55.139000000000003</v>
      </c>
      <c r="EK14" s="9">
        <v>981.19399999999996</v>
      </c>
      <c r="EL14" s="9">
        <v>981.19399999999996</v>
      </c>
      <c r="EM14" s="9">
        <v>226.779</v>
      </c>
      <c r="EN14" s="9">
        <v>89.644000000000005</v>
      </c>
      <c r="EO14" s="9">
        <v>29.146000000000001</v>
      </c>
      <c r="EP14" s="9">
        <v>51.176000000000002</v>
      </c>
      <c r="EQ14" s="9">
        <v>55.323999999999998</v>
      </c>
      <c r="ER14" s="9">
        <v>24.998999999999999</v>
      </c>
      <c r="ES14" s="9">
        <v>51.029000000000003</v>
      </c>
      <c r="ET14" s="9">
        <v>9.8659999999999997</v>
      </c>
      <c r="EU14" s="9">
        <v>17.548999999999999</v>
      </c>
      <c r="EV14" s="9">
        <v>24.707999999999998</v>
      </c>
      <c r="EW14" s="9">
        <v>28.701000000000001</v>
      </c>
      <c r="EX14" s="9">
        <v>27.332999999999998</v>
      </c>
      <c r="EY14" s="9">
        <v>51.62</v>
      </c>
      <c r="EZ14" s="9">
        <v>29.120999999999999</v>
      </c>
      <c r="FA14" s="9">
        <v>137.13499999999999</v>
      </c>
      <c r="FB14" s="9">
        <v>754.41499999999996</v>
      </c>
      <c r="FC14" s="9">
        <v>664.69600000000003</v>
      </c>
      <c r="FD14" s="9">
        <v>635.68499999999995</v>
      </c>
      <c r="FE14" s="9">
        <v>17.155999999999999</v>
      </c>
      <c r="FF14" s="9">
        <v>11.334</v>
      </c>
      <c r="FG14" s="9">
        <v>13.083</v>
      </c>
      <c r="FH14" s="9">
        <v>3.2989999999999999</v>
      </c>
      <c r="FI14" s="9">
        <v>12.108000000000001</v>
      </c>
      <c r="FJ14" s="9">
        <v>522.601</v>
      </c>
      <c r="FK14" s="9">
        <v>26.425999999999998</v>
      </c>
      <c r="FL14" s="9">
        <v>33.409999999999997</v>
      </c>
      <c r="FM14" s="9">
        <v>82.259</v>
      </c>
      <c r="FN14" s="9">
        <v>70.518000000000001</v>
      </c>
      <c r="FO14" s="9">
        <v>594.17700000000002</v>
      </c>
      <c r="FP14" s="9">
        <v>89.718999999999994</v>
      </c>
      <c r="FQ14" s="9">
        <v>847.55200000000002</v>
      </c>
      <c r="FR14" s="9">
        <v>133.64099999999999</v>
      </c>
      <c r="FS14" s="9">
        <v>647.505</v>
      </c>
      <c r="FT14" s="9">
        <v>647.505</v>
      </c>
      <c r="FU14" s="9">
        <v>171.339</v>
      </c>
      <c r="FV14" s="9">
        <v>42.106000000000002</v>
      </c>
      <c r="FW14" s="9">
        <v>11.513</v>
      </c>
      <c r="FX14" s="9">
        <v>23.492000000000001</v>
      </c>
      <c r="FY14" s="9">
        <v>25.074999999999999</v>
      </c>
      <c r="FZ14" s="9">
        <v>9.93</v>
      </c>
      <c r="GA14" s="9">
        <v>23.85</v>
      </c>
      <c r="GB14" s="9">
        <v>0</v>
      </c>
      <c r="GC14" s="9">
        <v>9.532</v>
      </c>
      <c r="GD14" s="9">
        <v>11.849</v>
      </c>
      <c r="GE14" s="9">
        <v>13.362</v>
      </c>
      <c r="GF14" s="9">
        <v>9.7929999999999993</v>
      </c>
      <c r="GG14" s="9">
        <v>20.559000000000001</v>
      </c>
      <c r="GH14" s="9">
        <v>14.445</v>
      </c>
      <c r="GI14" s="9">
        <v>129.23400000000001</v>
      </c>
      <c r="GJ14" s="9">
        <v>476.166</v>
      </c>
      <c r="GK14" s="9">
        <v>416.04199999999997</v>
      </c>
      <c r="GL14" s="9">
        <v>406.00799999999998</v>
      </c>
      <c r="GM14" s="9">
        <v>2.3029999999999999</v>
      </c>
      <c r="GN14" s="9">
        <v>7.7320000000000002</v>
      </c>
      <c r="GO14" s="9">
        <v>1.5580000000000001</v>
      </c>
      <c r="GP14" s="9">
        <v>0</v>
      </c>
      <c r="GQ14" s="9">
        <v>7.875</v>
      </c>
      <c r="GR14" s="9">
        <v>287.88400000000001</v>
      </c>
      <c r="GS14" s="9">
        <v>20.300999999999998</v>
      </c>
      <c r="GT14" s="9">
        <v>21.231000000000002</v>
      </c>
      <c r="GU14" s="9">
        <v>86.625</v>
      </c>
      <c r="GV14" s="9">
        <v>34.808999999999997</v>
      </c>
      <c r="GW14" s="9">
        <v>381.233</v>
      </c>
      <c r="GX14" s="9">
        <v>60.124000000000002</v>
      </c>
      <c r="GY14" s="9">
        <v>516.154</v>
      </c>
      <c r="GZ14" s="9">
        <v>131.352</v>
      </c>
      <c r="HA14" s="9">
        <v>252.36099999999999</v>
      </c>
      <c r="HB14" s="9">
        <v>186.78700000000001</v>
      </c>
      <c r="HC14" s="9">
        <v>65.573999999999998</v>
      </c>
      <c r="HD14" s="9">
        <v>3471.9409999999998</v>
      </c>
      <c r="HE14" s="9">
        <v>3233.6619999999998</v>
      </c>
      <c r="HF14" s="9">
        <v>633.83900000000006</v>
      </c>
      <c r="HG14" s="9">
        <v>279.68</v>
      </c>
      <c r="HH14" s="9">
        <v>114.425</v>
      </c>
      <c r="HI14" s="9">
        <v>132.845</v>
      </c>
      <c r="HJ14" s="9">
        <v>174.06399999999999</v>
      </c>
      <c r="HK14" s="9">
        <v>73.914000000000001</v>
      </c>
      <c r="HL14" s="9">
        <v>164.458</v>
      </c>
      <c r="HM14" s="9">
        <v>42.542999999999999</v>
      </c>
      <c r="HN14" s="9">
        <v>36.606999999999999</v>
      </c>
      <c r="HO14" s="9">
        <v>78.117000000000004</v>
      </c>
      <c r="HP14" s="9">
        <v>87.372</v>
      </c>
      <c r="HQ14" s="9">
        <v>82.92</v>
      </c>
      <c r="HR14" s="9">
        <v>166.983</v>
      </c>
      <c r="HS14" s="9">
        <v>81.426000000000002</v>
      </c>
      <c r="HT14" s="9">
        <v>354.15800000000002</v>
      </c>
      <c r="HU14" s="9">
        <v>2599.8229999999999</v>
      </c>
      <c r="HV14" s="9">
        <v>2081.739</v>
      </c>
      <c r="HW14" s="9">
        <v>1977.0550000000001</v>
      </c>
      <c r="HX14" s="9">
        <v>56.680999999999997</v>
      </c>
      <c r="HY14" s="9">
        <v>47.569000000000003</v>
      </c>
      <c r="HZ14" s="9">
        <v>55.154000000000003</v>
      </c>
      <c r="IA14" s="9">
        <v>30.251000000000001</v>
      </c>
      <c r="IB14" s="9">
        <v>13.816000000000001</v>
      </c>
      <c r="IC14" s="9">
        <v>1634.7560000000001</v>
      </c>
      <c r="ID14" s="9">
        <v>122.684</v>
      </c>
      <c r="IE14" s="9">
        <v>94.909000000000006</v>
      </c>
      <c r="IF14" s="9">
        <v>229.39</v>
      </c>
      <c r="IG14" s="9">
        <v>343.59699999999998</v>
      </c>
      <c r="IH14" s="9">
        <v>1738.1420000000001</v>
      </c>
      <c r="II14" s="9">
        <v>518.08399999999995</v>
      </c>
      <c r="IJ14" s="9">
        <v>238.279</v>
      </c>
      <c r="IK14" s="9">
        <v>3035.8020000000001</v>
      </c>
      <c r="IL14" s="9">
        <v>436.13900000000001</v>
      </c>
      <c r="IM14" s="9">
        <v>412.52199999999999</v>
      </c>
      <c r="IN14" s="9">
        <v>412.52199999999999</v>
      </c>
      <c r="IO14" s="9">
        <v>44.954999999999998</v>
      </c>
      <c r="IP14" s="9">
        <v>22.533999999999999</v>
      </c>
      <c r="IQ14" s="9">
        <v>9.76</v>
      </c>
    </row>
    <row r="15" spans="1:251">
      <c r="A15" s="10">
        <v>43497</v>
      </c>
      <c r="B15" s="9">
        <v>31.224</v>
      </c>
      <c r="C15" s="9">
        <v>227.678</v>
      </c>
      <c r="D15" s="9">
        <v>33.948</v>
      </c>
      <c r="E15" s="9">
        <v>376.137</v>
      </c>
      <c r="F15" s="9">
        <v>376.137</v>
      </c>
      <c r="G15" s="9">
        <v>96.783000000000001</v>
      </c>
      <c r="H15" s="9">
        <v>31.119</v>
      </c>
      <c r="I15" s="9">
        <v>8.2089999999999996</v>
      </c>
      <c r="J15" s="9">
        <v>18.259</v>
      </c>
      <c r="K15" s="9">
        <v>15.493</v>
      </c>
      <c r="L15" s="9">
        <v>10.975</v>
      </c>
      <c r="M15" s="9">
        <v>14.978999999999999</v>
      </c>
      <c r="N15" s="9">
        <v>0</v>
      </c>
      <c r="O15" s="9">
        <v>10.906000000000001</v>
      </c>
      <c r="P15" s="9">
        <v>3.0019999999999998</v>
      </c>
      <c r="Q15" s="9">
        <v>9.8070000000000004</v>
      </c>
      <c r="R15" s="9">
        <v>13.657999999999999</v>
      </c>
      <c r="S15" s="9">
        <v>18.471</v>
      </c>
      <c r="T15" s="9">
        <v>7.9960000000000004</v>
      </c>
      <c r="U15" s="9">
        <v>65.664000000000001</v>
      </c>
      <c r="V15" s="9">
        <v>279.35399999999998</v>
      </c>
      <c r="W15" s="9">
        <v>212.87200000000001</v>
      </c>
      <c r="X15" s="9">
        <v>207.05099999999999</v>
      </c>
      <c r="Y15" s="9">
        <v>1.6279999999999999</v>
      </c>
      <c r="Z15" s="9">
        <v>4.1929999999999996</v>
      </c>
      <c r="AA15" s="9">
        <v>0.99099999999999999</v>
      </c>
      <c r="AB15" s="9">
        <v>0.63700000000000001</v>
      </c>
      <c r="AC15" s="9">
        <v>4.1929999999999996</v>
      </c>
      <c r="AD15" s="9">
        <v>163.91399999999999</v>
      </c>
      <c r="AE15" s="9">
        <v>7.2910000000000004</v>
      </c>
      <c r="AF15" s="9">
        <v>6.8869999999999996</v>
      </c>
      <c r="AG15" s="9">
        <v>34.78</v>
      </c>
      <c r="AH15" s="9">
        <v>16.669</v>
      </c>
      <c r="AI15" s="9">
        <v>196.203</v>
      </c>
      <c r="AJ15" s="9">
        <v>66.481999999999999</v>
      </c>
      <c r="AK15" s="9">
        <v>307.67500000000001</v>
      </c>
      <c r="AL15" s="9">
        <v>68.462000000000003</v>
      </c>
      <c r="AM15" s="9">
        <v>1380.835</v>
      </c>
      <c r="AN15" s="9">
        <v>1380.835</v>
      </c>
      <c r="AO15" s="9">
        <v>196.90199999999999</v>
      </c>
      <c r="AP15" s="9">
        <v>107.928</v>
      </c>
      <c r="AQ15" s="9">
        <v>46.104999999999997</v>
      </c>
      <c r="AR15" s="9">
        <v>56.94</v>
      </c>
      <c r="AS15" s="9">
        <v>70.662999999999997</v>
      </c>
      <c r="AT15" s="9">
        <v>32.383000000000003</v>
      </c>
      <c r="AU15" s="9">
        <v>76.430999999999997</v>
      </c>
      <c r="AV15" s="9">
        <v>26.614000000000001</v>
      </c>
      <c r="AW15" s="9">
        <v>0</v>
      </c>
      <c r="AX15" s="9">
        <v>41.750999999999998</v>
      </c>
      <c r="AY15" s="9">
        <v>34.527999999999999</v>
      </c>
      <c r="AZ15" s="9">
        <v>26.765999999999998</v>
      </c>
      <c r="BA15" s="9">
        <v>69.831000000000003</v>
      </c>
      <c r="BB15" s="9">
        <v>33.215000000000003</v>
      </c>
      <c r="BC15" s="9">
        <v>88.974000000000004</v>
      </c>
      <c r="BD15" s="9">
        <v>1183.933</v>
      </c>
      <c r="BE15" s="9">
        <v>922.04200000000003</v>
      </c>
      <c r="BF15" s="9">
        <v>863.70699999999999</v>
      </c>
      <c r="BG15" s="9">
        <v>30.300999999999998</v>
      </c>
      <c r="BH15" s="9">
        <v>28.033999999999999</v>
      </c>
      <c r="BI15" s="9">
        <v>39.790999999999997</v>
      </c>
      <c r="BJ15" s="9">
        <v>18.544</v>
      </c>
      <c r="BK15" s="9">
        <v>0</v>
      </c>
      <c r="BL15" s="9">
        <v>736.57100000000003</v>
      </c>
      <c r="BM15" s="9">
        <v>45.725999999999999</v>
      </c>
      <c r="BN15" s="9">
        <v>44.234999999999999</v>
      </c>
      <c r="BO15" s="9">
        <v>95.510999999999996</v>
      </c>
      <c r="BP15" s="9">
        <v>188.70099999999999</v>
      </c>
      <c r="BQ15" s="9">
        <v>733.34100000000001</v>
      </c>
      <c r="BR15" s="9">
        <v>261.89100000000002</v>
      </c>
      <c r="BS15" s="9">
        <v>1293.806</v>
      </c>
      <c r="BT15" s="9">
        <v>87.028999999999996</v>
      </c>
      <c r="BU15" s="9">
        <v>461.91500000000002</v>
      </c>
      <c r="BV15" s="9">
        <v>461.91500000000002</v>
      </c>
      <c r="BW15" s="9">
        <v>60.634</v>
      </c>
      <c r="BX15" s="9">
        <v>31.625</v>
      </c>
      <c r="BY15" s="9">
        <v>12.645</v>
      </c>
      <c r="BZ15" s="9">
        <v>18.457999999999998</v>
      </c>
      <c r="CA15" s="9">
        <v>17.756</v>
      </c>
      <c r="CB15" s="9">
        <v>13.347</v>
      </c>
      <c r="CC15" s="9">
        <v>17.872</v>
      </c>
      <c r="CD15" s="9">
        <v>7.5519999999999996</v>
      </c>
      <c r="CE15" s="9">
        <v>5.6790000000000003</v>
      </c>
      <c r="CF15" s="9">
        <v>12.217000000000001</v>
      </c>
      <c r="CG15" s="9">
        <v>10.012</v>
      </c>
      <c r="CH15" s="9">
        <v>8.8740000000000006</v>
      </c>
      <c r="CI15" s="9">
        <v>20.576000000000001</v>
      </c>
      <c r="CJ15" s="9">
        <v>10.526999999999999</v>
      </c>
      <c r="CK15" s="9">
        <v>29.007999999999999</v>
      </c>
      <c r="CL15" s="9">
        <v>401.28100000000001</v>
      </c>
      <c r="CM15" s="9">
        <v>315.60399999999998</v>
      </c>
      <c r="CN15" s="9">
        <v>292.726</v>
      </c>
      <c r="CO15" s="9">
        <v>13.295999999999999</v>
      </c>
      <c r="CP15" s="9">
        <v>9.5820000000000007</v>
      </c>
      <c r="CQ15" s="9">
        <v>12.071999999999999</v>
      </c>
      <c r="CR15" s="9">
        <v>8.1150000000000002</v>
      </c>
      <c r="CS15" s="9">
        <v>2.089</v>
      </c>
      <c r="CT15" s="9">
        <v>256.37799999999999</v>
      </c>
      <c r="CU15" s="9">
        <v>14.468</v>
      </c>
      <c r="CV15" s="9">
        <v>10.333</v>
      </c>
      <c r="CW15" s="9">
        <v>34.424999999999997</v>
      </c>
      <c r="CX15" s="9">
        <v>69.671000000000006</v>
      </c>
      <c r="CY15" s="9">
        <v>245.93199999999999</v>
      </c>
      <c r="CZ15" s="9">
        <v>85.677000000000007</v>
      </c>
      <c r="DA15" s="9">
        <v>433.09199999999998</v>
      </c>
      <c r="DB15" s="9">
        <v>28.823</v>
      </c>
      <c r="DC15" s="9">
        <v>544.49199999999996</v>
      </c>
      <c r="DD15" s="9">
        <v>544.49199999999996</v>
      </c>
      <c r="DE15" s="9">
        <v>96.626000000000005</v>
      </c>
      <c r="DF15" s="9">
        <v>45.101999999999997</v>
      </c>
      <c r="DG15" s="9">
        <v>23.606999999999999</v>
      </c>
      <c r="DH15" s="9">
        <v>17.617999999999999</v>
      </c>
      <c r="DI15" s="9">
        <v>33.015999999999998</v>
      </c>
      <c r="DJ15" s="9">
        <v>8.2089999999999996</v>
      </c>
      <c r="DK15" s="9">
        <v>28.81</v>
      </c>
      <c r="DL15" s="9">
        <v>5.9939999999999998</v>
      </c>
      <c r="DM15" s="9">
        <v>5.8319999999999999</v>
      </c>
      <c r="DN15" s="9">
        <v>14.395</v>
      </c>
      <c r="DO15" s="9">
        <v>17.983000000000001</v>
      </c>
      <c r="DP15" s="9">
        <v>8.8469999999999995</v>
      </c>
      <c r="DQ15" s="9">
        <v>27.113</v>
      </c>
      <c r="DR15" s="9">
        <v>14.112</v>
      </c>
      <c r="DS15" s="9">
        <v>51.524000000000001</v>
      </c>
      <c r="DT15" s="9">
        <v>447.86599999999999</v>
      </c>
      <c r="DU15" s="9">
        <v>322.42399999999998</v>
      </c>
      <c r="DV15" s="9">
        <v>316.16800000000001</v>
      </c>
      <c r="DW15" s="9">
        <v>2.319</v>
      </c>
      <c r="DX15" s="9">
        <v>3.9369999999999998</v>
      </c>
      <c r="DY15" s="9">
        <v>1.1890000000000001</v>
      </c>
      <c r="DZ15" s="9">
        <v>2.64</v>
      </c>
      <c r="EA15" s="9">
        <v>2.427</v>
      </c>
      <c r="EB15" s="9">
        <v>262.80099999999999</v>
      </c>
      <c r="EC15" s="9">
        <v>6.85</v>
      </c>
      <c r="ED15" s="9">
        <v>12.928000000000001</v>
      </c>
      <c r="EE15" s="9">
        <v>39.844999999999999</v>
      </c>
      <c r="EF15" s="9">
        <v>33.789000000000001</v>
      </c>
      <c r="EG15" s="9">
        <v>288.63600000000002</v>
      </c>
      <c r="EH15" s="9">
        <v>125.441</v>
      </c>
      <c r="EI15" s="9">
        <v>496.04</v>
      </c>
      <c r="EJ15" s="9">
        <v>48.451999999999998</v>
      </c>
      <c r="EK15" s="9">
        <v>1017.872</v>
      </c>
      <c r="EL15" s="9">
        <v>1017.872</v>
      </c>
      <c r="EM15" s="9">
        <v>220.65</v>
      </c>
      <c r="EN15" s="9">
        <v>101.166</v>
      </c>
      <c r="EO15" s="9">
        <v>38.209000000000003</v>
      </c>
      <c r="EP15" s="9">
        <v>51.515999999999998</v>
      </c>
      <c r="EQ15" s="9">
        <v>58.625</v>
      </c>
      <c r="ER15" s="9">
        <v>31.1</v>
      </c>
      <c r="ES15" s="9">
        <v>52.911000000000001</v>
      </c>
      <c r="ET15" s="9">
        <v>11.457000000000001</v>
      </c>
      <c r="EU15" s="9">
        <v>23.920999999999999</v>
      </c>
      <c r="EV15" s="9">
        <v>28.331</v>
      </c>
      <c r="EW15" s="9">
        <v>35.441000000000003</v>
      </c>
      <c r="EX15" s="9">
        <v>25.952000000000002</v>
      </c>
      <c r="EY15" s="9">
        <v>64.349000000000004</v>
      </c>
      <c r="EZ15" s="9">
        <v>25.376000000000001</v>
      </c>
      <c r="FA15" s="9">
        <v>119.48399999999999</v>
      </c>
      <c r="FB15" s="9">
        <v>797.22199999999998</v>
      </c>
      <c r="FC15" s="9">
        <v>693.75199999999995</v>
      </c>
      <c r="FD15" s="9">
        <v>668.47299999999996</v>
      </c>
      <c r="FE15" s="9">
        <v>15.474</v>
      </c>
      <c r="FF15" s="9">
        <v>9.8049999999999997</v>
      </c>
      <c r="FG15" s="9">
        <v>15.816000000000001</v>
      </c>
      <c r="FH15" s="9">
        <v>2.9409999999999998</v>
      </c>
      <c r="FI15" s="9">
        <v>6.5229999999999997</v>
      </c>
      <c r="FJ15" s="9">
        <v>537.96799999999996</v>
      </c>
      <c r="FK15" s="9">
        <v>27.38</v>
      </c>
      <c r="FL15" s="9">
        <v>28.977</v>
      </c>
      <c r="FM15" s="9">
        <v>99.427000000000007</v>
      </c>
      <c r="FN15" s="9">
        <v>77.106999999999999</v>
      </c>
      <c r="FO15" s="9">
        <v>616.64499999999998</v>
      </c>
      <c r="FP15" s="9">
        <v>103.47</v>
      </c>
      <c r="FQ15" s="9">
        <v>895.29700000000003</v>
      </c>
      <c r="FR15" s="9">
        <v>122.575</v>
      </c>
      <c r="FS15" s="9">
        <v>661.83299999999997</v>
      </c>
      <c r="FT15" s="9">
        <v>661.83299999999997</v>
      </c>
      <c r="FU15" s="9">
        <v>172.70699999999999</v>
      </c>
      <c r="FV15" s="9">
        <v>52.79</v>
      </c>
      <c r="FW15" s="9">
        <v>16.53</v>
      </c>
      <c r="FX15" s="9">
        <v>26.677</v>
      </c>
      <c r="FY15" s="9">
        <v>25.538</v>
      </c>
      <c r="FZ15" s="9">
        <v>17.667999999999999</v>
      </c>
      <c r="GA15" s="9">
        <v>24.986999999999998</v>
      </c>
      <c r="GB15" s="9">
        <v>0</v>
      </c>
      <c r="GC15" s="9">
        <v>16.957999999999998</v>
      </c>
      <c r="GD15" s="9">
        <v>5.1040000000000001</v>
      </c>
      <c r="GE15" s="9">
        <v>14.939</v>
      </c>
      <c r="GF15" s="9">
        <v>23.163</v>
      </c>
      <c r="GG15" s="9">
        <v>29.602</v>
      </c>
      <c r="GH15" s="9">
        <v>13.603999999999999</v>
      </c>
      <c r="GI15" s="9">
        <v>119.917</v>
      </c>
      <c r="GJ15" s="9">
        <v>489.12599999999998</v>
      </c>
      <c r="GK15" s="9">
        <v>411.58699999999999</v>
      </c>
      <c r="GL15" s="9">
        <v>401.07</v>
      </c>
      <c r="GM15" s="9">
        <v>4.3659999999999997</v>
      </c>
      <c r="GN15" s="9">
        <v>6.1509999999999998</v>
      </c>
      <c r="GO15" s="9">
        <v>4.2690000000000001</v>
      </c>
      <c r="GP15" s="9">
        <v>0</v>
      </c>
      <c r="GQ15" s="9">
        <v>6.2480000000000002</v>
      </c>
      <c r="GR15" s="9">
        <v>293.68299999999999</v>
      </c>
      <c r="GS15" s="9">
        <v>17.591999999999999</v>
      </c>
      <c r="GT15" s="9">
        <v>27.061</v>
      </c>
      <c r="GU15" s="9">
        <v>73.251000000000005</v>
      </c>
      <c r="GV15" s="9">
        <v>32.747999999999998</v>
      </c>
      <c r="GW15" s="9">
        <v>378.839</v>
      </c>
      <c r="GX15" s="9">
        <v>77.539000000000001</v>
      </c>
      <c r="GY15" s="9">
        <v>536.49</v>
      </c>
      <c r="GZ15" s="9">
        <v>125.343</v>
      </c>
      <c r="HA15" s="9">
        <v>270.70800000000003</v>
      </c>
      <c r="HB15" s="9">
        <v>214.17099999999999</v>
      </c>
      <c r="HC15" s="9">
        <v>56.536999999999999</v>
      </c>
      <c r="HD15" s="9">
        <v>3615.0239999999999</v>
      </c>
      <c r="HE15" s="9">
        <v>3367.4189999999999</v>
      </c>
      <c r="HF15" s="9">
        <v>677.48500000000001</v>
      </c>
      <c r="HG15" s="9">
        <v>299.75400000000002</v>
      </c>
      <c r="HH15" s="9">
        <v>118.462</v>
      </c>
      <c r="HI15" s="9">
        <v>146.101</v>
      </c>
      <c r="HJ15" s="9">
        <v>171.929</v>
      </c>
      <c r="HK15" s="9">
        <v>92.634</v>
      </c>
      <c r="HL15" s="9">
        <v>171.761</v>
      </c>
      <c r="HM15" s="9">
        <v>48.994</v>
      </c>
      <c r="HN15" s="9">
        <v>37.534999999999997</v>
      </c>
      <c r="HO15" s="9">
        <v>91.503</v>
      </c>
      <c r="HP15" s="9">
        <v>92.531999999999996</v>
      </c>
      <c r="HQ15" s="9">
        <v>80.527000000000001</v>
      </c>
      <c r="HR15" s="9">
        <v>185.68899999999999</v>
      </c>
      <c r="HS15" s="9">
        <v>78.873000000000005</v>
      </c>
      <c r="HT15" s="9">
        <v>377.73</v>
      </c>
      <c r="HU15" s="9">
        <v>2689.9349999999999</v>
      </c>
      <c r="HV15" s="9">
        <v>2173.9</v>
      </c>
      <c r="HW15" s="9">
        <v>2036.42</v>
      </c>
      <c r="HX15" s="9">
        <v>71.144000000000005</v>
      </c>
      <c r="HY15" s="9">
        <v>66.335999999999999</v>
      </c>
      <c r="HZ15" s="9">
        <v>77.332999999999998</v>
      </c>
      <c r="IA15" s="9">
        <v>36.506</v>
      </c>
      <c r="IB15" s="9">
        <v>21.245000000000001</v>
      </c>
      <c r="IC15" s="9">
        <v>1693.5989999999999</v>
      </c>
      <c r="ID15" s="9">
        <v>124.881</v>
      </c>
      <c r="IE15" s="9">
        <v>95.423000000000002</v>
      </c>
      <c r="IF15" s="9">
        <v>259.99799999999999</v>
      </c>
      <c r="IG15" s="9">
        <v>408.447</v>
      </c>
      <c r="IH15" s="9">
        <v>1765.454</v>
      </c>
      <c r="II15" s="9">
        <v>516.03399999999999</v>
      </c>
      <c r="IJ15" s="9">
        <v>247.60499999999999</v>
      </c>
      <c r="IK15" s="9">
        <v>3152.59</v>
      </c>
      <c r="IL15" s="9">
        <v>462.43299999999999</v>
      </c>
      <c r="IM15" s="9">
        <v>412.75</v>
      </c>
      <c r="IN15" s="9">
        <v>412.75</v>
      </c>
      <c r="IO15" s="9">
        <v>51.634999999999998</v>
      </c>
      <c r="IP15" s="9">
        <v>27.786000000000001</v>
      </c>
      <c r="IQ15" s="9">
        <v>16.03</v>
      </c>
    </row>
    <row r="16" spans="1:251">
      <c r="A16" s="10">
        <v>43862</v>
      </c>
      <c r="B16" s="9">
        <v>39.276000000000003</v>
      </c>
      <c r="C16" s="9">
        <v>229.816</v>
      </c>
      <c r="D16" s="9">
        <v>22.276</v>
      </c>
      <c r="E16" s="9">
        <v>388.08</v>
      </c>
      <c r="F16" s="9">
        <v>388.08</v>
      </c>
      <c r="G16" s="9">
        <v>99.248000000000005</v>
      </c>
      <c r="H16" s="9">
        <v>24.791</v>
      </c>
      <c r="I16" s="9">
        <v>8.0129999999999999</v>
      </c>
      <c r="J16" s="9">
        <v>13.303000000000001</v>
      </c>
      <c r="K16" s="9">
        <v>12.909000000000001</v>
      </c>
      <c r="L16" s="9">
        <v>8.4079999999999995</v>
      </c>
      <c r="M16" s="9">
        <v>13.808999999999999</v>
      </c>
      <c r="N16" s="9">
        <v>0.83</v>
      </c>
      <c r="O16" s="9">
        <v>6.6779999999999999</v>
      </c>
      <c r="P16" s="9">
        <v>2.6960000000000002</v>
      </c>
      <c r="Q16" s="9">
        <v>8.49</v>
      </c>
      <c r="R16" s="9">
        <v>10.130000000000001</v>
      </c>
      <c r="S16" s="9">
        <v>11.788</v>
      </c>
      <c r="T16" s="9">
        <v>9.5289999999999999</v>
      </c>
      <c r="U16" s="9">
        <v>74.456999999999994</v>
      </c>
      <c r="V16" s="9">
        <v>288.83199999999999</v>
      </c>
      <c r="W16" s="9">
        <v>242.73099999999999</v>
      </c>
      <c r="X16" s="9">
        <v>234.827</v>
      </c>
      <c r="Y16" s="9">
        <v>1.6970000000000001</v>
      </c>
      <c r="Z16" s="9">
        <v>6.2069999999999999</v>
      </c>
      <c r="AA16" s="9">
        <v>3.2229999999999999</v>
      </c>
      <c r="AB16" s="9">
        <v>0</v>
      </c>
      <c r="AC16" s="9">
        <v>4.681</v>
      </c>
      <c r="AD16" s="9">
        <v>164.93700000000001</v>
      </c>
      <c r="AE16" s="9">
        <v>8.1129999999999995</v>
      </c>
      <c r="AF16" s="9">
        <v>11.398999999999999</v>
      </c>
      <c r="AG16" s="9">
        <v>58.281999999999996</v>
      </c>
      <c r="AH16" s="9">
        <v>22.215</v>
      </c>
      <c r="AI16" s="9">
        <v>220.51599999999999</v>
      </c>
      <c r="AJ16" s="9">
        <v>46.101999999999997</v>
      </c>
      <c r="AK16" s="9">
        <v>310.74799999999999</v>
      </c>
      <c r="AL16" s="9">
        <v>77.332999999999998</v>
      </c>
      <c r="AM16" s="9">
        <v>1385.01</v>
      </c>
      <c r="AN16" s="9">
        <v>1385.01</v>
      </c>
      <c r="AO16" s="9">
        <v>220.00899999999999</v>
      </c>
      <c r="AP16" s="9">
        <v>115.589</v>
      </c>
      <c r="AQ16" s="9">
        <v>61.73</v>
      </c>
      <c r="AR16" s="9">
        <v>48.091000000000001</v>
      </c>
      <c r="AS16" s="9">
        <v>81.831000000000003</v>
      </c>
      <c r="AT16" s="9">
        <v>27.99</v>
      </c>
      <c r="AU16" s="9">
        <v>91.489000000000004</v>
      </c>
      <c r="AV16" s="9">
        <v>18.332000000000001</v>
      </c>
      <c r="AW16" s="9">
        <v>0</v>
      </c>
      <c r="AX16" s="9">
        <v>49.39</v>
      </c>
      <c r="AY16" s="9">
        <v>25.510999999999999</v>
      </c>
      <c r="AZ16" s="9">
        <v>34.92</v>
      </c>
      <c r="BA16" s="9">
        <v>83.665999999999997</v>
      </c>
      <c r="BB16" s="9">
        <v>26.155000000000001</v>
      </c>
      <c r="BC16" s="9">
        <v>104.419</v>
      </c>
      <c r="BD16" s="9">
        <v>1165.002</v>
      </c>
      <c r="BE16" s="9">
        <v>939.94200000000001</v>
      </c>
      <c r="BF16" s="9">
        <v>886.45299999999997</v>
      </c>
      <c r="BG16" s="9">
        <v>28.727</v>
      </c>
      <c r="BH16" s="9">
        <v>24.762</v>
      </c>
      <c r="BI16" s="9">
        <v>37.353999999999999</v>
      </c>
      <c r="BJ16" s="9">
        <v>16.134</v>
      </c>
      <c r="BK16" s="9">
        <v>0</v>
      </c>
      <c r="BL16" s="9">
        <v>741.11400000000003</v>
      </c>
      <c r="BM16" s="9">
        <v>67.616</v>
      </c>
      <c r="BN16" s="9">
        <v>34.353000000000002</v>
      </c>
      <c r="BO16" s="9">
        <v>96.858000000000004</v>
      </c>
      <c r="BP16" s="9">
        <v>195.40899999999999</v>
      </c>
      <c r="BQ16" s="9">
        <v>744.53300000000002</v>
      </c>
      <c r="BR16" s="9">
        <v>225.06</v>
      </c>
      <c r="BS16" s="9">
        <v>1281.078</v>
      </c>
      <c r="BT16" s="9">
        <v>103.932</v>
      </c>
      <c r="BU16" s="9">
        <v>483.23099999999999</v>
      </c>
      <c r="BV16" s="9">
        <v>483.23099999999999</v>
      </c>
      <c r="BW16" s="9">
        <v>64.585999999999999</v>
      </c>
      <c r="BX16" s="9">
        <v>32.942</v>
      </c>
      <c r="BY16" s="9">
        <v>11.3</v>
      </c>
      <c r="BZ16" s="9">
        <v>17.815999999999999</v>
      </c>
      <c r="CA16" s="9">
        <v>17.079000000000001</v>
      </c>
      <c r="CB16" s="9">
        <v>12.037000000000001</v>
      </c>
      <c r="CC16" s="9">
        <v>14.254</v>
      </c>
      <c r="CD16" s="9">
        <v>6.4550000000000001</v>
      </c>
      <c r="CE16" s="9">
        <v>8.407</v>
      </c>
      <c r="CF16" s="9">
        <v>12.763999999999999</v>
      </c>
      <c r="CG16" s="9">
        <v>9.0410000000000004</v>
      </c>
      <c r="CH16" s="9">
        <v>7.3109999999999999</v>
      </c>
      <c r="CI16" s="9">
        <v>23.841000000000001</v>
      </c>
      <c r="CJ16" s="9">
        <v>5.2759999999999998</v>
      </c>
      <c r="CK16" s="9">
        <v>31.643999999999998</v>
      </c>
      <c r="CL16" s="9">
        <v>418.64600000000002</v>
      </c>
      <c r="CM16" s="9">
        <v>320.096</v>
      </c>
      <c r="CN16" s="9">
        <v>297.93299999999999</v>
      </c>
      <c r="CO16" s="9">
        <v>7.4509999999999996</v>
      </c>
      <c r="CP16" s="9">
        <v>14.711</v>
      </c>
      <c r="CQ16" s="9">
        <v>5.234</v>
      </c>
      <c r="CR16" s="9">
        <v>8.6460000000000008</v>
      </c>
      <c r="CS16" s="9">
        <v>8.282</v>
      </c>
      <c r="CT16" s="9">
        <v>262.45</v>
      </c>
      <c r="CU16" s="9">
        <v>12.516</v>
      </c>
      <c r="CV16" s="9">
        <v>10.282999999999999</v>
      </c>
      <c r="CW16" s="9">
        <v>34.845999999999997</v>
      </c>
      <c r="CX16" s="9">
        <v>59.652000000000001</v>
      </c>
      <c r="CY16" s="9">
        <v>260.44400000000002</v>
      </c>
      <c r="CZ16" s="9">
        <v>98.55</v>
      </c>
      <c r="DA16" s="9">
        <v>449.08</v>
      </c>
      <c r="DB16" s="9">
        <v>34.152000000000001</v>
      </c>
      <c r="DC16" s="9">
        <v>513.83900000000006</v>
      </c>
      <c r="DD16" s="9">
        <v>513.83900000000006</v>
      </c>
      <c r="DE16" s="9">
        <v>75.706999999999994</v>
      </c>
      <c r="DF16" s="9">
        <v>37.267000000000003</v>
      </c>
      <c r="DG16" s="9">
        <v>19.713999999999999</v>
      </c>
      <c r="DH16" s="9">
        <v>14.715</v>
      </c>
      <c r="DI16" s="9">
        <v>26.193999999999999</v>
      </c>
      <c r="DJ16" s="9">
        <v>8.2349999999999994</v>
      </c>
      <c r="DK16" s="9">
        <v>23.585000000000001</v>
      </c>
      <c r="DL16" s="9">
        <v>8.1150000000000002</v>
      </c>
      <c r="DM16" s="9">
        <v>2.7290000000000001</v>
      </c>
      <c r="DN16" s="9">
        <v>13.375999999999999</v>
      </c>
      <c r="DO16" s="9">
        <v>13.242000000000001</v>
      </c>
      <c r="DP16" s="9">
        <v>7.8109999999999999</v>
      </c>
      <c r="DQ16" s="9">
        <v>25.466000000000001</v>
      </c>
      <c r="DR16" s="9">
        <v>8.9629999999999992</v>
      </c>
      <c r="DS16" s="9">
        <v>38.441000000000003</v>
      </c>
      <c r="DT16" s="9">
        <v>438.13200000000001</v>
      </c>
      <c r="DU16" s="9">
        <v>303.512</v>
      </c>
      <c r="DV16" s="9">
        <v>287.68</v>
      </c>
      <c r="DW16" s="9">
        <v>5.1509999999999998</v>
      </c>
      <c r="DX16" s="9">
        <v>10.680999999999999</v>
      </c>
      <c r="DY16" s="9">
        <v>2.4140000000000001</v>
      </c>
      <c r="DZ16" s="9">
        <v>8.06</v>
      </c>
      <c r="EA16" s="9">
        <v>5.3579999999999997</v>
      </c>
      <c r="EB16" s="9">
        <v>249.79599999999999</v>
      </c>
      <c r="EC16" s="9">
        <v>8.5679999999999996</v>
      </c>
      <c r="ED16" s="9">
        <v>11.628</v>
      </c>
      <c r="EE16" s="9">
        <v>33.518999999999998</v>
      </c>
      <c r="EF16" s="9">
        <v>33.585999999999999</v>
      </c>
      <c r="EG16" s="9">
        <v>269.92500000000001</v>
      </c>
      <c r="EH16" s="9">
        <v>134.62100000000001</v>
      </c>
      <c r="EI16" s="9">
        <v>475.03100000000001</v>
      </c>
      <c r="EJ16" s="9">
        <v>38.808</v>
      </c>
      <c r="EK16" s="9">
        <v>1070.5419999999999</v>
      </c>
      <c r="EL16" s="9">
        <v>1070.5419999999999</v>
      </c>
      <c r="EM16" s="9">
        <v>203.09899999999999</v>
      </c>
      <c r="EN16" s="9">
        <v>87.558999999999997</v>
      </c>
      <c r="EO16" s="9">
        <v>32.694000000000003</v>
      </c>
      <c r="EP16" s="9">
        <v>44.281999999999996</v>
      </c>
      <c r="EQ16" s="9">
        <v>50.98</v>
      </c>
      <c r="ER16" s="9">
        <v>25.995999999999999</v>
      </c>
      <c r="ES16" s="9">
        <v>48.133000000000003</v>
      </c>
      <c r="ET16" s="9">
        <v>10.273999999999999</v>
      </c>
      <c r="EU16" s="9">
        <v>18.568999999999999</v>
      </c>
      <c r="EV16" s="9">
        <v>24.78</v>
      </c>
      <c r="EW16" s="9">
        <v>24.036999999999999</v>
      </c>
      <c r="EX16" s="9">
        <v>28.158999999999999</v>
      </c>
      <c r="EY16" s="9">
        <v>49.277999999999999</v>
      </c>
      <c r="EZ16" s="9">
        <v>27.698</v>
      </c>
      <c r="FA16" s="9">
        <v>115.54</v>
      </c>
      <c r="FB16" s="9">
        <v>867.44299999999998</v>
      </c>
      <c r="FC16" s="9">
        <v>761.17600000000004</v>
      </c>
      <c r="FD16" s="9">
        <v>718.995</v>
      </c>
      <c r="FE16" s="9">
        <v>21.911999999999999</v>
      </c>
      <c r="FF16" s="9">
        <v>20.268999999999998</v>
      </c>
      <c r="FG16" s="9">
        <v>22.088999999999999</v>
      </c>
      <c r="FH16" s="9">
        <v>6.3890000000000002</v>
      </c>
      <c r="FI16" s="9">
        <v>13.704000000000001</v>
      </c>
      <c r="FJ16" s="9">
        <v>573.07399999999996</v>
      </c>
      <c r="FK16" s="9">
        <v>31.946999999999999</v>
      </c>
      <c r="FL16" s="9">
        <v>35.645000000000003</v>
      </c>
      <c r="FM16" s="9">
        <v>120.51</v>
      </c>
      <c r="FN16" s="9">
        <v>104.786</v>
      </c>
      <c r="FO16" s="9">
        <v>656.39</v>
      </c>
      <c r="FP16" s="9">
        <v>106.267</v>
      </c>
      <c r="FQ16" s="9">
        <v>953.70100000000002</v>
      </c>
      <c r="FR16" s="9">
        <v>116.84099999999999</v>
      </c>
      <c r="FS16" s="9">
        <v>663.66399999999999</v>
      </c>
      <c r="FT16" s="9">
        <v>663.66399999999999</v>
      </c>
      <c r="FU16" s="9">
        <v>172.52099999999999</v>
      </c>
      <c r="FV16" s="9">
        <v>48.493000000000002</v>
      </c>
      <c r="FW16" s="9">
        <v>16.16</v>
      </c>
      <c r="FX16" s="9">
        <v>25.062999999999999</v>
      </c>
      <c r="FY16" s="9">
        <v>26.786000000000001</v>
      </c>
      <c r="FZ16" s="9">
        <v>14.436</v>
      </c>
      <c r="GA16" s="9">
        <v>26.609000000000002</v>
      </c>
      <c r="GB16" s="9">
        <v>0</v>
      </c>
      <c r="GC16" s="9">
        <v>14.614000000000001</v>
      </c>
      <c r="GD16" s="9">
        <v>9.7129999999999992</v>
      </c>
      <c r="GE16" s="9">
        <v>15.662000000000001</v>
      </c>
      <c r="GF16" s="9">
        <v>15.847</v>
      </c>
      <c r="GG16" s="9">
        <v>27.315000000000001</v>
      </c>
      <c r="GH16" s="9">
        <v>13.907999999999999</v>
      </c>
      <c r="GI16" s="9">
        <v>124.02800000000001</v>
      </c>
      <c r="GJ16" s="9">
        <v>491.142</v>
      </c>
      <c r="GK16" s="9">
        <v>431.81900000000002</v>
      </c>
      <c r="GL16" s="9">
        <v>422.09800000000001</v>
      </c>
      <c r="GM16" s="9">
        <v>2.2000000000000002</v>
      </c>
      <c r="GN16" s="9">
        <v>7.5209999999999999</v>
      </c>
      <c r="GO16" s="9">
        <v>4.43</v>
      </c>
      <c r="GP16" s="9">
        <v>0</v>
      </c>
      <c r="GQ16" s="9">
        <v>5.2910000000000004</v>
      </c>
      <c r="GR16" s="9">
        <v>293.904</v>
      </c>
      <c r="GS16" s="9">
        <v>15.506</v>
      </c>
      <c r="GT16" s="9">
        <v>23.763999999999999</v>
      </c>
      <c r="GU16" s="9">
        <v>98.644999999999996</v>
      </c>
      <c r="GV16" s="9">
        <v>42.223999999999997</v>
      </c>
      <c r="GW16" s="9">
        <v>389.59500000000003</v>
      </c>
      <c r="GX16" s="9">
        <v>59.323999999999998</v>
      </c>
      <c r="GY16" s="9">
        <v>536.00300000000004</v>
      </c>
      <c r="GZ16" s="9">
        <v>127.66</v>
      </c>
      <c r="HA16" s="9">
        <v>279.91199999999998</v>
      </c>
      <c r="HB16" s="9">
        <v>203.369</v>
      </c>
      <c r="HC16" s="9">
        <v>76.543999999999997</v>
      </c>
      <c r="HD16" s="9">
        <v>3691.134</v>
      </c>
      <c r="HE16" s="9">
        <v>3427.8910000000001</v>
      </c>
      <c r="HF16" s="9">
        <v>670.71699999999998</v>
      </c>
      <c r="HG16" s="9">
        <v>302.93099999999998</v>
      </c>
      <c r="HH16" s="9">
        <v>139.874</v>
      </c>
      <c r="HI16" s="9">
        <v>133.27600000000001</v>
      </c>
      <c r="HJ16" s="9">
        <v>174.83099999999999</v>
      </c>
      <c r="HK16" s="9">
        <v>98.372</v>
      </c>
      <c r="HL16" s="9">
        <v>173.46100000000001</v>
      </c>
      <c r="HM16" s="9">
        <v>49.89</v>
      </c>
      <c r="HN16" s="9">
        <v>41.155999999999999</v>
      </c>
      <c r="HO16" s="9">
        <v>94.025000000000006</v>
      </c>
      <c r="HP16" s="9">
        <v>84.176000000000002</v>
      </c>
      <c r="HQ16" s="9">
        <v>95.525000000000006</v>
      </c>
      <c r="HR16" s="9">
        <v>186.27199999999999</v>
      </c>
      <c r="HS16" s="9">
        <v>87.453000000000003</v>
      </c>
      <c r="HT16" s="9">
        <v>367.786</v>
      </c>
      <c r="HU16" s="9">
        <v>2757.1750000000002</v>
      </c>
      <c r="HV16" s="9">
        <v>2224.348</v>
      </c>
      <c r="HW16" s="9">
        <v>2109.027</v>
      </c>
      <c r="HX16" s="9">
        <v>56.89</v>
      </c>
      <c r="HY16" s="9">
        <v>56.47</v>
      </c>
      <c r="HZ16" s="9">
        <v>55.924999999999997</v>
      </c>
      <c r="IA16" s="9">
        <v>33.442</v>
      </c>
      <c r="IB16" s="9">
        <v>18.367000000000001</v>
      </c>
      <c r="IC16" s="9">
        <v>1683.3620000000001</v>
      </c>
      <c r="ID16" s="9">
        <v>121.708</v>
      </c>
      <c r="IE16" s="9">
        <v>125.551</v>
      </c>
      <c r="IF16" s="9">
        <v>293.72699999999998</v>
      </c>
      <c r="IG16" s="9">
        <v>331.01100000000002</v>
      </c>
      <c r="IH16" s="9">
        <v>1893.336</v>
      </c>
      <c r="II16" s="9">
        <v>532.827</v>
      </c>
      <c r="IJ16" s="9">
        <v>263.24299999999999</v>
      </c>
      <c r="IK16" s="9">
        <v>3257.7339999999999</v>
      </c>
      <c r="IL16" s="9">
        <v>433.4</v>
      </c>
      <c r="IM16" s="9">
        <v>468.41500000000002</v>
      </c>
      <c r="IN16" s="9">
        <v>468.41500000000002</v>
      </c>
      <c r="IO16" s="9">
        <v>54.567</v>
      </c>
      <c r="IP16" s="9">
        <v>34.241999999999997</v>
      </c>
      <c r="IQ16" s="9">
        <v>15.167999999999999</v>
      </c>
    </row>
    <row r="17" spans="1:251">
      <c r="A17" s="10">
        <v>44228</v>
      </c>
      <c r="B17" s="9">
        <v>42.811</v>
      </c>
      <c r="C17" s="9">
        <v>233.74199999999999</v>
      </c>
      <c r="D17" s="9">
        <v>25.463000000000001</v>
      </c>
      <c r="E17" s="9">
        <v>355.95499999999998</v>
      </c>
      <c r="F17" s="9">
        <v>355.95499999999998</v>
      </c>
      <c r="G17" s="9">
        <v>86.754999999999995</v>
      </c>
      <c r="H17" s="9">
        <v>30.861000000000001</v>
      </c>
      <c r="I17" s="9">
        <v>8.9179999999999993</v>
      </c>
      <c r="J17" s="9">
        <v>18.591000000000001</v>
      </c>
      <c r="K17" s="9">
        <v>14.1</v>
      </c>
      <c r="L17" s="9">
        <v>13.898</v>
      </c>
      <c r="M17" s="9">
        <v>14.654</v>
      </c>
      <c r="N17" s="9">
        <v>0.67200000000000004</v>
      </c>
      <c r="O17" s="9">
        <v>12.670999999999999</v>
      </c>
      <c r="P17" s="9">
        <v>9.5030000000000001</v>
      </c>
      <c r="Q17" s="9">
        <v>8.6549999999999994</v>
      </c>
      <c r="R17" s="9">
        <v>9.8390000000000004</v>
      </c>
      <c r="S17" s="9">
        <v>19.318999999999999</v>
      </c>
      <c r="T17" s="9">
        <v>8.6780000000000008</v>
      </c>
      <c r="U17" s="9">
        <v>55.893999999999998</v>
      </c>
      <c r="V17" s="9">
        <v>269.2</v>
      </c>
      <c r="W17" s="9">
        <v>212.19800000000001</v>
      </c>
      <c r="X17" s="9">
        <v>207.767</v>
      </c>
      <c r="Y17" s="9">
        <v>1.2070000000000001</v>
      </c>
      <c r="Z17" s="9">
        <v>3.2240000000000002</v>
      </c>
      <c r="AA17" s="9">
        <v>1.2070000000000001</v>
      </c>
      <c r="AB17" s="9">
        <v>0</v>
      </c>
      <c r="AC17" s="9">
        <v>2.38</v>
      </c>
      <c r="AD17" s="9">
        <v>144.351</v>
      </c>
      <c r="AE17" s="9">
        <v>13.973000000000001</v>
      </c>
      <c r="AF17" s="9">
        <v>13.994999999999999</v>
      </c>
      <c r="AG17" s="9">
        <v>39.878999999999998</v>
      </c>
      <c r="AH17" s="9">
        <v>15.965</v>
      </c>
      <c r="AI17" s="9">
        <v>196.233</v>
      </c>
      <c r="AJ17" s="9">
        <v>57.002000000000002</v>
      </c>
      <c r="AK17" s="9">
        <v>301.09199999999998</v>
      </c>
      <c r="AL17" s="9">
        <v>54.863</v>
      </c>
      <c r="AM17" s="9">
        <v>1498.9659999999999</v>
      </c>
      <c r="AN17" s="9">
        <v>1498.9659999999999</v>
      </c>
      <c r="AO17" s="9">
        <v>198.32300000000001</v>
      </c>
      <c r="AP17" s="9">
        <v>81.582999999999998</v>
      </c>
      <c r="AQ17" s="9">
        <v>33.856999999999999</v>
      </c>
      <c r="AR17" s="9">
        <v>45.945</v>
      </c>
      <c r="AS17" s="9">
        <v>56.222000000000001</v>
      </c>
      <c r="AT17" s="9">
        <v>23.58</v>
      </c>
      <c r="AU17" s="9">
        <v>63.658999999999999</v>
      </c>
      <c r="AV17" s="9">
        <v>16.143999999999998</v>
      </c>
      <c r="AW17" s="9">
        <v>0</v>
      </c>
      <c r="AX17" s="9">
        <v>34.401000000000003</v>
      </c>
      <c r="AY17" s="9">
        <v>23.161999999999999</v>
      </c>
      <c r="AZ17" s="9">
        <v>22.239000000000001</v>
      </c>
      <c r="BA17" s="9">
        <v>54.905999999999999</v>
      </c>
      <c r="BB17" s="9">
        <v>24.896000000000001</v>
      </c>
      <c r="BC17" s="9">
        <v>116.739</v>
      </c>
      <c r="BD17" s="9">
        <v>1300.643</v>
      </c>
      <c r="BE17" s="9">
        <v>1025.549</v>
      </c>
      <c r="BF17" s="9">
        <v>961.62699999999995</v>
      </c>
      <c r="BG17" s="9">
        <v>38.533999999999999</v>
      </c>
      <c r="BH17" s="9">
        <v>23.141999999999999</v>
      </c>
      <c r="BI17" s="9">
        <v>49.505000000000003</v>
      </c>
      <c r="BJ17" s="9">
        <v>11.614000000000001</v>
      </c>
      <c r="BK17" s="9">
        <v>0</v>
      </c>
      <c r="BL17" s="9">
        <v>787.55100000000004</v>
      </c>
      <c r="BM17" s="9">
        <v>62.301000000000002</v>
      </c>
      <c r="BN17" s="9">
        <v>51.3</v>
      </c>
      <c r="BO17" s="9">
        <v>124.39700000000001</v>
      </c>
      <c r="BP17" s="9">
        <v>185.88</v>
      </c>
      <c r="BQ17" s="9">
        <v>839.66899999999998</v>
      </c>
      <c r="BR17" s="9">
        <v>275.09399999999999</v>
      </c>
      <c r="BS17" s="9">
        <v>1392.415</v>
      </c>
      <c r="BT17" s="9">
        <v>106.551</v>
      </c>
      <c r="BU17" s="9">
        <v>485.39499999999998</v>
      </c>
      <c r="BV17" s="9">
        <v>485.39499999999998</v>
      </c>
      <c r="BW17" s="9">
        <v>69.445999999999998</v>
      </c>
      <c r="BX17" s="9">
        <v>37.326000000000001</v>
      </c>
      <c r="BY17" s="9">
        <v>19.045000000000002</v>
      </c>
      <c r="BZ17" s="9">
        <v>15.465</v>
      </c>
      <c r="CA17" s="9">
        <v>20.696999999999999</v>
      </c>
      <c r="CB17" s="9">
        <v>13.13</v>
      </c>
      <c r="CC17" s="9">
        <v>18.21</v>
      </c>
      <c r="CD17" s="9">
        <v>12.067</v>
      </c>
      <c r="CE17" s="9">
        <v>3.55</v>
      </c>
      <c r="CF17" s="9">
        <v>11.417999999999999</v>
      </c>
      <c r="CG17" s="9">
        <v>8.8030000000000008</v>
      </c>
      <c r="CH17" s="9">
        <v>14.29</v>
      </c>
      <c r="CI17" s="9">
        <v>21.49</v>
      </c>
      <c r="CJ17" s="9">
        <v>13.02</v>
      </c>
      <c r="CK17" s="9">
        <v>32.119</v>
      </c>
      <c r="CL17" s="9">
        <v>415.94900000000001</v>
      </c>
      <c r="CM17" s="9">
        <v>322.62599999999998</v>
      </c>
      <c r="CN17" s="9">
        <v>307.06900000000002</v>
      </c>
      <c r="CO17" s="9">
        <v>5.1189999999999998</v>
      </c>
      <c r="CP17" s="9">
        <v>10.438000000000001</v>
      </c>
      <c r="CQ17" s="9">
        <v>6.33</v>
      </c>
      <c r="CR17" s="9">
        <v>6.4450000000000003</v>
      </c>
      <c r="CS17" s="9">
        <v>2.782</v>
      </c>
      <c r="CT17" s="9">
        <v>240.63399999999999</v>
      </c>
      <c r="CU17" s="9">
        <v>26.542000000000002</v>
      </c>
      <c r="CV17" s="9">
        <v>19.881</v>
      </c>
      <c r="CW17" s="9">
        <v>35.569000000000003</v>
      </c>
      <c r="CX17" s="9">
        <v>60.091000000000001</v>
      </c>
      <c r="CY17" s="9">
        <v>262.53500000000003</v>
      </c>
      <c r="CZ17" s="9">
        <v>93.322999999999993</v>
      </c>
      <c r="DA17" s="9">
        <v>454.83100000000002</v>
      </c>
      <c r="DB17" s="9">
        <v>30.562999999999999</v>
      </c>
      <c r="DC17" s="9">
        <v>586.54899999999998</v>
      </c>
      <c r="DD17" s="9">
        <v>586.54899999999998</v>
      </c>
      <c r="DE17" s="9">
        <v>92.92</v>
      </c>
      <c r="DF17" s="9">
        <v>39.798999999999999</v>
      </c>
      <c r="DG17" s="9">
        <v>13.693</v>
      </c>
      <c r="DH17" s="9">
        <v>16.907</v>
      </c>
      <c r="DI17" s="9">
        <v>19.873999999999999</v>
      </c>
      <c r="DJ17" s="9">
        <v>10.725</v>
      </c>
      <c r="DK17" s="9">
        <v>17.940999999999999</v>
      </c>
      <c r="DL17" s="9">
        <v>6.6719999999999997</v>
      </c>
      <c r="DM17" s="9">
        <v>4.3639999999999999</v>
      </c>
      <c r="DN17" s="9">
        <v>13.021000000000001</v>
      </c>
      <c r="DO17" s="9">
        <v>7.5110000000000001</v>
      </c>
      <c r="DP17" s="9">
        <v>10.068</v>
      </c>
      <c r="DQ17" s="9">
        <v>16.792999999999999</v>
      </c>
      <c r="DR17" s="9">
        <v>13.805999999999999</v>
      </c>
      <c r="DS17" s="9">
        <v>53.121000000000002</v>
      </c>
      <c r="DT17" s="9">
        <v>493.62900000000002</v>
      </c>
      <c r="DU17" s="9">
        <v>364.10399999999998</v>
      </c>
      <c r="DV17" s="9">
        <v>353.95400000000001</v>
      </c>
      <c r="DW17" s="9">
        <v>5.9370000000000003</v>
      </c>
      <c r="DX17" s="9">
        <v>4.2130000000000001</v>
      </c>
      <c r="DY17" s="9">
        <v>5.2759999999999998</v>
      </c>
      <c r="DZ17" s="9">
        <v>3.552</v>
      </c>
      <c r="EA17" s="9">
        <v>1.3220000000000001</v>
      </c>
      <c r="EB17" s="9">
        <v>288.98700000000002</v>
      </c>
      <c r="EC17" s="9">
        <v>18.831</v>
      </c>
      <c r="ED17" s="9">
        <v>18.861999999999998</v>
      </c>
      <c r="EE17" s="9">
        <v>37.423999999999999</v>
      </c>
      <c r="EF17" s="9">
        <v>49.639000000000003</v>
      </c>
      <c r="EG17" s="9">
        <v>314.464</v>
      </c>
      <c r="EH17" s="9">
        <v>129.52500000000001</v>
      </c>
      <c r="EI17" s="9">
        <v>528.09900000000005</v>
      </c>
      <c r="EJ17" s="9">
        <v>58.448999999999998</v>
      </c>
      <c r="EK17" s="9">
        <v>926.44299999999998</v>
      </c>
      <c r="EL17" s="9">
        <v>926.44299999999998</v>
      </c>
      <c r="EM17" s="9">
        <v>181.59200000000001</v>
      </c>
      <c r="EN17" s="9">
        <v>73.945999999999998</v>
      </c>
      <c r="EO17" s="9">
        <v>19.128</v>
      </c>
      <c r="EP17" s="9">
        <v>43.457999999999998</v>
      </c>
      <c r="EQ17" s="9">
        <v>40.445999999999998</v>
      </c>
      <c r="ER17" s="9">
        <v>22.628</v>
      </c>
      <c r="ES17" s="9">
        <v>39.593000000000004</v>
      </c>
      <c r="ET17" s="9">
        <v>14.066000000000001</v>
      </c>
      <c r="EU17" s="9">
        <v>8.3650000000000002</v>
      </c>
      <c r="EV17" s="9">
        <v>18.271999999999998</v>
      </c>
      <c r="EW17" s="9">
        <v>22.585000000000001</v>
      </c>
      <c r="EX17" s="9">
        <v>22.216999999999999</v>
      </c>
      <c r="EY17" s="9">
        <v>41.469000000000001</v>
      </c>
      <c r="EZ17" s="9">
        <v>21.605</v>
      </c>
      <c r="FA17" s="9">
        <v>107.645</v>
      </c>
      <c r="FB17" s="9">
        <v>744.851</v>
      </c>
      <c r="FC17" s="9">
        <v>658.32299999999998</v>
      </c>
      <c r="FD17" s="9">
        <v>637.24300000000005</v>
      </c>
      <c r="FE17" s="9">
        <v>15.869</v>
      </c>
      <c r="FF17" s="9">
        <v>5.2110000000000003</v>
      </c>
      <c r="FG17" s="9">
        <v>14.032999999999999</v>
      </c>
      <c r="FH17" s="9">
        <v>1.385</v>
      </c>
      <c r="FI17" s="9">
        <v>5.1689999999999996</v>
      </c>
      <c r="FJ17" s="9">
        <v>480.98700000000002</v>
      </c>
      <c r="FK17" s="9">
        <v>36.49</v>
      </c>
      <c r="FL17" s="9">
        <v>40.112000000000002</v>
      </c>
      <c r="FM17" s="9">
        <v>100.73399999999999</v>
      </c>
      <c r="FN17" s="9">
        <v>64.069000000000003</v>
      </c>
      <c r="FO17" s="9">
        <v>594.255</v>
      </c>
      <c r="FP17" s="9">
        <v>86.528000000000006</v>
      </c>
      <c r="FQ17" s="9">
        <v>814.47400000000005</v>
      </c>
      <c r="FR17" s="9">
        <v>111.96899999999999</v>
      </c>
      <c r="FS17" s="9">
        <v>598.73099999999999</v>
      </c>
      <c r="FT17" s="9">
        <v>598.73099999999999</v>
      </c>
      <c r="FU17" s="9">
        <v>162.917</v>
      </c>
      <c r="FV17" s="9">
        <v>50.747999999999998</v>
      </c>
      <c r="FW17" s="9">
        <v>14.144</v>
      </c>
      <c r="FX17" s="9">
        <v>32.42</v>
      </c>
      <c r="FY17" s="9">
        <v>26.263999999999999</v>
      </c>
      <c r="FZ17" s="9">
        <v>20.3</v>
      </c>
      <c r="GA17" s="9">
        <v>28.808</v>
      </c>
      <c r="GB17" s="9">
        <v>0</v>
      </c>
      <c r="GC17" s="9">
        <v>17.756</v>
      </c>
      <c r="GD17" s="9">
        <v>15.122999999999999</v>
      </c>
      <c r="GE17" s="9">
        <v>17.401</v>
      </c>
      <c r="GF17" s="9">
        <v>14.04</v>
      </c>
      <c r="GG17" s="9">
        <v>30.32</v>
      </c>
      <c r="GH17" s="9">
        <v>16.244</v>
      </c>
      <c r="GI17" s="9">
        <v>112.169</v>
      </c>
      <c r="GJ17" s="9">
        <v>435.81299999999999</v>
      </c>
      <c r="GK17" s="9">
        <v>375.88299999999998</v>
      </c>
      <c r="GL17" s="9">
        <v>365.77300000000002</v>
      </c>
      <c r="GM17" s="9">
        <v>3.59</v>
      </c>
      <c r="GN17" s="9">
        <v>6.5209999999999999</v>
      </c>
      <c r="GO17" s="9">
        <v>4.7619999999999996</v>
      </c>
      <c r="GP17" s="9">
        <v>0</v>
      </c>
      <c r="GQ17" s="9">
        <v>5.3479999999999999</v>
      </c>
      <c r="GR17" s="9">
        <v>240.626</v>
      </c>
      <c r="GS17" s="9">
        <v>24.986000000000001</v>
      </c>
      <c r="GT17" s="9">
        <v>30.858000000000001</v>
      </c>
      <c r="GU17" s="9">
        <v>79.412000000000006</v>
      </c>
      <c r="GV17" s="9">
        <v>27.911000000000001</v>
      </c>
      <c r="GW17" s="9">
        <v>347.97199999999998</v>
      </c>
      <c r="GX17" s="9">
        <v>59.93</v>
      </c>
      <c r="GY17" s="9">
        <v>489.56099999999998</v>
      </c>
      <c r="GZ17" s="9">
        <v>109.17</v>
      </c>
      <c r="HA17" s="9">
        <v>248.589</v>
      </c>
      <c r="HB17" s="9">
        <v>192.017</v>
      </c>
      <c r="HC17" s="9">
        <v>56.572000000000003</v>
      </c>
      <c r="HD17" s="9">
        <v>3630.5630000000001</v>
      </c>
      <c r="HE17" s="9">
        <v>3410.0639999999999</v>
      </c>
      <c r="HF17" s="9">
        <v>567.89400000000001</v>
      </c>
      <c r="HG17" s="9">
        <v>244.976</v>
      </c>
      <c r="HH17" s="9">
        <v>90.980999999999995</v>
      </c>
      <c r="HI17" s="9">
        <v>129.41200000000001</v>
      </c>
      <c r="HJ17" s="9">
        <v>135.744</v>
      </c>
      <c r="HK17" s="9">
        <v>83.843000000000004</v>
      </c>
      <c r="HL17" s="9">
        <v>140.20500000000001</v>
      </c>
      <c r="HM17" s="9">
        <v>39.701000000000001</v>
      </c>
      <c r="HN17" s="9">
        <v>37.335000000000001</v>
      </c>
      <c r="HO17" s="9">
        <v>73.238</v>
      </c>
      <c r="HP17" s="9">
        <v>81.844999999999999</v>
      </c>
      <c r="HQ17" s="9">
        <v>65.311000000000007</v>
      </c>
      <c r="HR17" s="9">
        <v>145.28800000000001</v>
      </c>
      <c r="HS17" s="9">
        <v>75.105000000000004</v>
      </c>
      <c r="HT17" s="9">
        <v>322.91800000000001</v>
      </c>
      <c r="HU17" s="9">
        <v>2842.1709999999998</v>
      </c>
      <c r="HV17" s="9">
        <v>2295.5070000000001</v>
      </c>
      <c r="HW17" s="9">
        <v>2167.962</v>
      </c>
      <c r="HX17" s="9">
        <v>72.805999999999997</v>
      </c>
      <c r="HY17" s="9">
        <v>52.982999999999997</v>
      </c>
      <c r="HZ17" s="9">
        <v>73.352999999999994</v>
      </c>
      <c r="IA17" s="9">
        <v>31.199000000000002</v>
      </c>
      <c r="IB17" s="9">
        <v>19.003</v>
      </c>
      <c r="IC17" s="9">
        <v>1595.2909999999999</v>
      </c>
      <c r="ID17" s="9">
        <v>191.52799999999999</v>
      </c>
      <c r="IE17" s="9">
        <v>171.24299999999999</v>
      </c>
      <c r="IF17" s="9">
        <v>337.44600000000003</v>
      </c>
      <c r="IG17" s="9">
        <v>380.17899999999997</v>
      </c>
      <c r="IH17" s="9">
        <v>1915.328</v>
      </c>
      <c r="II17" s="9">
        <v>546.66399999999999</v>
      </c>
      <c r="IJ17" s="9">
        <v>220.499</v>
      </c>
      <c r="IK17" s="9">
        <v>3282.924</v>
      </c>
      <c r="IL17" s="9">
        <v>347.63900000000001</v>
      </c>
      <c r="IM17" s="9">
        <v>435.03300000000002</v>
      </c>
      <c r="IN17" s="9">
        <v>435.03300000000002</v>
      </c>
      <c r="IO17" s="9">
        <v>40.384</v>
      </c>
      <c r="IP17" s="9">
        <v>20.393999999999998</v>
      </c>
      <c r="IQ17" s="9">
        <v>7.7169999999999996</v>
      </c>
    </row>
    <row r="18" spans="1:251">
      <c r="A18" s="10">
        <v>44593</v>
      </c>
      <c r="B18" s="9">
        <v>30.739000000000001</v>
      </c>
      <c r="C18" s="9">
        <v>212.845</v>
      </c>
      <c r="D18" s="9">
        <v>37.296999999999997</v>
      </c>
      <c r="E18" s="9">
        <v>315.82</v>
      </c>
      <c r="F18" s="9">
        <v>315.82</v>
      </c>
      <c r="G18" s="9">
        <v>79.376000000000005</v>
      </c>
      <c r="H18" s="9">
        <v>23.027000000000001</v>
      </c>
      <c r="I18" s="9">
        <v>7.4550000000000001</v>
      </c>
      <c r="J18" s="9">
        <v>10.804</v>
      </c>
      <c r="K18" s="9">
        <v>8.2989999999999995</v>
      </c>
      <c r="L18" s="9">
        <v>9.9589999999999996</v>
      </c>
      <c r="M18" s="9">
        <v>10.436</v>
      </c>
      <c r="N18" s="9">
        <v>0</v>
      </c>
      <c r="O18" s="9">
        <v>7.8230000000000004</v>
      </c>
      <c r="P18" s="9">
        <v>5.6</v>
      </c>
      <c r="Q18" s="9">
        <v>4.532</v>
      </c>
      <c r="R18" s="9">
        <v>8.1270000000000007</v>
      </c>
      <c r="S18" s="9">
        <v>13.183999999999999</v>
      </c>
      <c r="T18" s="9">
        <v>5.0750000000000002</v>
      </c>
      <c r="U18" s="9">
        <v>56.348999999999997</v>
      </c>
      <c r="V18" s="9">
        <v>236.44399999999999</v>
      </c>
      <c r="W18" s="9">
        <v>176.26400000000001</v>
      </c>
      <c r="X18" s="9">
        <v>171.75800000000001</v>
      </c>
      <c r="Y18" s="9">
        <v>0.56899999999999995</v>
      </c>
      <c r="Z18" s="9">
        <v>3.35</v>
      </c>
      <c r="AA18" s="9">
        <v>1.194</v>
      </c>
      <c r="AB18" s="9">
        <v>0</v>
      </c>
      <c r="AC18" s="9">
        <v>2.0880000000000001</v>
      </c>
      <c r="AD18" s="9">
        <v>116.423</v>
      </c>
      <c r="AE18" s="9">
        <v>6.5129999999999999</v>
      </c>
      <c r="AF18" s="9">
        <v>10.509</v>
      </c>
      <c r="AG18" s="9">
        <v>42.819000000000003</v>
      </c>
      <c r="AH18" s="9">
        <v>13.798</v>
      </c>
      <c r="AI18" s="9">
        <v>162.46600000000001</v>
      </c>
      <c r="AJ18" s="9">
        <v>60.18</v>
      </c>
      <c r="AK18" s="9">
        <v>258.892</v>
      </c>
      <c r="AL18" s="9">
        <v>56.927999999999997</v>
      </c>
      <c r="AM18" s="9">
        <v>1586.6569999999999</v>
      </c>
      <c r="AN18" s="9">
        <v>1586.6569999999999</v>
      </c>
      <c r="AO18" s="9">
        <v>260.77699999999999</v>
      </c>
      <c r="AP18" s="9">
        <v>141.75200000000001</v>
      </c>
      <c r="AQ18" s="9">
        <v>57.581000000000003</v>
      </c>
      <c r="AR18" s="9">
        <v>77.811000000000007</v>
      </c>
      <c r="AS18" s="9">
        <v>95.730999999999995</v>
      </c>
      <c r="AT18" s="9">
        <v>39.661000000000001</v>
      </c>
      <c r="AU18" s="9">
        <v>104.60599999999999</v>
      </c>
      <c r="AV18" s="9">
        <v>30.786000000000001</v>
      </c>
      <c r="AW18" s="9">
        <v>0</v>
      </c>
      <c r="AX18" s="9">
        <v>49.271000000000001</v>
      </c>
      <c r="AY18" s="9">
        <v>41.128999999999998</v>
      </c>
      <c r="AZ18" s="9">
        <v>44.991999999999997</v>
      </c>
      <c r="BA18" s="9">
        <v>98.554000000000002</v>
      </c>
      <c r="BB18" s="9">
        <v>36.838999999999999</v>
      </c>
      <c r="BC18" s="9">
        <v>119.024</v>
      </c>
      <c r="BD18" s="9">
        <v>1325.8810000000001</v>
      </c>
      <c r="BE18" s="9">
        <v>1074.404</v>
      </c>
      <c r="BF18" s="9">
        <v>998.44100000000003</v>
      </c>
      <c r="BG18" s="9">
        <v>43.387</v>
      </c>
      <c r="BH18" s="9">
        <v>32.576000000000001</v>
      </c>
      <c r="BI18" s="9">
        <v>50.343000000000004</v>
      </c>
      <c r="BJ18" s="9">
        <v>25.62</v>
      </c>
      <c r="BK18" s="9">
        <v>0</v>
      </c>
      <c r="BL18" s="9">
        <v>823.74599999999998</v>
      </c>
      <c r="BM18" s="9">
        <v>74.53</v>
      </c>
      <c r="BN18" s="9">
        <v>48.424999999999997</v>
      </c>
      <c r="BO18" s="9">
        <v>127.703</v>
      </c>
      <c r="BP18" s="9">
        <v>239.27199999999999</v>
      </c>
      <c r="BQ18" s="9">
        <v>835.13199999999995</v>
      </c>
      <c r="BR18" s="9">
        <v>251.477</v>
      </c>
      <c r="BS18" s="9">
        <v>1476.452</v>
      </c>
      <c r="BT18" s="9">
        <v>110.206</v>
      </c>
      <c r="BU18" s="9">
        <v>514.51900000000001</v>
      </c>
      <c r="BV18" s="9">
        <v>514.51900000000001</v>
      </c>
      <c r="BW18" s="9">
        <v>81.088999999999999</v>
      </c>
      <c r="BX18" s="9">
        <v>35.878999999999998</v>
      </c>
      <c r="BY18" s="9">
        <v>19.122</v>
      </c>
      <c r="BZ18" s="9">
        <v>12.927</v>
      </c>
      <c r="CA18" s="9">
        <v>21.917999999999999</v>
      </c>
      <c r="CB18" s="9">
        <v>10.132</v>
      </c>
      <c r="CC18" s="9">
        <v>16.353000000000002</v>
      </c>
      <c r="CD18" s="9">
        <v>7.4630000000000001</v>
      </c>
      <c r="CE18" s="9">
        <v>8.234</v>
      </c>
      <c r="CF18" s="9">
        <v>13.58</v>
      </c>
      <c r="CG18" s="9">
        <v>11.625999999999999</v>
      </c>
      <c r="CH18" s="9">
        <v>7.7290000000000001</v>
      </c>
      <c r="CI18" s="9">
        <v>26.268000000000001</v>
      </c>
      <c r="CJ18" s="9">
        <v>6.6669999999999998</v>
      </c>
      <c r="CK18" s="9">
        <v>45.21</v>
      </c>
      <c r="CL18" s="9">
        <v>433.43</v>
      </c>
      <c r="CM18" s="9">
        <v>330.745</v>
      </c>
      <c r="CN18" s="9">
        <v>312.96300000000002</v>
      </c>
      <c r="CO18" s="9">
        <v>10.763999999999999</v>
      </c>
      <c r="CP18" s="9">
        <v>7.0179999999999998</v>
      </c>
      <c r="CQ18" s="9">
        <v>6.0170000000000003</v>
      </c>
      <c r="CR18" s="9">
        <v>5.5739999999999998</v>
      </c>
      <c r="CS18" s="9">
        <v>6.1909999999999998</v>
      </c>
      <c r="CT18" s="9">
        <v>258.59399999999999</v>
      </c>
      <c r="CU18" s="9">
        <v>21.494</v>
      </c>
      <c r="CV18" s="9">
        <v>11.582000000000001</v>
      </c>
      <c r="CW18" s="9">
        <v>39.073999999999998</v>
      </c>
      <c r="CX18" s="9">
        <v>63.814999999999998</v>
      </c>
      <c r="CY18" s="9">
        <v>266.93</v>
      </c>
      <c r="CZ18" s="9">
        <v>102.685</v>
      </c>
      <c r="DA18" s="9">
        <v>469.40699999999998</v>
      </c>
      <c r="DB18" s="9">
        <v>45.112000000000002</v>
      </c>
      <c r="DC18" s="9">
        <v>570.43299999999999</v>
      </c>
      <c r="DD18" s="9">
        <v>570.43299999999999</v>
      </c>
      <c r="DE18" s="9">
        <v>94.927000000000007</v>
      </c>
      <c r="DF18" s="9">
        <v>41.744999999999997</v>
      </c>
      <c r="DG18" s="9">
        <v>15.904</v>
      </c>
      <c r="DH18" s="9">
        <v>21.216000000000001</v>
      </c>
      <c r="DI18" s="9">
        <v>26.581</v>
      </c>
      <c r="DJ18" s="9">
        <v>10.539</v>
      </c>
      <c r="DK18" s="9">
        <v>25.821000000000002</v>
      </c>
      <c r="DL18" s="9">
        <v>5.2190000000000003</v>
      </c>
      <c r="DM18" s="9">
        <v>5.673</v>
      </c>
      <c r="DN18" s="9">
        <v>16.783000000000001</v>
      </c>
      <c r="DO18" s="9">
        <v>10.025</v>
      </c>
      <c r="DP18" s="9">
        <v>10.311999999999999</v>
      </c>
      <c r="DQ18" s="9">
        <v>23.154</v>
      </c>
      <c r="DR18" s="9">
        <v>13.967000000000001</v>
      </c>
      <c r="DS18" s="9">
        <v>53.180999999999997</v>
      </c>
      <c r="DT18" s="9">
        <v>475.50599999999997</v>
      </c>
      <c r="DU18" s="9">
        <v>328.73</v>
      </c>
      <c r="DV18" s="9">
        <v>316.17200000000003</v>
      </c>
      <c r="DW18" s="9">
        <v>6.8419999999999996</v>
      </c>
      <c r="DX18" s="9">
        <v>5.1509999999999998</v>
      </c>
      <c r="DY18" s="9">
        <v>5.5620000000000003</v>
      </c>
      <c r="DZ18" s="9">
        <v>2.653</v>
      </c>
      <c r="EA18" s="9">
        <v>3.778</v>
      </c>
      <c r="EB18" s="9">
        <v>244.68299999999999</v>
      </c>
      <c r="EC18" s="9">
        <v>18.885000000000002</v>
      </c>
      <c r="ED18" s="9">
        <v>16.224</v>
      </c>
      <c r="EE18" s="9">
        <v>48.938000000000002</v>
      </c>
      <c r="EF18" s="9">
        <v>41.420999999999999</v>
      </c>
      <c r="EG18" s="9">
        <v>287.30900000000003</v>
      </c>
      <c r="EH18" s="9">
        <v>146.77600000000001</v>
      </c>
      <c r="EI18" s="9">
        <v>518.08100000000002</v>
      </c>
      <c r="EJ18" s="9">
        <v>52.350999999999999</v>
      </c>
      <c r="EK18" s="9">
        <v>929.298</v>
      </c>
      <c r="EL18" s="9">
        <v>929.298</v>
      </c>
      <c r="EM18" s="9">
        <v>205.506</v>
      </c>
      <c r="EN18" s="9">
        <v>83.652000000000001</v>
      </c>
      <c r="EO18" s="9">
        <v>32.210999999999999</v>
      </c>
      <c r="EP18" s="9">
        <v>40.451999999999998</v>
      </c>
      <c r="EQ18" s="9">
        <v>44.643999999999998</v>
      </c>
      <c r="ER18" s="9">
        <v>28.018999999999998</v>
      </c>
      <c r="ES18" s="9">
        <v>50.744999999999997</v>
      </c>
      <c r="ET18" s="9">
        <v>8.6519999999999992</v>
      </c>
      <c r="EU18" s="9">
        <v>12.585000000000001</v>
      </c>
      <c r="EV18" s="9">
        <v>23.86</v>
      </c>
      <c r="EW18" s="9">
        <v>24.126000000000001</v>
      </c>
      <c r="EX18" s="9">
        <v>24.677</v>
      </c>
      <c r="EY18" s="9">
        <v>48.271999999999998</v>
      </c>
      <c r="EZ18" s="9">
        <v>24.390999999999998</v>
      </c>
      <c r="FA18" s="9">
        <v>121.854</v>
      </c>
      <c r="FB18" s="9">
        <v>723.79200000000003</v>
      </c>
      <c r="FC18" s="9">
        <v>637.51800000000003</v>
      </c>
      <c r="FD18" s="9">
        <v>604.88199999999995</v>
      </c>
      <c r="FE18" s="9">
        <v>12.215999999999999</v>
      </c>
      <c r="FF18" s="9">
        <v>19.832000000000001</v>
      </c>
      <c r="FG18" s="9">
        <v>14.455</v>
      </c>
      <c r="FH18" s="9">
        <v>4.0970000000000004</v>
      </c>
      <c r="FI18" s="9">
        <v>13.496</v>
      </c>
      <c r="FJ18" s="9">
        <v>451.839</v>
      </c>
      <c r="FK18" s="9">
        <v>44.747999999999998</v>
      </c>
      <c r="FL18" s="9">
        <v>38.04</v>
      </c>
      <c r="FM18" s="9">
        <v>102.89100000000001</v>
      </c>
      <c r="FN18" s="9">
        <v>71.703999999999994</v>
      </c>
      <c r="FO18" s="9">
        <v>565.81399999999996</v>
      </c>
      <c r="FP18" s="9">
        <v>86.274000000000001</v>
      </c>
      <c r="FQ18" s="9">
        <v>804.96199999999999</v>
      </c>
      <c r="FR18" s="9">
        <v>124.336</v>
      </c>
      <c r="FS18" s="9">
        <v>593.40599999999995</v>
      </c>
      <c r="FT18" s="9">
        <v>593.40599999999995</v>
      </c>
      <c r="FU18" s="9">
        <v>171.96600000000001</v>
      </c>
      <c r="FV18" s="9">
        <v>44.027000000000001</v>
      </c>
      <c r="FW18" s="9">
        <v>18.114999999999998</v>
      </c>
      <c r="FX18" s="9">
        <v>15.209</v>
      </c>
      <c r="FY18" s="9">
        <v>19.47</v>
      </c>
      <c r="FZ18" s="9">
        <v>13.855</v>
      </c>
      <c r="GA18" s="9">
        <v>21.048999999999999</v>
      </c>
      <c r="GB18" s="9">
        <v>0</v>
      </c>
      <c r="GC18" s="9">
        <v>11.696999999999999</v>
      </c>
      <c r="GD18" s="9">
        <v>9.5380000000000003</v>
      </c>
      <c r="GE18" s="9">
        <v>10.356999999999999</v>
      </c>
      <c r="GF18" s="9">
        <v>13.43</v>
      </c>
      <c r="GG18" s="9">
        <v>24.475999999999999</v>
      </c>
      <c r="GH18" s="9">
        <v>8.8480000000000008</v>
      </c>
      <c r="GI18" s="9">
        <v>127.93899999999999</v>
      </c>
      <c r="GJ18" s="9">
        <v>421.44</v>
      </c>
      <c r="GK18" s="9">
        <v>352.63499999999999</v>
      </c>
      <c r="GL18" s="9">
        <v>338.45400000000001</v>
      </c>
      <c r="GM18" s="9">
        <v>7.1909999999999998</v>
      </c>
      <c r="GN18" s="9">
        <v>6.9889999999999999</v>
      </c>
      <c r="GO18" s="9">
        <v>6.5090000000000003</v>
      </c>
      <c r="GP18" s="9">
        <v>0</v>
      </c>
      <c r="GQ18" s="9">
        <v>6.5309999999999997</v>
      </c>
      <c r="GR18" s="9">
        <v>223.755</v>
      </c>
      <c r="GS18" s="9">
        <v>21.818000000000001</v>
      </c>
      <c r="GT18" s="9">
        <v>19.849</v>
      </c>
      <c r="GU18" s="9">
        <v>87.212999999999994</v>
      </c>
      <c r="GV18" s="9">
        <v>33.348999999999997</v>
      </c>
      <c r="GW18" s="9">
        <v>319.28500000000003</v>
      </c>
      <c r="GX18" s="9">
        <v>68.805000000000007</v>
      </c>
      <c r="GY18" s="9">
        <v>461.36200000000002</v>
      </c>
      <c r="GZ18" s="9">
        <v>132.04400000000001</v>
      </c>
      <c r="HA18" s="9">
        <v>257.79000000000002</v>
      </c>
      <c r="HB18" s="9">
        <v>191.46100000000001</v>
      </c>
      <c r="HC18" s="9">
        <v>66.328999999999994</v>
      </c>
      <c r="HD18" s="9">
        <v>3707.7950000000001</v>
      </c>
      <c r="HE18" s="9">
        <v>3483.9639999999999</v>
      </c>
      <c r="HF18" s="9">
        <v>780.70899999999995</v>
      </c>
      <c r="HG18" s="9">
        <v>352.95</v>
      </c>
      <c r="HH18" s="9">
        <v>138.726</v>
      </c>
      <c r="HI18" s="9">
        <v>172.87200000000001</v>
      </c>
      <c r="HJ18" s="9">
        <v>214.81800000000001</v>
      </c>
      <c r="HK18" s="9">
        <v>96.218999999999994</v>
      </c>
      <c r="HL18" s="9">
        <v>220.02199999999999</v>
      </c>
      <c r="HM18" s="9">
        <v>50.475000000000001</v>
      </c>
      <c r="HN18" s="9">
        <v>37.668999999999997</v>
      </c>
      <c r="HO18" s="9">
        <v>115.631</v>
      </c>
      <c r="HP18" s="9">
        <v>110.77200000000001</v>
      </c>
      <c r="HQ18" s="9">
        <v>85.194999999999993</v>
      </c>
      <c r="HR18" s="9">
        <v>223.88399999999999</v>
      </c>
      <c r="HS18" s="9">
        <v>87.713999999999999</v>
      </c>
      <c r="HT18" s="9">
        <v>427.75900000000001</v>
      </c>
      <c r="HU18" s="9">
        <v>2703.2550000000001</v>
      </c>
      <c r="HV18" s="9">
        <v>2162.739</v>
      </c>
      <c r="HW18" s="9">
        <v>2034.7629999999999</v>
      </c>
      <c r="HX18" s="9">
        <v>69.132000000000005</v>
      </c>
      <c r="HY18" s="9">
        <v>57.673999999999999</v>
      </c>
      <c r="HZ18" s="9">
        <v>76.334999999999994</v>
      </c>
      <c r="IA18" s="9">
        <v>27.565000000000001</v>
      </c>
      <c r="IB18" s="9">
        <v>21.376999999999999</v>
      </c>
      <c r="IC18" s="9">
        <v>1560.7239999999999</v>
      </c>
      <c r="ID18" s="9">
        <v>153.20400000000001</v>
      </c>
      <c r="IE18" s="9">
        <v>126.14100000000001</v>
      </c>
      <c r="IF18" s="9">
        <v>322.67</v>
      </c>
      <c r="IG18" s="9">
        <v>402.51499999999999</v>
      </c>
      <c r="IH18" s="9">
        <v>1760.2239999999999</v>
      </c>
      <c r="II18" s="9">
        <v>540.51599999999996</v>
      </c>
      <c r="IJ18" s="9">
        <v>223.83099999999999</v>
      </c>
      <c r="IK18" s="9">
        <v>3216.0709999999999</v>
      </c>
      <c r="IL18" s="9">
        <v>491.72399999999999</v>
      </c>
      <c r="IM18" s="9">
        <v>465.41</v>
      </c>
      <c r="IN18" s="9">
        <v>465.41</v>
      </c>
      <c r="IO18" s="9">
        <v>67.790999999999997</v>
      </c>
      <c r="IP18" s="9">
        <v>36.131999999999998</v>
      </c>
      <c r="IQ18" s="9">
        <v>16.361000000000001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16.387</v>
      </c>
      <c r="C11" s="9">
        <v>13.276999999999999</v>
      </c>
      <c r="D11" s="9">
        <v>13.701000000000001</v>
      </c>
      <c r="E11" s="9">
        <v>14.561</v>
      </c>
      <c r="F11" s="9">
        <v>7.8570000000000002</v>
      </c>
      <c r="G11" s="9">
        <v>3.1309999999999998</v>
      </c>
      <c r="H11" s="9">
        <v>9.9920000000000009</v>
      </c>
      <c r="I11" s="9">
        <v>9.5</v>
      </c>
      <c r="J11" s="9">
        <v>7.4859999999999998</v>
      </c>
      <c r="K11" s="9">
        <v>20.103999999999999</v>
      </c>
      <c r="L11" s="9">
        <v>6.8739999999999997</v>
      </c>
      <c r="M11" s="9">
        <v>15.756</v>
      </c>
      <c r="N11" s="9">
        <v>371.94400000000002</v>
      </c>
      <c r="O11" s="9">
        <v>233.21799999999999</v>
      </c>
      <c r="P11" s="9">
        <v>205.28399999999999</v>
      </c>
      <c r="Q11" s="9">
        <v>7.1529999999999996</v>
      </c>
      <c r="R11" s="9">
        <v>20.780999999999999</v>
      </c>
      <c r="S11" s="9">
        <v>8.9009999999999998</v>
      </c>
      <c r="T11" s="9">
        <v>14.467000000000001</v>
      </c>
      <c r="U11" s="9">
        <v>4.056</v>
      </c>
      <c r="V11" s="9">
        <v>175.68899999999999</v>
      </c>
      <c r="W11" s="9">
        <v>18.686</v>
      </c>
      <c r="X11" s="9">
        <v>10.99</v>
      </c>
      <c r="Y11" s="9">
        <v>27.853000000000002</v>
      </c>
      <c r="Z11" s="9">
        <v>58.817999999999998</v>
      </c>
      <c r="AA11" s="9">
        <v>174.4</v>
      </c>
      <c r="AB11" s="9">
        <v>138.726</v>
      </c>
      <c r="AC11" s="9">
        <v>401.46</v>
      </c>
      <c r="AD11" s="9">
        <v>13.852</v>
      </c>
      <c r="AE11" s="9">
        <v>735.20699999999999</v>
      </c>
      <c r="AF11" s="9">
        <v>735.20699999999999</v>
      </c>
      <c r="AG11" s="9">
        <v>108.342</v>
      </c>
      <c r="AH11" s="9">
        <v>54.762</v>
      </c>
      <c r="AI11" s="9">
        <v>27.135000000000002</v>
      </c>
      <c r="AJ11" s="9">
        <v>19.936</v>
      </c>
      <c r="AK11" s="9">
        <v>36.243000000000002</v>
      </c>
      <c r="AL11" s="9">
        <v>10.827</v>
      </c>
      <c r="AM11" s="9">
        <v>37.279000000000003</v>
      </c>
      <c r="AN11" s="9">
        <v>9.7919999999999998</v>
      </c>
      <c r="AO11" s="9">
        <v>0</v>
      </c>
      <c r="AP11" s="9">
        <v>18.561</v>
      </c>
      <c r="AQ11" s="9">
        <v>20.786000000000001</v>
      </c>
      <c r="AR11" s="9">
        <v>7.7229999999999999</v>
      </c>
      <c r="AS11" s="9">
        <v>30.34</v>
      </c>
      <c r="AT11" s="9">
        <v>16.73</v>
      </c>
      <c r="AU11" s="9">
        <v>53.579000000000001</v>
      </c>
      <c r="AV11" s="9">
        <v>626.86599999999999</v>
      </c>
      <c r="AW11" s="9">
        <v>517.88800000000003</v>
      </c>
      <c r="AX11" s="9">
        <v>483.83300000000003</v>
      </c>
      <c r="AY11" s="9">
        <v>17.324000000000002</v>
      </c>
      <c r="AZ11" s="9">
        <v>16.731000000000002</v>
      </c>
      <c r="BA11" s="9">
        <v>20.326000000000001</v>
      </c>
      <c r="BB11" s="9">
        <v>10.422000000000001</v>
      </c>
      <c r="BC11" s="9">
        <v>0</v>
      </c>
      <c r="BD11" s="9">
        <v>404.81</v>
      </c>
      <c r="BE11" s="9">
        <v>32.930999999999997</v>
      </c>
      <c r="BF11" s="9">
        <v>34.600999999999999</v>
      </c>
      <c r="BG11" s="9">
        <v>45.546999999999997</v>
      </c>
      <c r="BH11" s="9">
        <v>119.776</v>
      </c>
      <c r="BI11" s="9">
        <v>398.11200000000002</v>
      </c>
      <c r="BJ11" s="9">
        <v>108.977</v>
      </c>
      <c r="BK11" s="9">
        <v>682.48599999999999</v>
      </c>
      <c r="BL11" s="9">
        <v>52.720999999999997</v>
      </c>
      <c r="BM11" s="9">
        <v>408.63400000000001</v>
      </c>
      <c r="BN11" s="9">
        <v>408.63400000000001</v>
      </c>
      <c r="BO11" s="9">
        <v>77.503</v>
      </c>
      <c r="BP11" s="9">
        <v>42.002000000000002</v>
      </c>
      <c r="BQ11" s="9">
        <v>23.760999999999999</v>
      </c>
      <c r="BR11" s="9">
        <v>13.492000000000001</v>
      </c>
      <c r="BS11" s="9">
        <v>31.157</v>
      </c>
      <c r="BT11" s="9">
        <v>6.0960000000000001</v>
      </c>
      <c r="BU11" s="9">
        <v>30.58</v>
      </c>
      <c r="BV11" s="9">
        <v>4.4059999999999997</v>
      </c>
      <c r="BW11" s="9">
        <v>1.351</v>
      </c>
      <c r="BX11" s="9">
        <v>14.118</v>
      </c>
      <c r="BY11" s="9">
        <v>11.504</v>
      </c>
      <c r="BZ11" s="9">
        <v>11.632</v>
      </c>
      <c r="CA11" s="9">
        <v>20.584</v>
      </c>
      <c r="CB11" s="9">
        <v>16.669</v>
      </c>
      <c r="CC11" s="9">
        <v>35.500999999999998</v>
      </c>
      <c r="CD11" s="9">
        <v>331.13</v>
      </c>
      <c r="CE11" s="9">
        <v>223.63900000000001</v>
      </c>
      <c r="CF11" s="9">
        <v>217.559</v>
      </c>
      <c r="CG11" s="9">
        <v>2.2210000000000001</v>
      </c>
      <c r="CH11" s="9">
        <v>3.859</v>
      </c>
      <c r="CI11" s="9">
        <v>2.2210000000000001</v>
      </c>
      <c r="CJ11" s="9">
        <v>1.964</v>
      </c>
      <c r="CK11" s="9">
        <v>0.48499999999999999</v>
      </c>
      <c r="CL11" s="9">
        <v>181.01300000000001</v>
      </c>
      <c r="CM11" s="9">
        <v>12.198</v>
      </c>
      <c r="CN11" s="9">
        <v>8.4019999999999992</v>
      </c>
      <c r="CO11" s="9">
        <v>22.026</v>
      </c>
      <c r="CP11" s="9">
        <v>22.465</v>
      </c>
      <c r="CQ11" s="9">
        <v>201.173</v>
      </c>
      <c r="CR11" s="9">
        <v>107.491</v>
      </c>
      <c r="CS11" s="9">
        <v>372.75599999999997</v>
      </c>
      <c r="CT11" s="9">
        <v>35.877000000000002</v>
      </c>
      <c r="CU11" s="9">
        <v>285.572</v>
      </c>
      <c r="CV11" s="9">
        <v>285.572</v>
      </c>
      <c r="CW11" s="9">
        <v>75.906000000000006</v>
      </c>
      <c r="CX11" s="9">
        <v>25.821999999999999</v>
      </c>
      <c r="CY11" s="9">
        <v>8.6620000000000008</v>
      </c>
      <c r="CZ11" s="9">
        <v>12.778</v>
      </c>
      <c r="DA11" s="9">
        <v>12.685</v>
      </c>
      <c r="DB11" s="9">
        <v>8.7550000000000008</v>
      </c>
      <c r="DC11" s="9">
        <v>10.532</v>
      </c>
      <c r="DD11" s="9">
        <v>3.5049999999999999</v>
      </c>
      <c r="DE11" s="9">
        <v>7.0369999999999999</v>
      </c>
      <c r="DF11" s="9">
        <v>1.7410000000000001</v>
      </c>
      <c r="DG11" s="9">
        <v>9.6050000000000004</v>
      </c>
      <c r="DH11" s="9">
        <v>10.093999999999999</v>
      </c>
      <c r="DI11" s="9">
        <v>10.789</v>
      </c>
      <c r="DJ11" s="9">
        <v>10.651</v>
      </c>
      <c r="DK11" s="9">
        <v>50.084000000000003</v>
      </c>
      <c r="DL11" s="9">
        <v>209.666</v>
      </c>
      <c r="DM11" s="9">
        <v>189.136</v>
      </c>
      <c r="DN11" s="9">
        <v>183.71799999999999</v>
      </c>
      <c r="DO11" s="9">
        <v>4.8940000000000001</v>
      </c>
      <c r="DP11" s="9">
        <v>0.52300000000000002</v>
      </c>
      <c r="DQ11" s="9">
        <v>3.3690000000000002</v>
      </c>
      <c r="DR11" s="9">
        <v>0</v>
      </c>
      <c r="DS11" s="9">
        <v>1.5249999999999999</v>
      </c>
      <c r="DT11" s="9">
        <v>132.29900000000001</v>
      </c>
      <c r="DU11" s="9">
        <v>8.9120000000000008</v>
      </c>
      <c r="DV11" s="9">
        <v>15.212999999999999</v>
      </c>
      <c r="DW11" s="9">
        <v>32.712000000000003</v>
      </c>
      <c r="DX11" s="9">
        <v>27.786999999999999</v>
      </c>
      <c r="DY11" s="9">
        <v>161.34899999999999</v>
      </c>
      <c r="DZ11" s="9">
        <v>20.53</v>
      </c>
      <c r="EA11" s="9">
        <v>241.97200000000001</v>
      </c>
      <c r="EB11" s="9">
        <v>43.600999999999999</v>
      </c>
      <c r="EC11" s="9">
        <v>405.10300000000001</v>
      </c>
      <c r="ED11" s="9">
        <v>405.10300000000001</v>
      </c>
      <c r="EE11" s="9">
        <v>65.153000000000006</v>
      </c>
      <c r="EF11" s="9">
        <v>29.187999999999999</v>
      </c>
      <c r="EG11" s="9">
        <v>6.4550000000000001</v>
      </c>
      <c r="EH11" s="9">
        <v>18.760000000000002</v>
      </c>
      <c r="EI11" s="9">
        <v>13.484999999999999</v>
      </c>
      <c r="EJ11" s="9">
        <v>11.728999999999999</v>
      </c>
      <c r="EK11" s="9">
        <v>11.288</v>
      </c>
      <c r="EL11" s="9">
        <v>5.65</v>
      </c>
      <c r="EM11" s="9">
        <v>8.2759999999999998</v>
      </c>
      <c r="EN11" s="9">
        <v>7.36</v>
      </c>
      <c r="EO11" s="9">
        <v>8.8450000000000006</v>
      </c>
      <c r="EP11" s="9">
        <v>9.01</v>
      </c>
      <c r="EQ11" s="9">
        <v>17.173999999999999</v>
      </c>
      <c r="ER11" s="9">
        <v>8.0410000000000004</v>
      </c>
      <c r="ES11" s="9">
        <v>35.966000000000001</v>
      </c>
      <c r="ET11" s="9">
        <v>339.95</v>
      </c>
      <c r="EU11" s="9">
        <v>289.60700000000003</v>
      </c>
      <c r="EV11" s="9">
        <v>266.58</v>
      </c>
      <c r="EW11" s="9">
        <v>12.616</v>
      </c>
      <c r="EX11" s="9">
        <v>10.411</v>
      </c>
      <c r="EY11" s="9">
        <v>9.5779999999999994</v>
      </c>
      <c r="EZ11" s="9">
        <v>3.867</v>
      </c>
      <c r="FA11" s="9">
        <v>8.9849999999999994</v>
      </c>
      <c r="FB11" s="9">
        <v>238.99799999999999</v>
      </c>
      <c r="FC11" s="9">
        <v>19.815000000000001</v>
      </c>
      <c r="FD11" s="9">
        <v>11.978</v>
      </c>
      <c r="FE11" s="9">
        <v>18.815000000000001</v>
      </c>
      <c r="FF11" s="9">
        <v>53.287999999999997</v>
      </c>
      <c r="FG11" s="9">
        <v>236.31899999999999</v>
      </c>
      <c r="FH11" s="9">
        <v>50.343000000000004</v>
      </c>
      <c r="FI11" s="9">
        <v>371.68799999999999</v>
      </c>
      <c r="FJ11" s="9">
        <v>33.414999999999999</v>
      </c>
      <c r="FK11" s="9">
        <v>293.601</v>
      </c>
      <c r="FL11" s="9">
        <v>293.601</v>
      </c>
      <c r="FM11" s="9">
        <v>72.45</v>
      </c>
      <c r="FN11" s="9">
        <v>20.154</v>
      </c>
      <c r="FO11" s="9">
        <v>9.048</v>
      </c>
      <c r="FP11" s="9">
        <v>8.0489999999999995</v>
      </c>
      <c r="FQ11" s="9">
        <v>11.276999999999999</v>
      </c>
      <c r="FR11" s="9">
        <v>5.82</v>
      </c>
      <c r="FS11" s="9">
        <v>8.7360000000000007</v>
      </c>
      <c r="FT11" s="9">
        <v>2.548</v>
      </c>
      <c r="FU11" s="9">
        <v>4.6539999999999999</v>
      </c>
      <c r="FV11" s="9">
        <v>5.859</v>
      </c>
      <c r="FW11" s="9">
        <v>5.9249999999999998</v>
      </c>
      <c r="FX11" s="9">
        <v>5.3129999999999997</v>
      </c>
      <c r="FY11" s="9">
        <v>11.531000000000001</v>
      </c>
      <c r="FZ11" s="9">
        <v>5.5659999999999998</v>
      </c>
      <c r="GA11" s="9">
        <v>52.295999999999999</v>
      </c>
      <c r="GB11" s="9">
        <v>221.15100000000001</v>
      </c>
      <c r="GC11" s="9">
        <v>198.345</v>
      </c>
      <c r="GD11" s="9">
        <v>188.001</v>
      </c>
      <c r="GE11" s="9">
        <v>3.3220000000000001</v>
      </c>
      <c r="GF11" s="9">
        <v>7.0209999999999999</v>
      </c>
      <c r="GG11" s="9">
        <v>3.51</v>
      </c>
      <c r="GH11" s="9">
        <v>2.1339999999999999</v>
      </c>
      <c r="GI11" s="9">
        <v>3.7690000000000001</v>
      </c>
      <c r="GJ11" s="9">
        <v>135.751</v>
      </c>
      <c r="GK11" s="9">
        <v>11.849</v>
      </c>
      <c r="GL11" s="9">
        <v>11.343</v>
      </c>
      <c r="GM11" s="9">
        <v>39.401000000000003</v>
      </c>
      <c r="GN11" s="9">
        <v>33.834000000000003</v>
      </c>
      <c r="GO11" s="9">
        <v>164.51</v>
      </c>
      <c r="GP11" s="9">
        <v>22.806999999999999</v>
      </c>
      <c r="GQ11" s="9">
        <v>240.46199999999999</v>
      </c>
      <c r="GR11" s="9">
        <v>53.14</v>
      </c>
      <c r="GS11" s="9">
        <v>169.74199999999999</v>
      </c>
      <c r="GT11" s="9">
        <v>169.74199999999999</v>
      </c>
      <c r="GU11" s="9">
        <v>30.984000000000002</v>
      </c>
      <c r="GV11" s="9">
        <v>15.337999999999999</v>
      </c>
      <c r="GW11" s="9">
        <v>3.8769999999999998</v>
      </c>
      <c r="GX11" s="9">
        <v>9.2330000000000005</v>
      </c>
      <c r="GY11" s="9">
        <v>9.3170000000000002</v>
      </c>
      <c r="GZ11" s="9">
        <v>3.7930000000000001</v>
      </c>
      <c r="HA11" s="9">
        <v>9.7530000000000001</v>
      </c>
      <c r="HB11" s="9">
        <v>1.506</v>
      </c>
      <c r="HC11" s="9">
        <v>1.35</v>
      </c>
      <c r="HD11" s="9">
        <v>4.2839999999999998</v>
      </c>
      <c r="HE11" s="9">
        <v>6.1529999999999996</v>
      </c>
      <c r="HF11" s="9">
        <v>2.673</v>
      </c>
      <c r="HG11" s="9">
        <v>9.2750000000000004</v>
      </c>
      <c r="HH11" s="9">
        <v>3.835</v>
      </c>
      <c r="HI11" s="9">
        <v>15.646000000000001</v>
      </c>
      <c r="HJ11" s="9">
        <v>138.75800000000001</v>
      </c>
      <c r="HK11" s="9">
        <v>116.383</v>
      </c>
      <c r="HL11" s="9">
        <v>111.723</v>
      </c>
      <c r="HM11" s="9">
        <v>1.49</v>
      </c>
      <c r="HN11" s="9">
        <v>3.17</v>
      </c>
      <c r="HO11" s="9">
        <v>3.6179999999999999</v>
      </c>
      <c r="HP11" s="9">
        <v>0</v>
      </c>
      <c r="HQ11" s="9">
        <v>1.042</v>
      </c>
      <c r="HR11" s="9">
        <v>85.563999999999993</v>
      </c>
      <c r="HS11" s="9">
        <v>5.9859999999999998</v>
      </c>
      <c r="HT11" s="9">
        <v>6.4390000000000001</v>
      </c>
      <c r="HU11" s="9">
        <v>18.395</v>
      </c>
      <c r="HV11" s="9">
        <v>11.083</v>
      </c>
      <c r="HW11" s="9">
        <v>105.29900000000001</v>
      </c>
      <c r="HX11" s="9">
        <v>22.375</v>
      </c>
      <c r="HY11" s="9">
        <v>153.25299999999999</v>
      </c>
      <c r="HZ11" s="9">
        <v>16.489000000000001</v>
      </c>
      <c r="IA11" s="9">
        <v>268.17</v>
      </c>
      <c r="IB11" s="9">
        <v>268.17</v>
      </c>
      <c r="IC11" s="9">
        <v>73.888999999999996</v>
      </c>
      <c r="ID11" s="9">
        <v>23.701000000000001</v>
      </c>
      <c r="IE11" s="9">
        <v>4.8869999999999996</v>
      </c>
      <c r="IF11" s="9">
        <v>13.180999999999999</v>
      </c>
      <c r="IG11" s="9">
        <v>9.68</v>
      </c>
      <c r="IH11" s="9">
        <v>8.3879999999999999</v>
      </c>
      <c r="II11" s="9">
        <v>10.332000000000001</v>
      </c>
      <c r="IJ11" s="9">
        <v>0</v>
      </c>
      <c r="IK11" s="9">
        <v>5.9539999999999997</v>
      </c>
      <c r="IL11" s="9">
        <v>4.4930000000000003</v>
      </c>
      <c r="IM11" s="9">
        <v>8.4030000000000005</v>
      </c>
      <c r="IN11" s="9">
        <v>5.173</v>
      </c>
      <c r="IO11" s="9">
        <v>11.382999999999999</v>
      </c>
      <c r="IP11" s="9">
        <v>6.6849999999999996</v>
      </c>
      <c r="IQ11" s="9">
        <v>50.188000000000002</v>
      </c>
    </row>
    <row r="12" spans="1:251">
      <c r="A12" s="10">
        <v>42401</v>
      </c>
      <c r="B12" s="9">
        <v>11.259</v>
      </c>
      <c r="C12" s="9">
        <v>12.792</v>
      </c>
      <c r="D12" s="9">
        <v>7.2190000000000003</v>
      </c>
      <c r="E12" s="9">
        <v>13.548</v>
      </c>
      <c r="F12" s="9">
        <v>4.8220000000000001</v>
      </c>
      <c r="G12" s="9">
        <v>0</v>
      </c>
      <c r="H12" s="9">
        <v>8.4429999999999996</v>
      </c>
      <c r="I12" s="9">
        <v>6.4080000000000004</v>
      </c>
      <c r="J12" s="9">
        <v>5.1589999999999998</v>
      </c>
      <c r="K12" s="9">
        <v>17.355</v>
      </c>
      <c r="L12" s="9">
        <v>2.6560000000000001</v>
      </c>
      <c r="M12" s="9">
        <v>22.58</v>
      </c>
      <c r="N12" s="9">
        <v>367.60700000000003</v>
      </c>
      <c r="O12" s="9">
        <v>228.76499999999999</v>
      </c>
      <c r="P12" s="9">
        <v>199.93199999999999</v>
      </c>
      <c r="Q12" s="9">
        <v>11.186999999999999</v>
      </c>
      <c r="R12" s="9">
        <v>17.646000000000001</v>
      </c>
      <c r="S12" s="9">
        <v>12.395</v>
      </c>
      <c r="T12" s="9">
        <v>15.327</v>
      </c>
      <c r="U12" s="9">
        <v>0.55500000000000005</v>
      </c>
      <c r="V12" s="9">
        <v>182.64500000000001</v>
      </c>
      <c r="W12" s="9">
        <v>12.818</v>
      </c>
      <c r="X12" s="9">
        <v>9.5060000000000002</v>
      </c>
      <c r="Y12" s="9">
        <v>23.795999999999999</v>
      </c>
      <c r="Z12" s="9">
        <v>58.679000000000002</v>
      </c>
      <c r="AA12" s="9">
        <v>170.08699999999999</v>
      </c>
      <c r="AB12" s="9">
        <v>138.84200000000001</v>
      </c>
      <c r="AC12" s="9">
        <v>389.2</v>
      </c>
      <c r="AD12" s="9">
        <v>22.928000000000001</v>
      </c>
      <c r="AE12" s="9">
        <v>717.66700000000003</v>
      </c>
      <c r="AF12" s="9">
        <v>717.66700000000003</v>
      </c>
      <c r="AG12" s="9">
        <v>119.39400000000001</v>
      </c>
      <c r="AH12" s="9">
        <v>66.052000000000007</v>
      </c>
      <c r="AI12" s="9">
        <v>35.533000000000001</v>
      </c>
      <c r="AJ12" s="9">
        <v>23.887</v>
      </c>
      <c r="AK12" s="9">
        <v>51.054000000000002</v>
      </c>
      <c r="AL12" s="9">
        <v>8.3659999999999997</v>
      </c>
      <c r="AM12" s="9">
        <v>51.002000000000002</v>
      </c>
      <c r="AN12" s="9">
        <v>7.7679999999999998</v>
      </c>
      <c r="AO12" s="9">
        <v>0</v>
      </c>
      <c r="AP12" s="9">
        <v>19.396999999999998</v>
      </c>
      <c r="AQ12" s="9">
        <v>16.067</v>
      </c>
      <c r="AR12" s="9">
        <v>23.956</v>
      </c>
      <c r="AS12" s="9">
        <v>42.787999999999997</v>
      </c>
      <c r="AT12" s="9">
        <v>16.632000000000001</v>
      </c>
      <c r="AU12" s="9">
        <v>53.341999999999999</v>
      </c>
      <c r="AV12" s="9">
        <v>598.274</v>
      </c>
      <c r="AW12" s="9">
        <v>477.608</v>
      </c>
      <c r="AX12" s="9">
        <v>447.69200000000001</v>
      </c>
      <c r="AY12" s="9">
        <v>12.946</v>
      </c>
      <c r="AZ12" s="9">
        <v>16.483000000000001</v>
      </c>
      <c r="BA12" s="9">
        <v>16.777999999999999</v>
      </c>
      <c r="BB12" s="9">
        <v>11.403</v>
      </c>
      <c r="BC12" s="9">
        <v>0.48199999999999998</v>
      </c>
      <c r="BD12" s="9">
        <v>372.26400000000001</v>
      </c>
      <c r="BE12" s="9">
        <v>30.029</v>
      </c>
      <c r="BF12" s="9">
        <v>21.837</v>
      </c>
      <c r="BG12" s="9">
        <v>53.478000000000002</v>
      </c>
      <c r="BH12" s="9">
        <v>104.717</v>
      </c>
      <c r="BI12" s="9">
        <v>372.89100000000002</v>
      </c>
      <c r="BJ12" s="9">
        <v>120.666</v>
      </c>
      <c r="BK12" s="9">
        <v>665.06399999999996</v>
      </c>
      <c r="BL12" s="9">
        <v>52.603000000000002</v>
      </c>
      <c r="BM12" s="9">
        <v>433.38400000000001</v>
      </c>
      <c r="BN12" s="9">
        <v>433.38400000000001</v>
      </c>
      <c r="BO12" s="9">
        <v>78.355999999999995</v>
      </c>
      <c r="BP12" s="9">
        <v>40.978000000000002</v>
      </c>
      <c r="BQ12" s="9">
        <v>22.135000000000002</v>
      </c>
      <c r="BR12" s="9">
        <v>15.404999999999999</v>
      </c>
      <c r="BS12" s="9">
        <v>29.106000000000002</v>
      </c>
      <c r="BT12" s="9">
        <v>8.4350000000000005</v>
      </c>
      <c r="BU12" s="9">
        <v>27.954999999999998</v>
      </c>
      <c r="BV12" s="9">
        <v>6.0940000000000003</v>
      </c>
      <c r="BW12" s="9">
        <v>1.7589999999999999</v>
      </c>
      <c r="BX12" s="9">
        <v>11.116</v>
      </c>
      <c r="BY12" s="9">
        <v>15.404999999999999</v>
      </c>
      <c r="BZ12" s="9">
        <v>11.019</v>
      </c>
      <c r="CA12" s="9">
        <v>26.742999999999999</v>
      </c>
      <c r="CB12" s="9">
        <v>10.798</v>
      </c>
      <c r="CC12" s="9">
        <v>37.377000000000002</v>
      </c>
      <c r="CD12" s="9">
        <v>355.029</v>
      </c>
      <c r="CE12" s="9">
        <v>235.28</v>
      </c>
      <c r="CF12" s="9">
        <v>226.9</v>
      </c>
      <c r="CG12" s="9">
        <v>5.43</v>
      </c>
      <c r="CH12" s="9">
        <v>2.95</v>
      </c>
      <c r="CI12" s="9">
        <v>4.4059999999999997</v>
      </c>
      <c r="CJ12" s="9">
        <v>2.9209999999999998</v>
      </c>
      <c r="CK12" s="9">
        <v>0.53900000000000003</v>
      </c>
      <c r="CL12" s="9">
        <v>187.09700000000001</v>
      </c>
      <c r="CM12" s="9">
        <v>9.4920000000000009</v>
      </c>
      <c r="CN12" s="9">
        <v>9.77</v>
      </c>
      <c r="CO12" s="9">
        <v>28.920999999999999</v>
      </c>
      <c r="CP12" s="9">
        <v>32.468000000000004</v>
      </c>
      <c r="CQ12" s="9">
        <v>202.81200000000001</v>
      </c>
      <c r="CR12" s="9">
        <v>119.749</v>
      </c>
      <c r="CS12" s="9">
        <v>396.22500000000002</v>
      </c>
      <c r="CT12" s="9">
        <v>37.158999999999999</v>
      </c>
      <c r="CU12" s="9">
        <v>308.18400000000003</v>
      </c>
      <c r="CV12" s="9">
        <v>308.18400000000003</v>
      </c>
      <c r="CW12" s="9">
        <v>74.912999999999997</v>
      </c>
      <c r="CX12" s="9">
        <v>21.346</v>
      </c>
      <c r="CY12" s="9">
        <v>10.329000000000001</v>
      </c>
      <c r="CZ12" s="9">
        <v>6.883</v>
      </c>
      <c r="DA12" s="9">
        <v>11.438000000000001</v>
      </c>
      <c r="DB12" s="9">
        <v>5.774</v>
      </c>
      <c r="DC12" s="9">
        <v>8.73</v>
      </c>
      <c r="DD12" s="9">
        <v>2.34</v>
      </c>
      <c r="DE12" s="9">
        <v>5.0229999999999997</v>
      </c>
      <c r="DF12" s="9">
        <v>4.5140000000000002</v>
      </c>
      <c r="DG12" s="9">
        <v>4.99</v>
      </c>
      <c r="DH12" s="9">
        <v>7.7080000000000002</v>
      </c>
      <c r="DI12" s="9">
        <v>9.6590000000000007</v>
      </c>
      <c r="DJ12" s="9">
        <v>7.5529999999999999</v>
      </c>
      <c r="DK12" s="9">
        <v>53.567</v>
      </c>
      <c r="DL12" s="9">
        <v>233.27099999999999</v>
      </c>
      <c r="DM12" s="9">
        <v>212.08199999999999</v>
      </c>
      <c r="DN12" s="9">
        <v>201.80699999999999</v>
      </c>
      <c r="DO12" s="9">
        <v>6.274</v>
      </c>
      <c r="DP12" s="9">
        <v>4.0010000000000003</v>
      </c>
      <c r="DQ12" s="9">
        <v>3.6709999999999998</v>
      </c>
      <c r="DR12" s="9">
        <v>0.57599999999999996</v>
      </c>
      <c r="DS12" s="9">
        <v>3.0550000000000002</v>
      </c>
      <c r="DT12" s="9">
        <v>137.88900000000001</v>
      </c>
      <c r="DU12" s="9">
        <v>19.736999999999998</v>
      </c>
      <c r="DV12" s="9">
        <v>19.600999999999999</v>
      </c>
      <c r="DW12" s="9">
        <v>34.856000000000002</v>
      </c>
      <c r="DX12" s="9">
        <v>28.587</v>
      </c>
      <c r="DY12" s="9">
        <v>183.495</v>
      </c>
      <c r="DZ12" s="9">
        <v>21.189</v>
      </c>
      <c r="EA12" s="9">
        <v>255.56700000000001</v>
      </c>
      <c r="EB12" s="9">
        <v>52.616999999999997</v>
      </c>
      <c r="EC12" s="9">
        <v>407.21800000000002</v>
      </c>
      <c r="ED12" s="9">
        <v>407.21800000000002</v>
      </c>
      <c r="EE12" s="9">
        <v>65.483999999999995</v>
      </c>
      <c r="EF12" s="9">
        <v>33.127000000000002</v>
      </c>
      <c r="EG12" s="9">
        <v>6.0369999999999999</v>
      </c>
      <c r="EH12" s="9">
        <v>24.055</v>
      </c>
      <c r="EI12" s="9">
        <v>14.509</v>
      </c>
      <c r="EJ12" s="9">
        <v>15.583</v>
      </c>
      <c r="EK12" s="9">
        <v>13.712999999999999</v>
      </c>
      <c r="EL12" s="9">
        <v>5.9690000000000003</v>
      </c>
      <c r="EM12" s="9">
        <v>10.41</v>
      </c>
      <c r="EN12" s="9">
        <v>9.7799999999999994</v>
      </c>
      <c r="EO12" s="9">
        <v>13.659000000000001</v>
      </c>
      <c r="EP12" s="9">
        <v>6.6529999999999996</v>
      </c>
      <c r="EQ12" s="9">
        <v>17.446999999999999</v>
      </c>
      <c r="ER12" s="9">
        <v>12.645</v>
      </c>
      <c r="ES12" s="9">
        <v>32.356999999999999</v>
      </c>
      <c r="ET12" s="9">
        <v>341.73399999999998</v>
      </c>
      <c r="EU12" s="9">
        <v>296.613</v>
      </c>
      <c r="EV12" s="9">
        <v>277.202</v>
      </c>
      <c r="EW12" s="9">
        <v>11.64</v>
      </c>
      <c r="EX12" s="9">
        <v>7.2869999999999999</v>
      </c>
      <c r="EY12" s="9">
        <v>9.6530000000000005</v>
      </c>
      <c r="EZ12" s="9">
        <v>1.157</v>
      </c>
      <c r="FA12" s="9">
        <v>8.1170000000000009</v>
      </c>
      <c r="FB12" s="9">
        <v>236.733</v>
      </c>
      <c r="FC12" s="9">
        <v>17.291</v>
      </c>
      <c r="FD12" s="9">
        <v>16.925999999999998</v>
      </c>
      <c r="FE12" s="9">
        <v>25.661000000000001</v>
      </c>
      <c r="FF12" s="9">
        <v>42.093000000000004</v>
      </c>
      <c r="FG12" s="9">
        <v>254.51900000000001</v>
      </c>
      <c r="FH12" s="9">
        <v>45.121000000000002</v>
      </c>
      <c r="FI12" s="9">
        <v>373.17399999999998</v>
      </c>
      <c r="FJ12" s="9">
        <v>34.043999999999997</v>
      </c>
      <c r="FK12" s="9">
        <v>293.37700000000001</v>
      </c>
      <c r="FL12" s="9">
        <v>293.37700000000001</v>
      </c>
      <c r="FM12" s="9">
        <v>72.462000000000003</v>
      </c>
      <c r="FN12" s="9">
        <v>26.138999999999999</v>
      </c>
      <c r="FO12" s="9">
        <v>7.9909999999999997</v>
      </c>
      <c r="FP12" s="9">
        <v>13.412000000000001</v>
      </c>
      <c r="FQ12" s="9">
        <v>10.563000000000001</v>
      </c>
      <c r="FR12" s="9">
        <v>10.84</v>
      </c>
      <c r="FS12" s="9">
        <v>9.8620000000000001</v>
      </c>
      <c r="FT12" s="9">
        <v>0.64700000000000002</v>
      </c>
      <c r="FU12" s="9">
        <v>9.3230000000000004</v>
      </c>
      <c r="FV12" s="9">
        <v>6.2869999999999999</v>
      </c>
      <c r="FW12" s="9">
        <v>5.9720000000000004</v>
      </c>
      <c r="FX12" s="9">
        <v>9.1440000000000001</v>
      </c>
      <c r="FY12" s="9">
        <v>13.603999999999999</v>
      </c>
      <c r="FZ12" s="9">
        <v>7.7990000000000004</v>
      </c>
      <c r="GA12" s="9">
        <v>46.323</v>
      </c>
      <c r="GB12" s="9">
        <v>220.91499999999999</v>
      </c>
      <c r="GC12" s="9">
        <v>199.28200000000001</v>
      </c>
      <c r="GD12" s="9">
        <v>190.25399999999999</v>
      </c>
      <c r="GE12" s="9">
        <v>3.911</v>
      </c>
      <c r="GF12" s="9">
        <v>5.117</v>
      </c>
      <c r="GG12" s="9">
        <v>3.359</v>
      </c>
      <c r="GH12" s="9">
        <v>2.3959999999999999</v>
      </c>
      <c r="GI12" s="9">
        <v>1.56</v>
      </c>
      <c r="GJ12" s="9">
        <v>135.358</v>
      </c>
      <c r="GK12" s="9">
        <v>14.628</v>
      </c>
      <c r="GL12" s="9">
        <v>12.855</v>
      </c>
      <c r="GM12" s="9">
        <v>36.441000000000003</v>
      </c>
      <c r="GN12" s="9">
        <v>27.210999999999999</v>
      </c>
      <c r="GO12" s="9">
        <v>172.071</v>
      </c>
      <c r="GP12" s="9">
        <v>21.632999999999999</v>
      </c>
      <c r="GQ12" s="9">
        <v>247.60499999999999</v>
      </c>
      <c r="GR12" s="9">
        <v>45.771999999999998</v>
      </c>
      <c r="GS12" s="9">
        <v>185.773</v>
      </c>
      <c r="GT12" s="9">
        <v>185.773</v>
      </c>
      <c r="GU12" s="9">
        <v>33.149000000000001</v>
      </c>
      <c r="GV12" s="9">
        <v>14.882</v>
      </c>
      <c r="GW12" s="9">
        <v>4.617</v>
      </c>
      <c r="GX12" s="9">
        <v>9.19</v>
      </c>
      <c r="GY12" s="9">
        <v>8.4009999999999998</v>
      </c>
      <c r="GZ12" s="9">
        <v>5.4059999999999997</v>
      </c>
      <c r="HA12" s="9">
        <v>10.183999999999999</v>
      </c>
      <c r="HB12" s="9">
        <v>1.1379999999999999</v>
      </c>
      <c r="HC12" s="9">
        <v>1.84</v>
      </c>
      <c r="HD12" s="9">
        <v>2.98</v>
      </c>
      <c r="HE12" s="9">
        <v>5.7709999999999999</v>
      </c>
      <c r="HF12" s="9">
        <v>5.056</v>
      </c>
      <c r="HG12" s="9">
        <v>9.9309999999999992</v>
      </c>
      <c r="HH12" s="9">
        <v>3.8759999999999999</v>
      </c>
      <c r="HI12" s="9">
        <v>18.266999999999999</v>
      </c>
      <c r="HJ12" s="9">
        <v>152.624</v>
      </c>
      <c r="HK12" s="9">
        <v>129.56899999999999</v>
      </c>
      <c r="HL12" s="9">
        <v>127.346</v>
      </c>
      <c r="HM12" s="9">
        <v>1.542</v>
      </c>
      <c r="HN12" s="9">
        <v>0.68</v>
      </c>
      <c r="HO12" s="9">
        <v>1.542</v>
      </c>
      <c r="HP12" s="9">
        <v>0.68</v>
      </c>
      <c r="HQ12" s="9">
        <v>0</v>
      </c>
      <c r="HR12" s="9">
        <v>94.932000000000002</v>
      </c>
      <c r="HS12" s="9">
        <v>6.6769999999999996</v>
      </c>
      <c r="HT12" s="9">
        <v>6.0350000000000001</v>
      </c>
      <c r="HU12" s="9">
        <v>21.923999999999999</v>
      </c>
      <c r="HV12" s="9">
        <v>10.061</v>
      </c>
      <c r="HW12" s="9">
        <v>119.508</v>
      </c>
      <c r="HX12" s="9">
        <v>23.056000000000001</v>
      </c>
      <c r="HY12" s="9">
        <v>168.09100000000001</v>
      </c>
      <c r="HZ12" s="9">
        <v>17.681999999999999</v>
      </c>
      <c r="IA12" s="9">
        <v>294.88</v>
      </c>
      <c r="IB12" s="9">
        <v>294.88</v>
      </c>
      <c r="IC12" s="9">
        <v>83.34</v>
      </c>
      <c r="ID12" s="9">
        <v>21.713999999999999</v>
      </c>
      <c r="IE12" s="9">
        <v>9.02</v>
      </c>
      <c r="IF12" s="9">
        <v>7.476</v>
      </c>
      <c r="IG12" s="9">
        <v>9.0389999999999997</v>
      </c>
      <c r="IH12" s="9">
        <v>7.4569999999999999</v>
      </c>
      <c r="II12" s="9">
        <v>8.7089999999999996</v>
      </c>
      <c r="IJ12" s="9">
        <v>0</v>
      </c>
      <c r="IK12" s="9">
        <v>6.891</v>
      </c>
      <c r="IL12" s="9">
        <v>4.5810000000000004</v>
      </c>
      <c r="IM12" s="9">
        <v>4.1900000000000004</v>
      </c>
      <c r="IN12" s="9">
        <v>7.726</v>
      </c>
      <c r="IO12" s="9">
        <v>8.73</v>
      </c>
      <c r="IP12" s="9">
        <v>7.766</v>
      </c>
      <c r="IQ12" s="9">
        <v>61.625999999999998</v>
      </c>
    </row>
    <row r="13" spans="1:251">
      <c r="A13" s="10">
        <v>42767</v>
      </c>
      <c r="B13" s="9">
        <v>12.109</v>
      </c>
      <c r="C13" s="9">
        <v>11.983000000000001</v>
      </c>
      <c r="D13" s="9">
        <v>12.321999999999999</v>
      </c>
      <c r="E13" s="9">
        <v>10.782999999999999</v>
      </c>
      <c r="F13" s="9">
        <v>10.037000000000001</v>
      </c>
      <c r="G13" s="9">
        <v>1.8109999999999999</v>
      </c>
      <c r="H13" s="9">
        <v>6.258</v>
      </c>
      <c r="I13" s="9">
        <v>8.4339999999999993</v>
      </c>
      <c r="J13" s="9">
        <v>9.6129999999999995</v>
      </c>
      <c r="K13" s="9">
        <v>16.994</v>
      </c>
      <c r="L13" s="9">
        <v>7.3109999999999999</v>
      </c>
      <c r="M13" s="9">
        <v>21.878</v>
      </c>
      <c r="N13" s="9">
        <v>398.90499999999997</v>
      </c>
      <c r="O13" s="9">
        <v>250.74299999999999</v>
      </c>
      <c r="P13" s="9">
        <v>229.68700000000001</v>
      </c>
      <c r="Q13" s="9">
        <v>7.9939999999999998</v>
      </c>
      <c r="R13" s="9">
        <v>13.061999999999999</v>
      </c>
      <c r="S13" s="9">
        <v>11.206</v>
      </c>
      <c r="T13" s="9">
        <v>6.8280000000000003</v>
      </c>
      <c r="U13" s="9">
        <v>1.3120000000000001</v>
      </c>
      <c r="V13" s="9">
        <v>200.96199999999999</v>
      </c>
      <c r="W13" s="9">
        <v>14.571</v>
      </c>
      <c r="X13" s="9">
        <v>10.862</v>
      </c>
      <c r="Y13" s="9">
        <v>24.347000000000001</v>
      </c>
      <c r="Z13" s="9">
        <v>52.521999999999998</v>
      </c>
      <c r="AA13" s="9">
        <v>198.221</v>
      </c>
      <c r="AB13" s="9">
        <v>148.16200000000001</v>
      </c>
      <c r="AC13" s="9">
        <v>426.49</v>
      </c>
      <c r="AD13" s="9">
        <v>20.78</v>
      </c>
      <c r="AE13" s="9">
        <v>756.33</v>
      </c>
      <c r="AF13" s="9">
        <v>756.33</v>
      </c>
      <c r="AG13" s="9">
        <v>121.07</v>
      </c>
      <c r="AH13" s="9">
        <v>63.247999999999998</v>
      </c>
      <c r="AI13" s="9">
        <v>29.565999999999999</v>
      </c>
      <c r="AJ13" s="9">
        <v>27.396999999999998</v>
      </c>
      <c r="AK13" s="9">
        <v>43.423999999999999</v>
      </c>
      <c r="AL13" s="9">
        <v>13.539</v>
      </c>
      <c r="AM13" s="9">
        <v>46.039000000000001</v>
      </c>
      <c r="AN13" s="9">
        <v>10.246</v>
      </c>
      <c r="AO13" s="9">
        <v>0.67900000000000005</v>
      </c>
      <c r="AP13" s="9">
        <v>16.603999999999999</v>
      </c>
      <c r="AQ13" s="9">
        <v>19.974</v>
      </c>
      <c r="AR13" s="9">
        <v>20.385000000000002</v>
      </c>
      <c r="AS13" s="9">
        <v>40.131999999999998</v>
      </c>
      <c r="AT13" s="9">
        <v>16.831</v>
      </c>
      <c r="AU13" s="9">
        <v>57.823</v>
      </c>
      <c r="AV13" s="9">
        <v>635.26</v>
      </c>
      <c r="AW13" s="9">
        <v>535.20799999999997</v>
      </c>
      <c r="AX13" s="9">
        <v>507.17599999999999</v>
      </c>
      <c r="AY13" s="9">
        <v>21.128</v>
      </c>
      <c r="AZ13" s="9">
        <v>6.9039999999999999</v>
      </c>
      <c r="BA13" s="9">
        <v>21.128</v>
      </c>
      <c r="BB13" s="9">
        <v>6.9039999999999999</v>
      </c>
      <c r="BC13" s="9">
        <v>0</v>
      </c>
      <c r="BD13" s="9">
        <v>435.68900000000002</v>
      </c>
      <c r="BE13" s="9">
        <v>36.35</v>
      </c>
      <c r="BF13" s="9">
        <v>23.378</v>
      </c>
      <c r="BG13" s="9">
        <v>39.790999999999997</v>
      </c>
      <c r="BH13" s="9">
        <v>104.446</v>
      </c>
      <c r="BI13" s="9">
        <v>430.762</v>
      </c>
      <c r="BJ13" s="9">
        <v>100.05200000000001</v>
      </c>
      <c r="BK13" s="9">
        <v>698.37900000000002</v>
      </c>
      <c r="BL13" s="9">
        <v>57.951999999999998</v>
      </c>
      <c r="BM13" s="9">
        <v>413.601</v>
      </c>
      <c r="BN13" s="9">
        <v>413.601</v>
      </c>
      <c r="BO13" s="9">
        <v>73.596999999999994</v>
      </c>
      <c r="BP13" s="9">
        <v>40.585000000000001</v>
      </c>
      <c r="BQ13" s="9">
        <v>28.294</v>
      </c>
      <c r="BR13" s="9">
        <v>9.8580000000000005</v>
      </c>
      <c r="BS13" s="9">
        <v>31.584</v>
      </c>
      <c r="BT13" s="9">
        <v>6.5670000000000002</v>
      </c>
      <c r="BU13" s="9">
        <v>32.124000000000002</v>
      </c>
      <c r="BV13" s="9">
        <v>3.5950000000000002</v>
      </c>
      <c r="BW13" s="9">
        <v>1.984</v>
      </c>
      <c r="BX13" s="9">
        <v>11.808999999999999</v>
      </c>
      <c r="BY13" s="9">
        <v>13.272</v>
      </c>
      <c r="BZ13" s="9">
        <v>13.07</v>
      </c>
      <c r="CA13" s="9">
        <v>23.622</v>
      </c>
      <c r="CB13" s="9">
        <v>14.53</v>
      </c>
      <c r="CC13" s="9">
        <v>33.012</v>
      </c>
      <c r="CD13" s="9">
        <v>340.00400000000002</v>
      </c>
      <c r="CE13" s="9">
        <v>220.20500000000001</v>
      </c>
      <c r="CF13" s="9">
        <v>216.297</v>
      </c>
      <c r="CG13" s="9">
        <v>2.2909999999999999</v>
      </c>
      <c r="CH13" s="9">
        <v>1.6160000000000001</v>
      </c>
      <c r="CI13" s="9">
        <v>1.7749999999999999</v>
      </c>
      <c r="CJ13" s="9">
        <v>1.0189999999999999</v>
      </c>
      <c r="CK13" s="9">
        <v>1.1140000000000001</v>
      </c>
      <c r="CL13" s="9">
        <v>182.51</v>
      </c>
      <c r="CM13" s="9">
        <v>5.819</v>
      </c>
      <c r="CN13" s="9">
        <v>6.3390000000000004</v>
      </c>
      <c r="CO13" s="9">
        <v>25.536999999999999</v>
      </c>
      <c r="CP13" s="9">
        <v>25.105</v>
      </c>
      <c r="CQ13" s="9">
        <v>195.1</v>
      </c>
      <c r="CR13" s="9">
        <v>119.79900000000001</v>
      </c>
      <c r="CS13" s="9">
        <v>379.548</v>
      </c>
      <c r="CT13" s="9">
        <v>34.052999999999997</v>
      </c>
      <c r="CU13" s="9">
        <v>329.053</v>
      </c>
      <c r="CV13" s="9">
        <v>329.053</v>
      </c>
      <c r="CW13" s="9">
        <v>82.963999999999999</v>
      </c>
      <c r="CX13" s="9">
        <v>28.684999999999999</v>
      </c>
      <c r="CY13" s="9">
        <v>15.44</v>
      </c>
      <c r="CZ13" s="9">
        <v>10.127000000000001</v>
      </c>
      <c r="DA13" s="9">
        <v>19.248999999999999</v>
      </c>
      <c r="DB13" s="9">
        <v>6.3179999999999996</v>
      </c>
      <c r="DC13" s="9">
        <v>15.221</v>
      </c>
      <c r="DD13" s="9">
        <v>6.1269999999999998</v>
      </c>
      <c r="DE13" s="9">
        <v>4.2190000000000003</v>
      </c>
      <c r="DF13" s="9">
        <v>5.4539999999999997</v>
      </c>
      <c r="DG13" s="9">
        <v>14.375999999999999</v>
      </c>
      <c r="DH13" s="9">
        <v>5.7370000000000001</v>
      </c>
      <c r="DI13" s="9">
        <v>18.393000000000001</v>
      </c>
      <c r="DJ13" s="9">
        <v>7.1740000000000004</v>
      </c>
      <c r="DK13" s="9">
        <v>54.279000000000003</v>
      </c>
      <c r="DL13" s="9">
        <v>246.089</v>
      </c>
      <c r="DM13" s="9">
        <v>221.86500000000001</v>
      </c>
      <c r="DN13" s="9">
        <v>213.077</v>
      </c>
      <c r="DO13" s="9">
        <v>3.1040000000000001</v>
      </c>
      <c r="DP13" s="9">
        <v>5.6840000000000002</v>
      </c>
      <c r="DQ13" s="9">
        <v>3.6669999999999998</v>
      </c>
      <c r="DR13" s="9">
        <v>2.202</v>
      </c>
      <c r="DS13" s="9">
        <v>2.9180000000000001</v>
      </c>
      <c r="DT13" s="9">
        <v>151.845</v>
      </c>
      <c r="DU13" s="9">
        <v>19.140999999999998</v>
      </c>
      <c r="DV13" s="9">
        <v>13.082000000000001</v>
      </c>
      <c r="DW13" s="9">
        <v>37.798000000000002</v>
      </c>
      <c r="DX13" s="9">
        <v>33.758000000000003</v>
      </c>
      <c r="DY13" s="9">
        <v>188.107</v>
      </c>
      <c r="DZ13" s="9">
        <v>24.224</v>
      </c>
      <c r="EA13" s="9">
        <v>274.529</v>
      </c>
      <c r="EB13" s="9">
        <v>54.524000000000001</v>
      </c>
      <c r="EC13" s="9">
        <v>442.76900000000001</v>
      </c>
      <c r="ED13" s="9">
        <v>442.76900000000001</v>
      </c>
      <c r="EE13" s="9">
        <v>68.177999999999997</v>
      </c>
      <c r="EF13" s="9">
        <v>31.052</v>
      </c>
      <c r="EG13" s="9">
        <v>7.6609999999999996</v>
      </c>
      <c r="EH13" s="9">
        <v>17.661000000000001</v>
      </c>
      <c r="EI13" s="9">
        <v>14.7</v>
      </c>
      <c r="EJ13" s="9">
        <v>10.621</v>
      </c>
      <c r="EK13" s="9">
        <v>13.169</v>
      </c>
      <c r="EL13" s="9">
        <v>6.3730000000000002</v>
      </c>
      <c r="EM13" s="9">
        <v>5.2770000000000001</v>
      </c>
      <c r="EN13" s="9">
        <v>6.9409999999999998</v>
      </c>
      <c r="EO13" s="9">
        <v>11.115</v>
      </c>
      <c r="EP13" s="9">
        <v>7.2649999999999997</v>
      </c>
      <c r="EQ13" s="9">
        <v>16.702999999999999</v>
      </c>
      <c r="ER13" s="9">
        <v>8.6180000000000003</v>
      </c>
      <c r="ES13" s="9">
        <v>37.125999999999998</v>
      </c>
      <c r="ET13" s="9">
        <v>374.59100000000001</v>
      </c>
      <c r="EU13" s="9">
        <v>324.41800000000001</v>
      </c>
      <c r="EV13" s="9">
        <v>305.74400000000003</v>
      </c>
      <c r="EW13" s="9">
        <v>11.97</v>
      </c>
      <c r="EX13" s="9">
        <v>6.7039999999999997</v>
      </c>
      <c r="EY13" s="9">
        <v>8.4090000000000007</v>
      </c>
      <c r="EZ13" s="9">
        <v>1.9730000000000001</v>
      </c>
      <c r="FA13" s="9">
        <v>7.7050000000000001</v>
      </c>
      <c r="FB13" s="9">
        <v>267.69400000000002</v>
      </c>
      <c r="FC13" s="9">
        <v>16.077999999999999</v>
      </c>
      <c r="FD13" s="9">
        <v>17.971</v>
      </c>
      <c r="FE13" s="9">
        <v>22.673999999999999</v>
      </c>
      <c r="FF13" s="9">
        <v>43.500999999999998</v>
      </c>
      <c r="FG13" s="9">
        <v>280.91699999999997</v>
      </c>
      <c r="FH13" s="9">
        <v>50.173000000000002</v>
      </c>
      <c r="FI13" s="9">
        <v>403.286</v>
      </c>
      <c r="FJ13" s="9">
        <v>39.482999999999997</v>
      </c>
      <c r="FK13" s="9">
        <v>272.03699999999998</v>
      </c>
      <c r="FL13" s="9">
        <v>272.03699999999998</v>
      </c>
      <c r="FM13" s="9">
        <v>67.650999999999996</v>
      </c>
      <c r="FN13" s="9">
        <v>17.635000000000002</v>
      </c>
      <c r="FO13" s="9">
        <v>5.1130000000000004</v>
      </c>
      <c r="FP13" s="9">
        <v>11.878</v>
      </c>
      <c r="FQ13" s="9">
        <v>8.19</v>
      </c>
      <c r="FR13" s="9">
        <v>8.8010000000000002</v>
      </c>
      <c r="FS13" s="9">
        <v>9.3520000000000003</v>
      </c>
      <c r="FT13" s="9">
        <v>0.57799999999999996</v>
      </c>
      <c r="FU13" s="9">
        <v>4.7949999999999999</v>
      </c>
      <c r="FV13" s="9">
        <v>5.2110000000000003</v>
      </c>
      <c r="FW13" s="9">
        <v>6.8970000000000002</v>
      </c>
      <c r="FX13" s="9">
        <v>4.883</v>
      </c>
      <c r="FY13" s="9">
        <v>12.757999999999999</v>
      </c>
      <c r="FZ13" s="9">
        <v>4.2320000000000002</v>
      </c>
      <c r="GA13" s="9">
        <v>50.015999999999998</v>
      </c>
      <c r="GB13" s="9">
        <v>204.386</v>
      </c>
      <c r="GC13" s="9">
        <v>181.83600000000001</v>
      </c>
      <c r="GD13" s="9">
        <v>174.017</v>
      </c>
      <c r="GE13" s="9">
        <v>4.2519999999999998</v>
      </c>
      <c r="GF13" s="9">
        <v>3.5670000000000002</v>
      </c>
      <c r="GG13" s="9">
        <v>3.613</v>
      </c>
      <c r="GH13" s="9">
        <v>3.0630000000000002</v>
      </c>
      <c r="GI13" s="9">
        <v>1.143</v>
      </c>
      <c r="GJ13" s="9">
        <v>131.328</v>
      </c>
      <c r="GK13" s="9">
        <v>9.7029999999999994</v>
      </c>
      <c r="GL13" s="9">
        <v>8.6850000000000005</v>
      </c>
      <c r="GM13" s="9">
        <v>32.121000000000002</v>
      </c>
      <c r="GN13" s="9">
        <v>19.690999999999999</v>
      </c>
      <c r="GO13" s="9">
        <v>162.14500000000001</v>
      </c>
      <c r="GP13" s="9">
        <v>22.548999999999999</v>
      </c>
      <c r="GQ13" s="9">
        <v>222.001</v>
      </c>
      <c r="GR13" s="9">
        <v>50.034999999999997</v>
      </c>
      <c r="GS13" s="9">
        <v>185.03399999999999</v>
      </c>
      <c r="GT13" s="9">
        <v>185.03399999999999</v>
      </c>
      <c r="GU13" s="9">
        <v>34.770000000000003</v>
      </c>
      <c r="GV13" s="9">
        <v>16.905999999999999</v>
      </c>
      <c r="GW13" s="9">
        <v>7.3879999999999999</v>
      </c>
      <c r="GX13" s="9">
        <v>8.4440000000000008</v>
      </c>
      <c r="GY13" s="9">
        <v>12.173</v>
      </c>
      <c r="GZ13" s="9">
        <v>3.66</v>
      </c>
      <c r="HA13" s="9">
        <v>14.64</v>
      </c>
      <c r="HB13" s="9">
        <v>0</v>
      </c>
      <c r="HC13" s="9">
        <v>1.1919999999999999</v>
      </c>
      <c r="HD13" s="9">
        <v>4.8630000000000004</v>
      </c>
      <c r="HE13" s="9">
        <v>4.6959999999999997</v>
      </c>
      <c r="HF13" s="9">
        <v>6.2729999999999997</v>
      </c>
      <c r="HG13" s="9">
        <v>5.84</v>
      </c>
      <c r="HH13" s="9">
        <v>9.9930000000000003</v>
      </c>
      <c r="HI13" s="9">
        <v>17.864000000000001</v>
      </c>
      <c r="HJ13" s="9">
        <v>150.26400000000001</v>
      </c>
      <c r="HK13" s="9">
        <v>128.16</v>
      </c>
      <c r="HL13" s="9">
        <v>124.45699999999999</v>
      </c>
      <c r="HM13" s="9">
        <v>1.7649999999999999</v>
      </c>
      <c r="HN13" s="9">
        <v>1.9379999999999999</v>
      </c>
      <c r="HO13" s="9">
        <v>1.7649999999999999</v>
      </c>
      <c r="HP13" s="9">
        <v>0.77500000000000002</v>
      </c>
      <c r="HQ13" s="9">
        <v>0.54900000000000004</v>
      </c>
      <c r="HR13" s="9">
        <v>97.46</v>
      </c>
      <c r="HS13" s="9">
        <v>4.5389999999999997</v>
      </c>
      <c r="HT13" s="9">
        <v>6.694</v>
      </c>
      <c r="HU13" s="9">
        <v>19.466000000000001</v>
      </c>
      <c r="HV13" s="9">
        <v>11.962</v>
      </c>
      <c r="HW13" s="9">
        <v>116.197</v>
      </c>
      <c r="HX13" s="9">
        <v>22.105</v>
      </c>
      <c r="HY13" s="9">
        <v>166.614</v>
      </c>
      <c r="HZ13" s="9">
        <v>18.420000000000002</v>
      </c>
      <c r="IA13" s="9">
        <v>319.58999999999997</v>
      </c>
      <c r="IB13" s="9">
        <v>319.58999999999997</v>
      </c>
      <c r="IC13" s="9">
        <v>83.558000000000007</v>
      </c>
      <c r="ID13" s="9">
        <v>22.22</v>
      </c>
      <c r="IE13" s="9">
        <v>9.0830000000000002</v>
      </c>
      <c r="IF13" s="9">
        <v>9.0589999999999993</v>
      </c>
      <c r="IG13" s="9">
        <v>10.691000000000001</v>
      </c>
      <c r="IH13" s="9">
        <v>7.452</v>
      </c>
      <c r="II13" s="9">
        <v>11.256</v>
      </c>
      <c r="IJ13" s="9">
        <v>0</v>
      </c>
      <c r="IK13" s="9">
        <v>6.2919999999999998</v>
      </c>
      <c r="IL13" s="9">
        <v>5.8280000000000003</v>
      </c>
      <c r="IM13" s="9">
        <v>3.2709999999999999</v>
      </c>
      <c r="IN13" s="9">
        <v>9.0440000000000005</v>
      </c>
      <c r="IO13" s="9">
        <v>10.029999999999999</v>
      </c>
      <c r="IP13" s="9">
        <v>8.1129999999999995</v>
      </c>
      <c r="IQ13" s="9">
        <v>61.338999999999999</v>
      </c>
    </row>
    <row r="14" spans="1:251">
      <c r="A14" s="10">
        <v>43132</v>
      </c>
      <c r="B14" s="9">
        <v>11.449</v>
      </c>
      <c r="C14" s="9">
        <v>10.596</v>
      </c>
      <c r="D14" s="9">
        <v>10.613</v>
      </c>
      <c r="E14" s="9">
        <v>14.057</v>
      </c>
      <c r="F14" s="9">
        <v>6.694</v>
      </c>
      <c r="G14" s="9">
        <v>0.45900000000000002</v>
      </c>
      <c r="H14" s="9">
        <v>7.2670000000000003</v>
      </c>
      <c r="I14" s="9">
        <v>5.4160000000000004</v>
      </c>
      <c r="J14" s="9">
        <v>8.5259999999999998</v>
      </c>
      <c r="K14" s="9">
        <v>14.728</v>
      </c>
      <c r="L14" s="9">
        <v>6.4820000000000002</v>
      </c>
      <c r="M14" s="9">
        <v>22.420999999999999</v>
      </c>
      <c r="N14" s="9">
        <v>367.56700000000001</v>
      </c>
      <c r="O14" s="9">
        <v>226.87</v>
      </c>
      <c r="P14" s="9">
        <v>197.16</v>
      </c>
      <c r="Q14" s="9">
        <v>10.378</v>
      </c>
      <c r="R14" s="9">
        <v>19.331</v>
      </c>
      <c r="S14" s="9">
        <v>13.452</v>
      </c>
      <c r="T14" s="9">
        <v>12.007</v>
      </c>
      <c r="U14" s="9">
        <v>2.5470000000000002</v>
      </c>
      <c r="V14" s="9">
        <v>188.38499999999999</v>
      </c>
      <c r="W14" s="9">
        <v>11.868</v>
      </c>
      <c r="X14" s="9">
        <v>5.8019999999999996</v>
      </c>
      <c r="Y14" s="9">
        <v>20.815000000000001</v>
      </c>
      <c r="Z14" s="9">
        <v>55.67</v>
      </c>
      <c r="AA14" s="9">
        <v>171.2</v>
      </c>
      <c r="AB14" s="9">
        <v>140.697</v>
      </c>
      <c r="AC14" s="9">
        <v>390.80099999999999</v>
      </c>
      <c r="AD14" s="9">
        <v>21.722000000000001</v>
      </c>
      <c r="AE14" s="9">
        <v>801.39800000000002</v>
      </c>
      <c r="AF14" s="9">
        <v>801.39800000000002</v>
      </c>
      <c r="AG14" s="9">
        <v>134.238</v>
      </c>
      <c r="AH14" s="9">
        <v>74.914000000000001</v>
      </c>
      <c r="AI14" s="9">
        <v>35.911000000000001</v>
      </c>
      <c r="AJ14" s="9">
        <v>31.111000000000001</v>
      </c>
      <c r="AK14" s="9">
        <v>53.07</v>
      </c>
      <c r="AL14" s="9">
        <v>13.952</v>
      </c>
      <c r="AM14" s="9">
        <v>54.569000000000003</v>
      </c>
      <c r="AN14" s="9">
        <v>12.452999999999999</v>
      </c>
      <c r="AO14" s="9">
        <v>0</v>
      </c>
      <c r="AP14" s="9">
        <v>23.786000000000001</v>
      </c>
      <c r="AQ14" s="9">
        <v>25.623999999999999</v>
      </c>
      <c r="AR14" s="9">
        <v>17.611999999999998</v>
      </c>
      <c r="AS14" s="9">
        <v>46.222999999999999</v>
      </c>
      <c r="AT14" s="9">
        <v>20.797999999999998</v>
      </c>
      <c r="AU14" s="9">
        <v>59.325000000000003</v>
      </c>
      <c r="AV14" s="9">
        <v>667.16</v>
      </c>
      <c r="AW14" s="9">
        <v>557.505</v>
      </c>
      <c r="AX14" s="9">
        <v>523.95600000000002</v>
      </c>
      <c r="AY14" s="9">
        <v>23.466000000000001</v>
      </c>
      <c r="AZ14" s="9">
        <v>9.6479999999999997</v>
      </c>
      <c r="BA14" s="9">
        <v>24.597999999999999</v>
      </c>
      <c r="BB14" s="9">
        <v>8.0129999999999999</v>
      </c>
      <c r="BC14" s="9">
        <v>0</v>
      </c>
      <c r="BD14" s="9">
        <v>447.13099999999997</v>
      </c>
      <c r="BE14" s="9">
        <v>41.884</v>
      </c>
      <c r="BF14" s="9">
        <v>24.838000000000001</v>
      </c>
      <c r="BG14" s="9">
        <v>43.651000000000003</v>
      </c>
      <c r="BH14" s="9">
        <v>130.69300000000001</v>
      </c>
      <c r="BI14" s="9">
        <v>426.81200000000001</v>
      </c>
      <c r="BJ14" s="9">
        <v>109.655</v>
      </c>
      <c r="BK14" s="9">
        <v>738.63699999999994</v>
      </c>
      <c r="BL14" s="9">
        <v>62.761000000000003</v>
      </c>
      <c r="BM14" s="9">
        <v>449.65100000000001</v>
      </c>
      <c r="BN14" s="9">
        <v>449.65100000000001</v>
      </c>
      <c r="BO14" s="9">
        <v>75.036000000000001</v>
      </c>
      <c r="BP14" s="9">
        <v>34.603999999999999</v>
      </c>
      <c r="BQ14" s="9">
        <v>18.343</v>
      </c>
      <c r="BR14" s="9">
        <v>12.16</v>
      </c>
      <c r="BS14" s="9">
        <v>22.89</v>
      </c>
      <c r="BT14" s="9">
        <v>7.1820000000000004</v>
      </c>
      <c r="BU14" s="9">
        <v>21.324000000000002</v>
      </c>
      <c r="BV14" s="9">
        <v>4.952</v>
      </c>
      <c r="BW14" s="9">
        <v>2.8290000000000002</v>
      </c>
      <c r="BX14" s="9">
        <v>13.987</v>
      </c>
      <c r="BY14" s="9">
        <v>8.3800000000000008</v>
      </c>
      <c r="BZ14" s="9">
        <v>8.1349999999999998</v>
      </c>
      <c r="CA14" s="9">
        <v>18.824000000000002</v>
      </c>
      <c r="CB14" s="9">
        <v>11.679</v>
      </c>
      <c r="CC14" s="9">
        <v>40.432000000000002</v>
      </c>
      <c r="CD14" s="9">
        <v>374.61399999999998</v>
      </c>
      <c r="CE14" s="9">
        <v>259.73</v>
      </c>
      <c r="CF14" s="9">
        <v>252.607</v>
      </c>
      <c r="CG14" s="9">
        <v>4.1260000000000003</v>
      </c>
      <c r="CH14" s="9">
        <v>2.9969999999999999</v>
      </c>
      <c r="CI14" s="9">
        <v>2.6640000000000001</v>
      </c>
      <c r="CJ14" s="9">
        <v>3.9529999999999998</v>
      </c>
      <c r="CK14" s="9">
        <v>0.50600000000000001</v>
      </c>
      <c r="CL14" s="9">
        <v>218.126</v>
      </c>
      <c r="CM14" s="9">
        <v>8.2360000000000007</v>
      </c>
      <c r="CN14" s="9">
        <v>5.875</v>
      </c>
      <c r="CO14" s="9">
        <v>27.492000000000001</v>
      </c>
      <c r="CP14" s="9">
        <v>30.614999999999998</v>
      </c>
      <c r="CQ14" s="9">
        <v>229.11500000000001</v>
      </c>
      <c r="CR14" s="9">
        <v>114.88500000000001</v>
      </c>
      <c r="CS14" s="9">
        <v>406.60399999999998</v>
      </c>
      <c r="CT14" s="9">
        <v>43.045999999999999</v>
      </c>
      <c r="CU14" s="9">
        <v>328.84100000000001</v>
      </c>
      <c r="CV14" s="9">
        <v>328.84100000000001</v>
      </c>
      <c r="CW14" s="9">
        <v>94.153000000000006</v>
      </c>
      <c r="CX14" s="9">
        <v>35.304000000000002</v>
      </c>
      <c r="CY14" s="9">
        <v>17.878</v>
      </c>
      <c r="CZ14" s="9">
        <v>13.420999999999999</v>
      </c>
      <c r="DA14" s="9">
        <v>20.922000000000001</v>
      </c>
      <c r="DB14" s="9">
        <v>10.377000000000001</v>
      </c>
      <c r="DC14" s="9">
        <v>11.638999999999999</v>
      </c>
      <c r="DD14" s="9">
        <v>6.36</v>
      </c>
      <c r="DE14" s="9">
        <v>11.577</v>
      </c>
      <c r="DF14" s="9">
        <v>5.5960000000000001</v>
      </c>
      <c r="DG14" s="9">
        <v>12.635</v>
      </c>
      <c r="DH14" s="9">
        <v>13.067</v>
      </c>
      <c r="DI14" s="9">
        <v>25.393999999999998</v>
      </c>
      <c r="DJ14" s="9">
        <v>5.9039999999999999</v>
      </c>
      <c r="DK14" s="9">
        <v>58.848999999999997</v>
      </c>
      <c r="DL14" s="9">
        <v>234.68799999999999</v>
      </c>
      <c r="DM14" s="9">
        <v>212.45</v>
      </c>
      <c r="DN14" s="9">
        <v>204.47300000000001</v>
      </c>
      <c r="DO14" s="9">
        <v>6.375</v>
      </c>
      <c r="DP14" s="9">
        <v>1.6020000000000001</v>
      </c>
      <c r="DQ14" s="9">
        <v>3.5579999999999998</v>
      </c>
      <c r="DR14" s="9">
        <v>1.103</v>
      </c>
      <c r="DS14" s="9">
        <v>0.998</v>
      </c>
      <c r="DT14" s="9">
        <v>146.399</v>
      </c>
      <c r="DU14" s="9">
        <v>15.957000000000001</v>
      </c>
      <c r="DV14" s="9">
        <v>18.536999999999999</v>
      </c>
      <c r="DW14" s="9">
        <v>31.558</v>
      </c>
      <c r="DX14" s="9">
        <v>27.949000000000002</v>
      </c>
      <c r="DY14" s="9">
        <v>184.501</v>
      </c>
      <c r="DZ14" s="9">
        <v>22.238</v>
      </c>
      <c r="EA14" s="9">
        <v>268.62700000000001</v>
      </c>
      <c r="EB14" s="9">
        <v>60.213999999999999</v>
      </c>
      <c r="EC14" s="9">
        <v>441.50400000000002</v>
      </c>
      <c r="ED14" s="9">
        <v>441.50400000000002</v>
      </c>
      <c r="EE14" s="9">
        <v>74.542000000000002</v>
      </c>
      <c r="EF14" s="9">
        <v>40.048999999999999</v>
      </c>
      <c r="EG14" s="9">
        <v>4.8949999999999996</v>
      </c>
      <c r="EH14" s="9">
        <v>31.548999999999999</v>
      </c>
      <c r="EI14" s="9">
        <v>26.123999999999999</v>
      </c>
      <c r="EJ14" s="9">
        <v>10.805999999999999</v>
      </c>
      <c r="EK14" s="9">
        <v>21.109000000000002</v>
      </c>
      <c r="EL14" s="9">
        <v>7.4189999999999996</v>
      </c>
      <c r="EM14" s="9">
        <v>8.4019999999999992</v>
      </c>
      <c r="EN14" s="9">
        <v>10.233000000000001</v>
      </c>
      <c r="EO14" s="9">
        <v>12.763</v>
      </c>
      <c r="EP14" s="9">
        <v>13.933</v>
      </c>
      <c r="EQ14" s="9">
        <v>23.251000000000001</v>
      </c>
      <c r="ER14" s="9">
        <v>13.679</v>
      </c>
      <c r="ES14" s="9">
        <v>34.494</v>
      </c>
      <c r="ET14" s="9">
        <v>366.96199999999999</v>
      </c>
      <c r="EU14" s="9">
        <v>316.00900000000001</v>
      </c>
      <c r="EV14" s="9">
        <v>298.13600000000002</v>
      </c>
      <c r="EW14" s="9">
        <v>10.212</v>
      </c>
      <c r="EX14" s="9">
        <v>7.6609999999999996</v>
      </c>
      <c r="EY14" s="9">
        <v>6.6619999999999999</v>
      </c>
      <c r="EZ14" s="9">
        <v>4.1749999999999998</v>
      </c>
      <c r="FA14" s="9">
        <v>7.0359999999999996</v>
      </c>
      <c r="FB14" s="9">
        <v>254.25299999999999</v>
      </c>
      <c r="FC14" s="9">
        <v>17.731999999999999</v>
      </c>
      <c r="FD14" s="9">
        <v>16.321999999999999</v>
      </c>
      <c r="FE14" s="9">
        <v>27.702000000000002</v>
      </c>
      <c r="FF14" s="9">
        <v>47.308999999999997</v>
      </c>
      <c r="FG14" s="9">
        <v>268.7</v>
      </c>
      <c r="FH14" s="9">
        <v>50.953000000000003</v>
      </c>
      <c r="FI14" s="9">
        <v>407.27800000000002</v>
      </c>
      <c r="FJ14" s="9">
        <v>34.225999999999999</v>
      </c>
      <c r="FK14" s="9">
        <v>310.80200000000002</v>
      </c>
      <c r="FL14" s="9">
        <v>310.80200000000002</v>
      </c>
      <c r="FM14" s="9">
        <v>72.650000000000006</v>
      </c>
      <c r="FN14" s="9">
        <v>21.161000000000001</v>
      </c>
      <c r="FO14" s="9">
        <v>7.9189999999999996</v>
      </c>
      <c r="FP14" s="9">
        <v>10.869</v>
      </c>
      <c r="FQ14" s="9">
        <v>11.553000000000001</v>
      </c>
      <c r="FR14" s="9">
        <v>7.8879999999999999</v>
      </c>
      <c r="FS14" s="9">
        <v>12.340999999999999</v>
      </c>
      <c r="FT14" s="9">
        <v>0.58799999999999997</v>
      </c>
      <c r="FU14" s="9">
        <v>6.5119999999999996</v>
      </c>
      <c r="FV14" s="9">
        <v>2.7429999999999999</v>
      </c>
      <c r="FW14" s="9">
        <v>8.5709999999999997</v>
      </c>
      <c r="FX14" s="9">
        <v>8.1270000000000007</v>
      </c>
      <c r="FY14" s="9">
        <v>14.939</v>
      </c>
      <c r="FZ14" s="9">
        <v>4.5019999999999998</v>
      </c>
      <c r="GA14" s="9">
        <v>51.488999999999997</v>
      </c>
      <c r="GB14" s="9">
        <v>238.15199999999999</v>
      </c>
      <c r="GC14" s="9">
        <v>218.48699999999999</v>
      </c>
      <c r="GD14" s="9">
        <v>214.62299999999999</v>
      </c>
      <c r="GE14" s="9">
        <v>0.52900000000000003</v>
      </c>
      <c r="GF14" s="9">
        <v>3.335</v>
      </c>
      <c r="GG14" s="9">
        <v>2.34</v>
      </c>
      <c r="GH14" s="9">
        <v>0.48899999999999999</v>
      </c>
      <c r="GI14" s="9">
        <v>1.0349999999999999</v>
      </c>
      <c r="GJ14" s="9">
        <v>164.97</v>
      </c>
      <c r="GK14" s="9">
        <v>14.074</v>
      </c>
      <c r="GL14" s="9">
        <v>10.897</v>
      </c>
      <c r="GM14" s="9">
        <v>28.547000000000001</v>
      </c>
      <c r="GN14" s="9">
        <v>25.009</v>
      </c>
      <c r="GO14" s="9">
        <v>193.47800000000001</v>
      </c>
      <c r="GP14" s="9">
        <v>19.664000000000001</v>
      </c>
      <c r="GQ14" s="9">
        <v>259.76</v>
      </c>
      <c r="GR14" s="9">
        <v>51.042000000000002</v>
      </c>
      <c r="GS14" s="9">
        <v>180.92599999999999</v>
      </c>
      <c r="GT14" s="9">
        <v>180.92599999999999</v>
      </c>
      <c r="GU14" s="9">
        <v>43.341999999999999</v>
      </c>
      <c r="GV14" s="9">
        <v>20.34</v>
      </c>
      <c r="GW14" s="9">
        <v>10.701000000000001</v>
      </c>
      <c r="GX14" s="9">
        <v>7.1050000000000004</v>
      </c>
      <c r="GY14" s="9">
        <v>12.347</v>
      </c>
      <c r="GZ14" s="9">
        <v>5.4589999999999996</v>
      </c>
      <c r="HA14" s="9">
        <v>13.475</v>
      </c>
      <c r="HB14" s="9">
        <v>3.58</v>
      </c>
      <c r="HC14" s="9">
        <v>0.751</v>
      </c>
      <c r="HD14" s="9">
        <v>5.99</v>
      </c>
      <c r="HE14" s="9">
        <v>7.6440000000000001</v>
      </c>
      <c r="HF14" s="9">
        <v>4.1719999999999997</v>
      </c>
      <c r="HG14" s="9">
        <v>9.8529999999999998</v>
      </c>
      <c r="HH14" s="9">
        <v>7.952</v>
      </c>
      <c r="HI14" s="9">
        <v>23.001999999999999</v>
      </c>
      <c r="HJ14" s="9">
        <v>137.584</v>
      </c>
      <c r="HK14" s="9">
        <v>116.21</v>
      </c>
      <c r="HL14" s="9">
        <v>115.19499999999999</v>
      </c>
      <c r="HM14" s="9">
        <v>0.505</v>
      </c>
      <c r="HN14" s="9">
        <v>0.51</v>
      </c>
      <c r="HO14" s="9">
        <v>0</v>
      </c>
      <c r="HP14" s="9">
        <v>0.51</v>
      </c>
      <c r="HQ14" s="9">
        <v>0</v>
      </c>
      <c r="HR14" s="9">
        <v>87.037999999999997</v>
      </c>
      <c r="HS14" s="9">
        <v>8.0850000000000009</v>
      </c>
      <c r="HT14" s="9">
        <v>3.75</v>
      </c>
      <c r="HU14" s="9">
        <v>17.337</v>
      </c>
      <c r="HV14" s="9">
        <v>9.7270000000000003</v>
      </c>
      <c r="HW14" s="9">
        <v>106.483</v>
      </c>
      <c r="HX14" s="9">
        <v>21.373999999999999</v>
      </c>
      <c r="HY14" s="9">
        <v>156.565</v>
      </c>
      <c r="HZ14" s="9">
        <v>24.361000000000001</v>
      </c>
      <c r="IA14" s="9">
        <v>308.01900000000001</v>
      </c>
      <c r="IB14" s="9">
        <v>308.01900000000001</v>
      </c>
      <c r="IC14" s="9">
        <v>94.921999999999997</v>
      </c>
      <c r="ID14" s="9">
        <v>30.774999999999999</v>
      </c>
      <c r="IE14" s="9">
        <v>9.0180000000000007</v>
      </c>
      <c r="IF14" s="9">
        <v>15.182</v>
      </c>
      <c r="IG14" s="9">
        <v>16.562000000000001</v>
      </c>
      <c r="IH14" s="9">
        <v>7.6379999999999999</v>
      </c>
      <c r="II14" s="9">
        <v>15.946</v>
      </c>
      <c r="IJ14" s="9">
        <v>0.497</v>
      </c>
      <c r="IK14" s="9">
        <v>6.0759999999999996</v>
      </c>
      <c r="IL14" s="9">
        <v>8.5129999999999999</v>
      </c>
      <c r="IM14" s="9">
        <v>6.3390000000000004</v>
      </c>
      <c r="IN14" s="9">
        <v>9.3480000000000008</v>
      </c>
      <c r="IO14" s="9">
        <v>13.771000000000001</v>
      </c>
      <c r="IP14" s="9">
        <v>10.429</v>
      </c>
      <c r="IQ14" s="9">
        <v>64.146000000000001</v>
      </c>
    </row>
    <row r="15" spans="1:251">
      <c r="A15" s="10">
        <v>43497</v>
      </c>
      <c r="B15" s="9">
        <v>10.183</v>
      </c>
      <c r="C15" s="9">
        <v>16.616</v>
      </c>
      <c r="D15" s="9">
        <v>9.5969999999999995</v>
      </c>
      <c r="E15" s="9">
        <v>19.645</v>
      </c>
      <c r="F15" s="9">
        <v>4.6989999999999998</v>
      </c>
      <c r="G15" s="9">
        <v>1.8680000000000001</v>
      </c>
      <c r="H15" s="9">
        <v>9.5470000000000006</v>
      </c>
      <c r="I15" s="9">
        <v>3.9969999999999999</v>
      </c>
      <c r="J15" s="9">
        <v>12.669</v>
      </c>
      <c r="K15" s="9">
        <v>18.939</v>
      </c>
      <c r="L15" s="9">
        <v>7.2729999999999997</v>
      </c>
      <c r="M15" s="9">
        <v>23.849</v>
      </c>
      <c r="N15" s="9">
        <v>361.11500000000001</v>
      </c>
      <c r="O15" s="9">
        <v>243.774</v>
      </c>
      <c r="P15" s="9">
        <v>208.267</v>
      </c>
      <c r="Q15" s="9">
        <v>9.7240000000000002</v>
      </c>
      <c r="R15" s="9">
        <v>25.783000000000001</v>
      </c>
      <c r="S15" s="9">
        <v>16.853000000000002</v>
      </c>
      <c r="T15" s="9">
        <v>15.289</v>
      </c>
      <c r="U15" s="9">
        <v>2.774</v>
      </c>
      <c r="V15" s="9">
        <v>192.15</v>
      </c>
      <c r="W15" s="9">
        <v>15.269</v>
      </c>
      <c r="X15" s="9">
        <v>7.9320000000000004</v>
      </c>
      <c r="Y15" s="9">
        <v>28.422999999999998</v>
      </c>
      <c r="Z15" s="9">
        <v>70.53</v>
      </c>
      <c r="AA15" s="9">
        <v>173.244</v>
      </c>
      <c r="AB15" s="9">
        <v>117.342</v>
      </c>
      <c r="AC15" s="9">
        <v>389.02199999999999</v>
      </c>
      <c r="AD15" s="9">
        <v>23.728000000000002</v>
      </c>
      <c r="AE15" s="9">
        <v>866.41200000000003</v>
      </c>
      <c r="AF15" s="9">
        <v>866.41200000000003</v>
      </c>
      <c r="AG15" s="9">
        <v>153.577</v>
      </c>
      <c r="AH15" s="9">
        <v>74.343999999999994</v>
      </c>
      <c r="AI15" s="9">
        <v>31.844000000000001</v>
      </c>
      <c r="AJ15" s="9">
        <v>38.918999999999997</v>
      </c>
      <c r="AK15" s="9">
        <v>54.933</v>
      </c>
      <c r="AL15" s="9">
        <v>15.83</v>
      </c>
      <c r="AM15" s="9">
        <v>54.74</v>
      </c>
      <c r="AN15" s="9">
        <v>15.206</v>
      </c>
      <c r="AO15" s="9">
        <v>0</v>
      </c>
      <c r="AP15" s="9">
        <v>26.83</v>
      </c>
      <c r="AQ15" s="9">
        <v>21.690999999999999</v>
      </c>
      <c r="AR15" s="9">
        <v>22.242000000000001</v>
      </c>
      <c r="AS15" s="9">
        <v>56.930999999999997</v>
      </c>
      <c r="AT15" s="9">
        <v>13.831</v>
      </c>
      <c r="AU15" s="9">
        <v>79.233000000000004</v>
      </c>
      <c r="AV15" s="9">
        <v>712.83600000000001</v>
      </c>
      <c r="AW15" s="9">
        <v>588.53399999999999</v>
      </c>
      <c r="AX15" s="9">
        <v>542.351</v>
      </c>
      <c r="AY15" s="9">
        <v>31.408999999999999</v>
      </c>
      <c r="AZ15" s="9">
        <v>14.773999999999999</v>
      </c>
      <c r="BA15" s="9">
        <v>35.295999999999999</v>
      </c>
      <c r="BB15" s="9">
        <v>10.121</v>
      </c>
      <c r="BC15" s="9">
        <v>0</v>
      </c>
      <c r="BD15" s="9">
        <v>472.589</v>
      </c>
      <c r="BE15" s="9">
        <v>36.715000000000003</v>
      </c>
      <c r="BF15" s="9">
        <v>26.855</v>
      </c>
      <c r="BG15" s="9">
        <v>52.375</v>
      </c>
      <c r="BH15" s="9">
        <v>145.05000000000001</v>
      </c>
      <c r="BI15" s="9">
        <v>443.48399999999998</v>
      </c>
      <c r="BJ15" s="9">
        <v>124.301</v>
      </c>
      <c r="BK15" s="9">
        <v>791.029</v>
      </c>
      <c r="BL15" s="9">
        <v>75.382999999999996</v>
      </c>
      <c r="BM15" s="9">
        <v>457.56400000000002</v>
      </c>
      <c r="BN15" s="9">
        <v>457.56400000000002</v>
      </c>
      <c r="BO15" s="9">
        <v>86.918999999999997</v>
      </c>
      <c r="BP15" s="9">
        <v>51.854999999999997</v>
      </c>
      <c r="BQ15" s="9">
        <v>25.800999999999998</v>
      </c>
      <c r="BR15" s="9">
        <v>19.422999999999998</v>
      </c>
      <c r="BS15" s="9">
        <v>32.847000000000001</v>
      </c>
      <c r="BT15" s="9">
        <v>12.377000000000001</v>
      </c>
      <c r="BU15" s="9">
        <v>32.847000000000001</v>
      </c>
      <c r="BV15" s="9">
        <v>11.128</v>
      </c>
      <c r="BW15" s="9">
        <v>1.2490000000000001</v>
      </c>
      <c r="BX15" s="9">
        <v>18.75</v>
      </c>
      <c r="BY15" s="9">
        <v>18.925000000000001</v>
      </c>
      <c r="BZ15" s="9">
        <v>7.5490000000000004</v>
      </c>
      <c r="CA15" s="9">
        <v>29.501999999999999</v>
      </c>
      <c r="CB15" s="9">
        <v>15.722</v>
      </c>
      <c r="CC15" s="9">
        <v>35.064999999999998</v>
      </c>
      <c r="CD15" s="9">
        <v>370.64400000000001</v>
      </c>
      <c r="CE15" s="9">
        <v>261.22899999999998</v>
      </c>
      <c r="CF15" s="9">
        <v>253.78100000000001</v>
      </c>
      <c r="CG15" s="9">
        <v>2.9689999999999999</v>
      </c>
      <c r="CH15" s="9">
        <v>4.4790000000000001</v>
      </c>
      <c r="CI15" s="9">
        <v>1.3069999999999999</v>
      </c>
      <c r="CJ15" s="9">
        <v>4.5750000000000002</v>
      </c>
      <c r="CK15" s="9">
        <v>1.5649999999999999</v>
      </c>
      <c r="CL15" s="9">
        <v>220.18299999999999</v>
      </c>
      <c r="CM15" s="9">
        <v>5.0819999999999999</v>
      </c>
      <c r="CN15" s="9">
        <v>7.6580000000000004</v>
      </c>
      <c r="CO15" s="9">
        <v>28.306000000000001</v>
      </c>
      <c r="CP15" s="9">
        <v>33.343000000000004</v>
      </c>
      <c r="CQ15" s="9">
        <v>227.886</v>
      </c>
      <c r="CR15" s="9">
        <v>109.41500000000001</v>
      </c>
      <c r="CS15" s="9">
        <v>417.17899999999997</v>
      </c>
      <c r="CT15" s="9">
        <v>40.384999999999998</v>
      </c>
      <c r="CU15" s="9">
        <v>354.47899999999998</v>
      </c>
      <c r="CV15" s="9">
        <v>354.47899999999998</v>
      </c>
      <c r="CW15" s="9">
        <v>86.739000000000004</v>
      </c>
      <c r="CX15" s="9">
        <v>32.47</v>
      </c>
      <c r="CY15" s="9">
        <v>13.721</v>
      </c>
      <c r="CZ15" s="9">
        <v>13.225</v>
      </c>
      <c r="DA15" s="9">
        <v>17.440000000000001</v>
      </c>
      <c r="DB15" s="9">
        <v>9.5060000000000002</v>
      </c>
      <c r="DC15" s="9">
        <v>12.335000000000001</v>
      </c>
      <c r="DD15" s="9">
        <v>6.5129999999999999</v>
      </c>
      <c r="DE15" s="9">
        <v>6.4379999999999997</v>
      </c>
      <c r="DF15" s="9">
        <v>5.681</v>
      </c>
      <c r="DG15" s="9">
        <v>12.807</v>
      </c>
      <c r="DH15" s="9">
        <v>8.4580000000000002</v>
      </c>
      <c r="DI15" s="9">
        <v>20.134</v>
      </c>
      <c r="DJ15" s="9">
        <v>6.8120000000000003</v>
      </c>
      <c r="DK15" s="9">
        <v>54.268999999999998</v>
      </c>
      <c r="DL15" s="9">
        <v>267.73899999999998</v>
      </c>
      <c r="DM15" s="9">
        <v>239.453</v>
      </c>
      <c r="DN15" s="9">
        <v>230.179</v>
      </c>
      <c r="DO15" s="9">
        <v>4.431</v>
      </c>
      <c r="DP15" s="9">
        <v>4.843</v>
      </c>
      <c r="DQ15" s="9">
        <v>4.2300000000000004</v>
      </c>
      <c r="DR15" s="9">
        <v>1.1459999999999999</v>
      </c>
      <c r="DS15" s="9">
        <v>3.3410000000000002</v>
      </c>
      <c r="DT15" s="9">
        <v>159.423</v>
      </c>
      <c r="DU15" s="9">
        <v>20.12</v>
      </c>
      <c r="DV15" s="9">
        <v>19.116</v>
      </c>
      <c r="DW15" s="9">
        <v>40.795000000000002</v>
      </c>
      <c r="DX15" s="9">
        <v>33.804000000000002</v>
      </c>
      <c r="DY15" s="9">
        <v>205.65</v>
      </c>
      <c r="DZ15" s="9">
        <v>28.286000000000001</v>
      </c>
      <c r="EA15" s="9">
        <v>297.91199999999998</v>
      </c>
      <c r="EB15" s="9">
        <v>56.567</v>
      </c>
      <c r="EC15" s="9">
        <v>465.25400000000002</v>
      </c>
      <c r="ED15" s="9">
        <v>465.25400000000002</v>
      </c>
      <c r="EE15" s="9">
        <v>84.902000000000001</v>
      </c>
      <c r="EF15" s="9">
        <v>39.302</v>
      </c>
      <c r="EG15" s="9">
        <v>12.862</v>
      </c>
      <c r="EH15" s="9">
        <v>20.823</v>
      </c>
      <c r="EI15" s="9">
        <v>18.283999999999999</v>
      </c>
      <c r="EJ15" s="9">
        <v>15.401</v>
      </c>
      <c r="EK15" s="9">
        <v>17.827999999999999</v>
      </c>
      <c r="EL15" s="9">
        <v>7.4269999999999996</v>
      </c>
      <c r="EM15" s="9">
        <v>8.4290000000000003</v>
      </c>
      <c r="EN15" s="9">
        <v>12.154999999999999</v>
      </c>
      <c r="EO15" s="9">
        <v>13.467000000000001</v>
      </c>
      <c r="EP15" s="9">
        <v>8.0630000000000006</v>
      </c>
      <c r="EQ15" s="9">
        <v>22.225000000000001</v>
      </c>
      <c r="ER15" s="9">
        <v>11.459</v>
      </c>
      <c r="ES15" s="9">
        <v>45.6</v>
      </c>
      <c r="ET15" s="9">
        <v>380.35199999999998</v>
      </c>
      <c r="EU15" s="9">
        <v>328.70100000000002</v>
      </c>
      <c r="EV15" s="9">
        <v>308.00099999999998</v>
      </c>
      <c r="EW15" s="9">
        <v>12.037000000000001</v>
      </c>
      <c r="EX15" s="9">
        <v>8.6630000000000003</v>
      </c>
      <c r="EY15" s="9">
        <v>9.1969999999999992</v>
      </c>
      <c r="EZ15" s="9">
        <v>3.246</v>
      </c>
      <c r="FA15" s="9">
        <v>8.2569999999999997</v>
      </c>
      <c r="FB15" s="9">
        <v>267.57600000000002</v>
      </c>
      <c r="FC15" s="9">
        <v>21.207000000000001</v>
      </c>
      <c r="FD15" s="9">
        <v>13.541</v>
      </c>
      <c r="FE15" s="9">
        <v>26.376999999999999</v>
      </c>
      <c r="FF15" s="9">
        <v>54.857999999999997</v>
      </c>
      <c r="FG15" s="9">
        <v>273.84300000000002</v>
      </c>
      <c r="FH15" s="9">
        <v>51.651000000000003</v>
      </c>
      <c r="FI15" s="9">
        <v>419.51100000000002</v>
      </c>
      <c r="FJ15" s="9">
        <v>45.741999999999997</v>
      </c>
      <c r="FK15" s="9">
        <v>309.08199999999999</v>
      </c>
      <c r="FL15" s="9">
        <v>309.08199999999999</v>
      </c>
      <c r="FM15" s="9">
        <v>82.575999999999993</v>
      </c>
      <c r="FN15" s="9">
        <v>23.161000000000001</v>
      </c>
      <c r="FO15" s="9">
        <v>5.5369999999999999</v>
      </c>
      <c r="FP15" s="9">
        <v>13.734</v>
      </c>
      <c r="FQ15" s="9">
        <v>10.407999999999999</v>
      </c>
      <c r="FR15" s="9">
        <v>8.8629999999999995</v>
      </c>
      <c r="FS15" s="9">
        <v>7.5709999999999997</v>
      </c>
      <c r="FT15" s="9">
        <v>1.484</v>
      </c>
      <c r="FU15" s="9">
        <v>8.0239999999999991</v>
      </c>
      <c r="FV15" s="9">
        <v>5.2119999999999997</v>
      </c>
      <c r="FW15" s="9">
        <v>6.9909999999999997</v>
      </c>
      <c r="FX15" s="9">
        <v>7.0679999999999996</v>
      </c>
      <c r="FY15" s="9">
        <v>15.217000000000001</v>
      </c>
      <c r="FZ15" s="9">
        <v>4.0540000000000003</v>
      </c>
      <c r="GA15" s="9">
        <v>59.414999999999999</v>
      </c>
      <c r="GB15" s="9">
        <v>226.505</v>
      </c>
      <c r="GC15" s="9">
        <v>208.07599999999999</v>
      </c>
      <c r="GD15" s="9">
        <v>199.19499999999999</v>
      </c>
      <c r="GE15" s="9">
        <v>5.8250000000000002</v>
      </c>
      <c r="GF15" s="9">
        <v>3.056</v>
      </c>
      <c r="GG15" s="9">
        <v>5.2009999999999996</v>
      </c>
      <c r="GH15" s="9">
        <v>1.486</v>
      </c>
      <c r="GI15" s="9">
        <v>2.194</v>
      </c>
      <c r="GJ15" s="9">
        <v>148.036</v>
      </c>
      <c r="GK15" s="9">
        <v>14.336</v>
      </c>
      <c r="GL15" s="9">
        <v>8.2949999999999999</v>
      </c>
      <c r="GM15" s="9">
        <v>37.408000000000001</v>
      </c>
      <c r="GN15" s="9">
        <v>34.055</v>
      </c>
      <c r="GO15" s="9">
        <v>174.02099999999999</v>
      </c>
      <c r="GP15" s="9">
        <v>18.428999999999998</v>
      </c>
      <c r="GQ15" s="9">
        <v>247.08</v>
      </c>
      <c r="GR15" s="9">
        <v>62.000999999999998</v>
      </c>
      <c r="GS15" s="9">
        <v>193.52199999999999</v>
      </c>
      <c r="GT15" s="9">
        <v>193.52199999999999</v>
      </c>
      <c r="GU15" s="9">
        <v>48.869</v>
      </c>
      <c r="GV15" s="9">
        <v>20.462</v>
      </c>
      <c r="GW15" s="9">
        <v>2.2999999999999998</v>
      </c>
      <c r="GX15" s="9">
        <v>15.688000000000001</v>
      </c>
      <c r="GY15" s="9">
        <v>7.9320000000000004</v>
      </c>
      <c r="GZ15" s="9">
        <v>10.055</v>
      </c>
      <c r="HA15" s="9">
        <v>11.318</v>
      </c>
      <c r="HB15" s="9">
        <v>1.827</v>
      </c>
      <c r="HC15" s="9">
        <v>4.8419999999999996</v>
      </c>
      <c r="HD15" s="9">
        <v>5.4889999999999999</v>
      </c>
      <c r="HE15" s="9">
        <v>6.9749999999999996</v>
      </c>
      <c r="HF15" s="9">
        <v>5.524</v>
      </c>
      <c r="HG15" s="9">
        <v>8.6150000000000002</v>
      </c>
      <c r="HH15" s="9">
        <v>9.3719999999999999</v>
      </c>
      <c r="HI15" s="9">
        <v>28.407</v>
      </c>
      <c r="HJ15" s="9">
        <v>144.65199999999999</v>
      </c>
      <c r="HK15" s="9">
        <v>113.58799999999999</v>
      </c>
      <c r="HL15" s="9">
        <v>107.792</v>
      </c>
      <c r="HM15" s="9">
        <v>3.5459999999999998</v>
      </c>
      <c r="HN15" s="9">
        <v>2.25</v>
      </c>
      <c r="HO15" s="9">
        <v>3.5459999999999998</v>
      </c>
      <c r="HP15" s="9">
        <v>0.64200000000000002</v>
      </c>
      <c r="HQ15" s="9">
        <v>1.123</v>
      </c>
      <c r="HR15" s="9">
        <v>84.665999999999997</v>
      </c>
      <c r="HS15" s="9">
        <v>4.3920000000000003</v>
      </c>
      <c r="HT15" s="9">
        <v>3.536</v>
      </c>
      <c r="HU15" s="9">
        <v>20.994</v>
      </c>
      <c r="HV15" s="9">
        <v>15.025</v>
      </c>
      <c r="HW15" s="9">
        <v>98.563999999999993</v>
      </c>
      <c r="HX15" s="9">
        <v>31.064</v>
      </c>
      <c r="HY15" s="9">
        <v>163.99</v>
      </c>
      <c r="HZ15" s="9">
        <v>29.532</v>
      </c>
      <c r="IA15" s="9">
        <v>308.358</v>
      </c>
      <c r="IB15" s="9">
        <v>308.358</v>
      </c>
      <c r="IC15" s="9">
        <v>82.266999999999996</v>
      </c>
      <c r="ID15" s="9">
        <v>30.373999999999999</v>
      </c>
      <c r="IE15" s="9">
        <v>10.366</v>
      </c>
      <c r="IF15" s="9">
        <v>14.106999999999999</v>
      </c>
      <c r="IG15" s="9">
        <v>13.468999999999999</v>
      </c>
      <c r="IH15" s="9">
        <v>11.005000000000001</v>
      </c>
      <c r="II15" s="9">
        <v>15.477</v>
      </c>
      <c r="IJ15" s="9">
        <v>0.70899999999999996</v>
      </c>
      <c r="IK15" s="9">
        <v>6.6840000000000002</v>
      </c>
      <c r="IL15" s="9">
        <v>7.8390000000000004</v>
      </c>
      <c r="IM15" s="9">
        <v>7.6790000000000003</v>
      </c>
      <c r="IN15" s="9">
        <v>8.9550000000000001</v>
      </c>
      <c r="IO15" s="9">
        <v>14.125</v>
      </c>
      <c r="IP15" s="9">
        <v>10.348000000000001</v>
      </c>
      <c r="IQ15" s="9">
        <v>51.892000000000003</v>
      </c>
    </row>
    <row r="16" spans="1:251">
      <c r="A16" s="10">
        <v>43862</v>
      </c>
      <c r="B16" s="9">
        <v>18.498999999999999</v>
      </c>
      <c r="C16" s="9">
        <v>19.827999999999999</v>
      </c>
      <c r="D16" s="9">
        <v>14.414</v>
      </c>
      <c r="E16" s="9">
        <v>23.172000000000001</v>
      </c>
      <c r="F16" s="9">
        <v>9.9550000000000001</v>
      </c>
      <c r="G16" s="9">
        <v>1.115</v>
      </c>
      <c r="H16" s="9">
        <v>14.612</v>
      </c>
      <c r="I16" s="9">
        <v>11.102</v>
      </c>
      <c r="J16" s="9">
        <v>8.5289999999999999</v>
      </c>
      <c r="K16" s="9">
        <v>27.242999999999999</v>
      </c>
      <c r="L16" s="9">
        <v>6.9989999999999997</v>
      </c>
      <c r="M16" s="9">
        <v>20.324999999999999</v>
      </c>
      <c r="N16" s="9">
        <v>413.84800000000001</v>
      </c>
      <c r="O16" s="9">
        <v>262.15899999999999</v>
      </c>
      <c r="P16" s="9">
        <v>235.018</v>
      </c>
      <c r="Q16" s="9">
        <v>7.8479999999999999</v>
      </c>
      <c r="R16" s="9">
        <v>19.292999999999999</v>
      </c>
      <c r="S16" s="9">
        <v>10.478999999999999</v>
      </c>
      <c r="T16" s="9">
        <v>14.698</v>
      </c>
      <c r="U16" s="9">
        <v>0.58399999999999996</v>
      </c>
      <c r="V16" s="9">
        <v>211.35499999999999</v>
      </c>
      <c r="W16" s="9">
        <v>14.76</v>
      </c>
      <c r="X16" s="9">
        <v>7.2610000000000001</v>
      </c>
      <c r="Y16" s="9">
        <v>28.783000000000001</v>
      </c>
      <c r="Z16" s="9">
        <v>57.055999999999997</v>
      </c>
      <c r="AA16" s="9">
        <v>205.10300000000001</v>
      </c>
      <c r="AB16" s="9">
        <v>151.68899999999999</v>
      </c>
      <c r="AC16" s="9">
        <v>448.666</v>
      </c>
      <c r="AD16" s="9">
        <v>19.748000000000001</v>
      </c>
      <c r="AE16" s="9">
        <v>885.36599999999999</v>
      </c>
      <c r="AF16" s="9">
        <v>885.36599999999999</v>
      </c>
      <c r="AG16" s="9">
        <v>165.72399999999999</v>
      </c>
      <c r="AH16" s="9">
        <v>77.206999999999994</v>
      </c>
      <c r="AI16" s="9">
        <v>40.24</v>
      </c>
      <c r="AJ16" s="9">
        <v>33.942</v>
      </c>
      <c r="AK16" s="9">
        <v>52.512</v>
      </c>
      <c r="AL16" s="9">
        <v>21.67</v>
      </c>
      <c r="AM16" s="9">
        <v>57.094000000000001</v>
      </c>
      <c r="AN16" s="9">
        <v>17.088000000000001</v>
      </c>
      <c r="AO16" s="9">
        <v>0</v>
      </c>
      <c r="AP16" s="9">
        <v>26.608000000000001</v>
      </c>
      <c r="AQ16" s="9">
        <v>23.294</v>
      </c>
      <c r="AR16" s="9">
        <v>24.28</v>
      </c>
      <c r="AS16" s="9">
        <v>59.142000000000003</v>
      </c>
      <c r="AT16" s="9">
        <v>15.041</v>
      </c>
      <c r="AU16" s="9">
        <v>88.516999999999996</v>
      </c>
      <c r="AV16" s="9">
        <v>719.64200000000005</v>
      </c>
      <c r="AW16" s="9">
        <v>601.50300000000004</v>
      </c>
      <c r="AX16" s="9">
        <v>562.61</v>
      </c>
      <c r="AY16" s="9">
        <v>25.300999999999998</v>
      </c>
      <c r="AZ16" s="9">
        <v>12.936</v>
      </c>
      <c r="BA16" s="9">
        <v>25.847999999999999</v>
      </c>
      <c r="BB16" s="9">
        <v>11.795999999999999</v>
      </c>
      <c r="BC16" s="9">
        <v>0</v>
      </c>
      <c r="BD16" s="9">
        <v>466.84800000000001</v>
      </c>
      <c r="BE16" s="9">
        <v>38.191000000000003</v>
      </c>
      <c r="BF16" s="9">
        <v>35.646000000000001</v>
      </c>
      <c r="BG16" s="9">
        <v>60.817999999999998</v>
      </c>
      <c r="BH16" s="9">
        <v>125.044</v>
      </c>
      <c r="BI16" s="9">
        <v>476.459</v>
      </c>
      <c r="BJ16" s="9">
        <v>118.139</v>
      </c>
      <c r="BK16" s="9">
        <v>803.37599999999998</v>
      </c>
      <c r="BL16" s="9">
        <v>81.99</v>
      </c>
      <c r="BM16" s="9">
        <v>465.43700000000001</v>
      </c>
      <c r="BN16" s="9">
        <v>465.43700000000001</v>
      </c>
      <c r="BO16" s="9">
        <v>89.411000000000001</v>
      </c>
      <c r="BP16" s="9">
        <v>52.853999999999999</v>
      </c>
      <c r="BQ16" s="9">
        <v>31.431999999999999</v>
      </c>
      <c r="BR16" s="9">
        <v>14.37</v>
      </c>
      <c r="BS16" s="9">
        <v>33.658000000000001</v>
      </c>
      <c r="BT16" s="9">
        <v>12.143000000000001</v>
      </c>
      <c r="BU16" s="9">
        <v>32.304000000000002</v>
      </c>
      <c r="BV16" s="9">
        <v>8.1280000000000001</v>
      </c>
      <c r="BW16" s="9">
        <v>2.6110000000000002</v>
      </c>
      <c r="BX16" s="9">
        <v>15.968</v>
      </c>
      <c r="BY16" s="9">
        <v>11.012</v>
      </c>
      <c r="BZ16" s="9">
        <v>18.821999999999999</v>
      </c>
      <c r="CA16" s="9">
        <v>27.169</v>
      </c>
      <c r="CB16" s="9">
        <v>18.632000000000001</v>
      </c>
      <c r="CC16" s="9">
        <v>36.557000000000002</v>
      </c>
      <c r="CD16" s="9">
        <v>376.02699999999999</v>
      </c>
      <c r="CE16" s="9">
        <v>254.53899999999999</v>
      </c>
      <c r="CF16" s="9">
        <v>249.465</v>
      </c>
      <c r="CG16" s="9">
        <v>2.327</v>
      </c>
      <c r="CH16" s="9">
        <v>2.7480000000000002</v>
      </c>
      <c r="CI16" s="9">
        <v>1.865</v>
      </c>
      <c r="CJ16" s="9">
        <v>1.5549999999999999</v>
      </c>
      <c r="CK16" s="9">
        <v>1.1930000000000001</v>
      </c>
      <c r="CL16" s="9">
        <v>197.65700000000001</v>
      </c>
      <c r="CM16" s="9">
        <v>9.3870000000000005</v>
      </c>
      <c r="CN16" s="9">
        <v>12.803000000000001</v>
      </c>
      <c r="CO16" s="9">
        <v>34.692999999999998</v>
      </c>
      <c r="CP16" s="9">
        <v>20.957999999999998</v>
      </c>
      <c r="CQ16" s="9">
        <v>233.58</v>
      </c>
      <c r="CR16" s="9">
        <v>121.488</v>
      </c>
      <c r="CS16" s="9">
        <v>424.97800000000001</v>
      </c>
      <c r="CT16" s="9">
        <v>40.459000000000003</v>
      </c>
      <c r="CU16" s="9">
        <v>360.41</v>
      </c>
      <c r="CV16" s="9">
        <v>360.41</v>
      </c>
      <c r="CW16" s="9">
        <v>92.945999999999998</v>
      </c>
      <c r="CX16" s="9">
        <v>35.313000000000002</v>
      </c>
      <c r="CY16" s="9">
        <v>16.571000000000002</v>
      </c>
      <c r="CZ16" s="9">
        <v>9.7219999999999995</v>
      </c>
      <c r="DA16" s="9">
        <v>13.754</v>
      </c>
      <c r="DB16" s="9">
        <v>12.538</v>
      </c>
      <c r="DC16" s="9">
        <v>8.5069999999999997</v>
      </c>
      <c r="DD16" s="9">
        <v>4.1790000000000003</v>
      </c>
      <c r="DE16" s="9">
        <v>12.353</v>
      </c>
      <c r="DF16" s="9">
        <v>3.7970000000000002</v>
      </c>
      <c r="DG16" s="9">
        <v>9.5009999999999994</v>
      </c>
      <c r="DH16" s="9">
        <v>12.994999999999999</v>
      </c>
      <c r="DI16" s="9">
        <v>14.968999999999999</v>
      </c>
      <c r="DJ16" s="9">
        <v>11.323</v>
      </c>
      <c r="DK16" s="9">
        <v>57.633000000000003</v>
      </c>
      <c r="DL16" s="9">
        <v>267.464</v>
      </c>
      <c r="DM16" s="9">
        <v>241.93</v>
      </c>
      <c r="DN16" s="9">
        <v>233.43100000000001</v>
      </c>
      <c r="DO16" s="9">
        <v>3.2080000000000002</v>
      </c>
      <c r="DP16" s="9">
        <v>4.843</v>
      </c>
      <c r="DQ16" s="9">
        <v>2.101</v>
      </c>
      <c r="DR16" s="9">
        <v>0.50600000000000001</v>
      </c>
      <c r="DS16" s="9">
        <v>4.9530000000000003</v>
      </c>
      <c r="DT16" s="9">
        <v>166.714</v>
      </c>
      <c r="DU16" s="9">
        <v>20.859000000000002</v>
      </c>
      <c r="DV16" s="9">
        <v>17.481000000000002</v>
      </c>
      <c r="DW16" s="9">
        <v>36.877000000000002</v>
      </c>
      <c r="DX16" s="9">
        <v>32.293999999999997</v>
      </c>
      <c r="DY16" s="9">
        <v>209.636</v>
      </c>
      <c r="DZ16" s="9">
        <v>25.533999999999999</v>
      </c>
      <c r="EA16" s="9">
        <v>298.67500000000001</v>
      </c>
      <c r="EB16" s="9">
        <v>61.734999999999999</v>
      </c>
      <c r="EC16" s="9">
        <v>444.464</v>
      </c>
      <c r="ED16" s="9">
        <v>444.464</v>
      </c>
      <c r="EE16" s="9">
        <v>68.903000000000006</v>
      </c>
      <c r="EF16" s="9">
        <v>34.469000000000001</v>
      </c>
      <c r="EG16" s="9">
        <v>7.4889999999999999</v>
      </c>
      <c r="EH16" s="9">
        <v>24.225999999999999</v>
      </c>
      <c r="EI16" s="9">
        <v>16.800999999999998</v>
      </c>
      <c r="EJ16" s="9">
        <v>14.391</v>
      </c>
      <c r="EK16" s="9">
        <v>15.794</v>
      </c>
      <c r="EL16" s="9">
        <v>5.3029999999999999</v>
      </c>
      <c r="EM16" s="9">
        <v>10.095000000000001</v>
      </c>
      <c r="EN16" s="9">
        <v>9.0739999999999998</v>
      </c>
      <c r="EO16" s="9">
        <v>12.359</v>
      </c>
      <c r="EP16" s="9">
        <v>10.282999999999999</v>
      </c>
      <c r="EQ16" s="9">
        <v>20.416</v>
      </c>
      <c r="ER16" s="9">
        <v>11.3</v>
      </c>
      <c r="ES16" s="9">
        <v>34.433</v>
      </c>
      <c r="ET16" s="9">
        <v>375.56099999999998</v>
      </c>
      <c r="EU16" s="9">
        <v>334.5</v>
      </c>
      <c r="EV16" s="9">
        <v>314.803</v>
      </c>
      <c r="EW16" s="9">
        <v>11.664999999999999</v>
      </c>
      <c r="EX16" s="9">
        <v>7.1760000000000002</v>
      </c>
      <c r="EY16" s="9">
        <v>9.1280000000000001</v>
      </c>
      <c r="EZ16" s="9">
        <v>2.863</v>
      </c>
      <c r="FA16" s="9">
        <v>5.6070000000000002</v>
      </c>
      <c r="FB16" s="9">
        <v>276.82600000000002</v>
      </c>
      <c r="FC16" s="9">
        <v>15.31</v>
      </c>
      <c r="FD16" s="9">
        <v>18.919</v>
      </c>
      <c r="FE16" s="9">
        <v>23.445</v>
      </c>
      <c r="FF16" s="9">
        <v>48.432000000000002</v>
      </c>
      <c r="FG16" s="9">
        <v>286.06799999999998</v>
      </c>
      <c r="FH16" s="9">
        <v>41.061</v>
      </c>
      <c r="FI16" s="9">
        <v>411.30900000000003</v>
      </c>
      <c r="FJ16" s="9">
        <v>33.154000000000003</v>
      </c>
      <c r="FK16" s="9">
        <v>286.846</v>
      </c>
      <c r="FL16" s="9">
        <v>286.846</v>
      </c>
      <c r="FM16" s="9">
        <v>82.442999999999998</v>
      </c>
      <c r="FN16" s="9">
        <v>26.558</v>
      </c>
      <c r="FO16" s="9">
        <v>11.327</v>
      </c>
      <c r="FP16" s="9">
        <v>13.455</v>
      </c>
      <c r="FQ16" s="9">
        <v>14.842000000000001</v>
      </c>
      <c r="FR16" s="9">
        <v>9.94</v>
      </c>
      <c r="FS16" s="9">
        <v>12.778</v>
      </c>
      <c r="FT16" s="9">
        <v>1.867</v>
      </c>
      <c r="FU16" s="9">
        <v>7.8949999999999996</v>
      </c>
      <c r="FV16" s="9">
        <v>10.332000000000001</v>
      </c>
      <c r="FW16" s="9">
        <v>5.1139999999999999</v>
      </c>
      <c r="FX16" s="9">
        <v>9.3360000000000003</v>
      </c>
      <c r="FY16" s="9">
        <v>16.640999999999998</v>
      </c>
      <c r="FZ16" s="9">
        <v>8.141</v>
      </c>
      <c r="GA16" s="9">
        <v>55.884999999999998</v>
      </c>
      <c r="GB16" s="9">
        <v>204.40299999999999</v>
      </c>
      <c r="GC16" s="9">
        <v>187.92599999999999</v>
      </c>
      <c r="GD16" s="9">
        <v>179.488</v>
      </c>
      <c r="GE16" s="9">
        <v>2.718</v>
      </c>
      <c r="GF16" s="9">
        <v>5.72</v>
      </c>
      <c r="GG16" s="9">
        <v>3.052</v>
      </c>
      <c r="GH16" s="9">
        <v>1.2869999999999999</v>
      </c>
      <c r="GI16" s="9">
        <v>4.0990000000000002</v>
      </c>
      <c r="GJ16" s="9">
        <v>120.24299999999999</v>
      </c>
      <c r="GK16" s="9">
        <v>12.882</v>
      </c>
      <c r="GL16" s="9">
        <v>13.409000000000001</v>
      </c>
      <c r="GM16" s="9">
        <v>41.392000000000003</v>
      </c>
      <c r="GN16" s="9">
        <v>25.760999999999999</v>
      </c>
      <c r="GO16" s="9">
        <v>162.16399999999999</v>
      </c>
      <c r="GP16" s="9">
        <v>16.477</v>
      </c>
      <c r="GQ16" s="9">
        <v>231.25700000000001</v>
      </c>
      <c r="GR16" s="9">
        <v>55.588000000000001</v>
      </c>
      <c r="GS16" s="9">
        <v>203.78</v>
      </c>
      <c r="GT16" s="9">
        <v>203.78</v>
      </c>
      <c r="GU16" s="9">
        <v>44.526000000000003</v>
      </c>
      <c r="GV16" s="9">
        <v>20.748000000000001</v>
      </c>
      <c r="GW16" s="9">
        <v>10.125999999999999</v>
      </c>
      <c r="GX16" s="9">
        <v>8.0670000000000002</v>
      </c>
      <c r="GY16" s="9">
        <v>13.647</v>
      </c>
      <c r="GZ16" s="9">
        <v>4.5460000000000003</v>
      </c>
      <c r="HA16" s="9">
        <v>13.37</v>
      </c>
      <c r="HB16" s="9">
        <v>3.3690000000000002</v>
      </c>
      <c r="HC16" s="9">
        <v>0.64900000000000002</v>
      </c>
      <c r="HD16" s="9">
        <v>4.5960000000000001</v>
      </c>
      <c r="HE16" s="9">
        <v>8.2080000000000002</v>
      </c>
      <c r="HF16" s="9">
        <v>5.39</v>
      </c>
      <c r="HG16" s="9">
        <v>8.6630000000000003</v>
      </c>
      <c r="HH16" s="9">
        <v>9.5310000000000006</v>
      </c>
      <c r="HI16" s="9">
        <v>23.777999999999999</v>
      </c>
      <c r="HJ16" s="9">
        <v>159.25399999999999</v>
      </c>
      <c r="HK16" s="9">
        <v>133.43</v>
      </c>
      <c r="HL16" s="9">
        <v>131.94399999999999</v>
      </c>
      <c r="HM16" s="9">
        <v>0.748</v>
      </c>
      <c r="HN16" s="9">
        <v>0.73699999999999999</v>
      </c>
      <c r="HO16" s="9">
        <v>0</v>
      </c>
      <c r="HP16" s="9">
        <v>0.73699999999999999</v>
      </c>
      <c r="HQ16" s="9">
        <v>0</v>
      </c>
      <c r="HR16" s="9">
        <v>101.36499999999999</v>
      </c>
      <c r="HS16" s="9">
        <v>5.8650000000000002</v>
      </c>
      <c r="HT16" s="9">
        <v>6.5149999999999997</v>
      </c>
      <c r="HU16" s="9">
        <v>19.684000000000001</v>
      </c>
      <c r="HV16" s="9">
        <v>8.532</v>
      </c>
      <c r="HW16" s="9">
        <v>124.89700000000001</v>
      </c>
      <c r="HX16" s="9">
        <v>25.824999999999999</v>
      </c>
      <c r="HY16" s="9">
        <v>178.10499999999999</v>
      </c>
      <c r="HZ16" s="9">
        <v>25.675000000000001</v>
      </c>
      <c r="IA16" s="9">
        <v>313.17399999999998</v>
      </c>
      <c r="IB16" s="9">
        <v>313.17399999999998</v>
      </c>
      <c r="IC16" s="9">
        <v>72.197999999999993</v>
      </c>
      <c r="ID16" s="9">
        <v>21.539000000000001</v>
      </c>
      <c r="IE16" s="9">
        <v>7.5209999999999999</v>
      </c>
      <c r="IF16" s="9">
        <v>10.994999999999999</v>
      </c>
      <c r="IG16" s="9">
        <v>9.7880000000000003</v>
      </c>
      <c r="IH16" s="9">
        <v>8.7279999999999998</v>
      </c>
      <c r="II16" s="9">
        <v>10.442</v>
      </c>
      <c r="IJ16" s="9">
        <v>0</v>
      </c>
      <c r="IK16" s="9">
        <v>6.4379999999999997</v>
      </c>
      <c r="IL16" s="9">
        <v>9.0389999999999997</v>
      </c>
      <c r="IM16" s="9">
        <v>3.5859999999999999</v>
      </c>
      <c r="IN16" s="9">
        <v>5.891</v>
      </c>
      <c r="IO16" s="9">
        <v>12.029</v>
      </c>
      <c r="IP16" s="9">
        <v>6.4859999999999998</v>
      </c>
      <c r="IQ16" s="9">
        <v>50.658999999999999</v>
      </c>
    </row>
    <row r="17" spans="1:251">
      <c r="A17" s="10">
        <v>44228</v>
      </c>
      <c r="B17" s="9">
        <v>12.677</v>
      </c>
      <c r="C17" s="9">
        <v>9.4440000000000008</v>
      </c>
      <c r="D17" s="9">
        <v>10.951000000000001</v>
      </c>
      <c r="E17" s="9">
        <v>12.643000000000001</v>
      </c>
      <c r="F17" s="9">
        <v>7.1849999999999996</v>
      </c>
      <c r="G17" s="9">
        <v>0.56699999999999995</v>
      </c>
      <c r="H17" s="9">
        <v>6.2290000000000001</v>
      </c>
      <c r="I17" s="9">
        <v>6.6159999999999997</v>
      </c>
      <c r="J17" s="9">
        <v>7.5490000000000004</v>
      </c>
      <c r="K17" s="9">
        <v>17.606999999999999</v>
      </c>
      <c r="L17" s="9">
        <v>2.7869999999999999</v>
      </c>
      <c r="M17" s="9">
        <v>19.989999999999998</v>
      </c>
      <c r="N17" s="9">
        <v>394.649</v>
      </c>
      <c r="O17" s="9">
        <v>258.27100000000002</v>
      </c>
      <c r="P17" s="9">
        <v>234.92400000000001</v>
      </c>
      <c r="Q17" s="9">
        <v>8.9079999999999995</v>
      </c>
      <c r="R17" s="9">
        <v>14.439</v>
      </c>
      <c r="S17" s="9">
        <v>9.4710000000000001</v>
      </c>
      <c r="T17" s="9">
        <v>12.561</v>
      </c>
      <c r="U17" s="9">
        <v>1.3149999999999999</v>
      </c>
      <c r="V17" s="9">
        <v>191.655</v>
      </c>
      <c r="W17" s="9">
        <v>27.155000000000001</v>
      </c>
      <c r="X17" s="9">
        <v>12.067</v>
      </c>
      <c r="Y17" s="9">
        <v>27.393999999999998</v>
      </c>
      <c r="Z17" s="9">
        <v>56.182000000000002</v>
      </c>
      <c r="AA17" s="9">
        <v>202.089</v>
      </c>
      <c r="AB17" s="9">
        <v>136.37700000000001</v>
      </c>
      <c r="AC17" s="9">
        <v>416.17899999999997</v>
      </c>
      <c r="AD17" s="9">
        <v>18.853999999999999</v>
      </c>
      <c r="AE17" s="9">
        <v>993.57100000000003</v>
      </c>
      <c r="AF17" s="9">
        <v>993.57100000000003</v>
      </c>
      <c r="AG17" s="9">
        <v>136.78700000000001</v>
      </c>
      <c r="AH17" s="9">
        <v>69.653999999999996</v>
      </c>
      <c r="AI17" s="9">
        <v>31.324999999999999</v>
      </c>
      <c r="AJ17" s="9">
        <v>34.250999999999998</v>
      </c>
      <c r="AK17" s="9">
        <v>50.954999999999998</v>
      </c>
      <c r="AL17" s="9">
        <v>14.621</v>
      </c>
      <c r="AM17" s="9">
        <v>52.234999999999999</v>
      </c>
      <c r="AN17" s="9">
        <v>13.340999999999999</v>
      </c>
      <c r="AO17" s="9">
        <v>0</v>
      </c>
      <c r="AP17" s="9">
        <v>23.94</v>
      </c>
      <c r="AQ17" s="9">
        <v>24.36</v>
      </c>
      <c r="AR17" s="9">
        <v>17.277000000000001</v>
      </c>
      <c r="AS17" s="9">
        <v>46.765000000000001</v>
      </c>
      <c r="AT17" s="9">
        <v>18.812000000000001</v>
      </c>
      <c r="AU17" s="9">
        <v>67.132999999999996</v>
      </c>
      <c r="AV17" s="9">
        <v>856.78399999999999</v>
      </c>
      <c r="AW17" s="9">
        <v>721.54</v>
      </c>
      <c r="AX17" s="9">
        <v>682.28200000000004</v>
      </c>
      <c r="AY17" s="9">
        <v>26.699000000000002</v>
      </c>
      <c r="AZ17" s="9">
        <v>12.558999999999999</v>
      </c>
      <c r="BA17" s="9">
        <v>30.111000000000001</v>
      </c>
      <c r="BB17" s="9">
        <v>9.1470000000000002</v>
      </c>
      <c r="BC17" s="9">
        <v>0</v>
      </c>
      <c r="BD17" s="9">
        <v>525.99300000000005</v>
      </c>
      <c r="BE17" s="9">
        <v>64.554000000000002</v>
      </c>
      <c r="BF17" s="9">
        <v>53.621000000000002</v>
      </c>
      <c r="BG17" s="9">
        <v>77.372</v>
      </c>
      <c r="BH17" s="9">
        <v>147.29900000000001</v>
      </c>
      <c r="BI17" s="9">
        <v>574.24099999999999</v>
      </c>
      <c r="BJ17" s="9">
        <v>135.244</v>
      </c>
      <c r="BK17" s="9">
        <v>935.45299999999997</v>
      </c>
      <c r="BL17" s="9">
        <v>58.118000000000002</v>
      </c>
      <c r="BM17" s="9">
        <v>457.82</v>
      </c>
      <c r="BN17" s="9">
        <v>457.82</v>
      </c>
      <c r="BO17" s="9">
        <v>69.013000000000005</v>
      </c>
      <c r="BP17" s="9">
        <v>29.826000000000001</v>
      </c>
      <c r="BQ17" s="9">
        <v>15.667</v>
      </c>
      <c r="BR17" s="9">
        <v>10.518000000000001</v>
      </c>
      <c r="BS17" s="9">
        <v>19.263000000000002</v>
      </c>
      <c r="BT17" s="9">
        <v>6.9210000000000003</v>
      </c>
      <c r="BU17" s="9">
        <v>17.952000000000002</v>
      </c>
      <c r="BV17" s="9">
        <v>5.4219999999999997</v>
      </c>
      <c r="BW17" s="9">
        <v>2.81</v>
      </c>
      <c r="BX17" s="9">
        <v>9.3260000000000005</v>
      </c>
      <c r="BY17" s="9">
        <v>8.7899999999999991</v>
      </c>
      <c r="BZ17" s="9">
        <v>8.0690000000000008</v>
      </c>
      <c r="CA17" s="9">
        <v>15.547000000000001</v>
      </c>
      <c r="CB17" s="9">
        <v>10.638</v>
      </c>
      <c r="CC17" s="9">
        <v>39.186999999999998</v>
      </c>
      <c r="CD17" s="9">
        <v>388.80700000000002</v>
      </c>
      <c r="CE17" s="9">
        <v>272.06799999999998</v>
      </c>
      <c r="CF17" s="9">
        <v>263.786</v>
      </c>
      <c r="CG17" s="9">
        <v>3.347</v>
      </c>
      <c r="CH17" s="9">
        <v>4.3940000000000001</v>
      </c>
      <c r="CI17" s="9">
        <v>3.8660000000000001</v>
      </c>
      <c r="CJ17" s="9">
        <v>1.468</v>
      </c>
      <c r="CK17" s="9">
        <v>2.407</v>
      </c>
      <c r="CL17" s="9">
        <v>196.51400000000001</v>
      </c>
      <c r="CM17" s="9">
        <v>15.699</v>
      </c>
      <c r="CN17" s="9">
        <v>14.256</v>
      </c>
      <c r="CO17" s="9">
        <v>45.6</v>
      </c>
      <c r="CP17" s="9">
        <v>27.579000000000001</v>
      </c>
      <c r="CQ17" s="9">
        <v>244.489</v>
      </c>
      <c r="CR17" s="9">
        <v>116.739</v>
      </c>
      <c r="CS17" s="9">
        <v>416.57</v>
      </c>
      <c r="CT17" s="9">
        <v>41.25</v>
      </c>
      <c r="CU17" s="9">
        <v>332.34399999999999</v>
      </c>
      <c r="CV17" s="9">
        <v>332.34399999999999</v>
      </c>
      <c r="CW17" s="9">
        <v>77.215000000000003</v>
      </c>
      <c r="CX17" s="9">
        <v>25.001000000000001</v>
      </c>
      <c r="CY17" s="9">
        <v>10.766999999999999</v>
      </c>
      <c r="CZ17" s="9">
        <v>11.582000000000001</v>
      </c>
      <c r="DA17" s="9">
        <v>13.535</v>
      </c>
      <c r="DB17" s="9">
        <v>8.8140000000000001</v>
      </c>
      <c r="DC17" s="9">
        <v>15.085000000000001</v>
      </c>
      <c r="DD17" s="9">
        <v>3.383</v>
      </c>
      <c r="DE17" s="9">
        <v>3.294</v>
      </c>
      <c r="DF17" s="9">
        <v>4.8170000000000002</v>
      </c>
      <c r="DG17" s="9">
        <v>8.7720000000000002</v>
      </c>
      <c r="DH17" s="9">
        <v>8.7590000000000003</v>
      </c>
      <c r="DI17" s="9">
        <v>13.404</v>
      </c>
      <c r="DJ17" s="9">
        <v>8.9450000000000003</v>
      </c>
      <c r="DK17" s="9">
        <v>52.213999999999999</v>
      </c>
      <c r="DL17" s="9">
        <v>255.12899999999999</v>
      </c>
      <c r="DM17" s="9">
        <v>229.75899999999999</v>
      </c>
      <c r="DN17" s="9">
        <v>214.108</v>
      </c>
      <c r="DO17" s="9">
        <v>10.598000000000001</v>
      </c>
      <c r="DP17" s="9">
        <v>5.0529999999999999</v>
      </c>
      <c r="DQ17" s="9">
        <v>11.696</v>
      </c>
      <c r="DR17" s="9">
        <v>1.129</v>
      </c>
      <c r="DS17" s="9">
        <v>2.2370000000000001</v>
      </c>
      <c r="DT17" s="9">
        <v>135.893</v>
      </c>
      <c r="DU17" s="9">
        <v>20.978000000000002</v>
      </c>
      <c r="DV17" s="9">
        <v>24.283999999999999</v>
      </c>
      <c r="DW17" s="9">
        <v>48.603000000000002</v>
      </c>
      <c r="DX17" s="9">
        <v>38.256</v>
      </c>
      <c r="DY17" s="9">
        <v>191.50299999999999</v>
      </c>
      <c r="DZ17" s="9">
        <v>25.370999999999999</v>
      </c>
      <c r="EA17" s="9">
        <v>286.46699999999998</v>
      </c>
      <c r="EB17" s="9">
        <v>45.877000000000002</v>
      </c>
      <c r="EC17" s="9">
        <v>413.233</v>
      </c>
      <c r="ED17" s="9">
        <v>413.233</v>
      </c>
      <c r="EE17" s="9">
        <v>70.509</v>
      </c>
      <c r="EF17" s="9">
        <v>28.434999999999999</v>
      </c>
      <c r="EG17" s="9">
        <v>7.6820000000000004</v>
      </c>
      <c r="EH17" s="9">
        <v>18.399000000000001</v>
      </c>
      <c r="EI17" s="9">
        <v>13.202</v>
      </c>
      <c r="EJ17" s="9">
        <v>12.073</v>
      </c>
      <c r="EK17" s="9">
        <v>13.153</v>
      </c>
      <c r="EL17" s="9">
        <v>3.13</v>
      </c>
      <c r="EM17" s="9">
        <v>7.6879999999999997</v>
      </c>
      <c r="EN17" s="9">
        <v>11.923999999999999</v>
      </c>
      <c r="EO17" s="9">
        <v>9.3290000000000006</v>
      </c>
      <c r="EP17" s="9">
        <v>4.8280000000000003</v>
      </c>
      <c r="EQ17" s="9">
        <v>18.472000000000001</v>
      </c>
      <c r="ER17" s="9">
        <v>7.61</v>
      </c>
      <c r="ES17" s="9">
        <v>42.073</v>
      </c>
      <c r="ET17" s="9">
        <v>342.72399999999999</v>
      </c>
      <c r="EU17" s="9">
        <v>300.52199999999999</v>
      </c>
      <c r="EV17" s="9">
        <v>279.22500000000002</v>
      </c>
      <c r="EW17" s="9">
        <v>13.961</v>
      </c>
      <c r="EX17" s="9">
        <v>6.8280000000000003</v>
      </c>
      <c r="EY17" s="9">
        <v>9.3659999999999997</v>
      </c>
      <c r="EZ17" s="9">
        <v>4.2619999999999996</v>
      </c>
      <c r="FA17" s="9">
        <v>7.1609999999999996</v>
      </c>
      <c r="FB17" s="9">
        <v>227.27199999999999</v>
      </c>
      <c r="FC17" s="9">
        <v>23.641999999999999</v>
      </c>
      <c r="FD17" s="9">
        <v>22.22</v>
      </c>
      <c r="FE17" s="9">
        <v>27.387</v>
      </c>
      <c r="FF17" s="9">
        <v>52.411000000000001</v>
      </c>
      <c r="FG17" s="9">
        <v>248.11099999999999</v>
      </c>
      <c r="FH17" s="9">
        <v>42.201999999999998</v>
      </c>
      <c r="FI17" s="9">
        <v>375.46300000000002</v>
      </c>
      <c r="FJ17" s="9">
        <v>37.770000000000003</v>
      </c>
      <c r="FK17" s="9">
        <v>290.25099999999998</v>
      </c>
      <c r="FL17" s="9">
        <v>290.25099999999998</v>
      </c>
      <c r="FM17" s="9">
        <v>63.203000000000003</v>
      </c>
      <c r="FN17" s="9">
        <v>21.22</v>
      </c>
      <c r="FO17" s="9">
        <v>6.87</v>
      </c>
      <c r="FP17" s="9">
        <v>13.632999999999999</v>
      </c>
      <c r="FQ17" s="9">
        <v>10.542999999999999</v>
      </c>
      <c r="FR17" s="9">
        <v>9.9589999999999996</v>
      </c>
      <c r="FS17" s="9">
        <v>10.224</v>
      </c>
      <c r="FT17" s="9">
        <v>2.2599999999999998</v>
      </c>
      <c r="FU17" s="9">
        <v>8.0180000000000007</v>
      </c>
      <c r="FV17" s="9">
        <v>4.9379999999999997</v>
      </c>
      <c r="FW17" s="9">
        <v>10.5</v>
      </c>
      <c r="FX17" s="9">
        <v>5.0640000000000001</v>
      </c>
      <c r="FY17" s="9">
        <v>10.509</v>
      </c>
      <c r="FZ17" s="9">
        <v>9.9939999999999998</v>
      </c>
      <c r="GA17" s="9">
        <v>41.984000000000002</v>
      </c>
      <c r="GB17" s="9">
        <v>227.048</v>
      </c>
      <c r="GC17" s="9">
        <v>208.61099999999999</v>
      </c>
      <c r="GD17" s="9">
        <v>197.17599999999999</v>
      </c>
      <c r="GE17" s="9">
        <v>5.5</v>
      </c>
      <c r="GF17" s="9">
        <v>5.2270000000000003</v>
      </c>
      <c r="GG17" s="9">
        <v>5.524</v>
      </c>
      <c r="GH17" s="9">
        <v>2.6309999999999998</v>
      </c>
      <c r="GI17" s="9">
        <v>2.5720000000000001</v>
      </c>
      <c r="GJ17" s="9">
        <v>120.06699999999999</v>
      </c>
      <c r="GK17" s="9">
        <v>15.984999999999999</v>
      </c>
      <c r="GL17" s="9">
        <v>20.53</v>
      </c>
      <c r="GM17" s="9">
        <v>52.03</v>
      </c>
      <c r="GN17" s="9">
        <v>27.471</v>
      </c>
      <c r="GO17" s="9">
        <v>181.14</v>
      </c>
      <c r="GP17" s="9">
        <v>18.437000000000001</v>
      </c>
      <c r="GQ17" s="9">
        <v>250.56200000000001</v>
      </c>
      <c r="GR17" s="9">
        <v>39.689</v>
      </c>
      <c r="GS17" s="9">
        <v>208.78800000000001</v>
      </c>
      <c r="GT17" s="9">
        <v>208.78800000000001</v>
      </c>
      <c r="GU17" s="9">
        <v>42.21</v>
      </c>
      <c r="GV17" s="9">
        <v>20.16</v>
      </c>
      <c r="GW17" s="9">
        <v>4.4420000000000002</v>
      </c>
      <c r="GX17" s="9">
        <v>11.797000000000001</v>
      </c>
      <c r="GY17" s="9">
        <v>7.51</v>
      </c>
      <c r="GZ17" s="9">
        <v>8.7289999999999992</v>
      </c>
      <c r="HA17" s="9">
        <v>8.9239999999999995</v>
      </c>
      <c r="HB17" s="9">
        <v>4.9800000000000004</v>
      </c>
      <c r="HC17" s="9">
        <v>2.335</v>
      </c>
      <c r="HD17" s="9">
        <v>5.7480000000000002</v>
      </c>
      <c r="HE17" s="9">
        <v>6.45</v>
      </c>
      <c r="HF17" s="9">
        <v>4.0410000000000004</v>
      </c>
      <c r="HG17" s="9">
        <v>10.016</v>
      </c>
      <c r="HH17" s="9">
        <v>6.2229999999999999</v>
      </c>
      <c r="HI17" s="9">
        <v>22.05</v>
      </c>
      <c r="HJ17" s="9">
        <v>166.578</v>
      </c>
      <c r="HK17" s="9">
        <v>133.28899999999999</v>
      </c>
      <c r="HL17" s="9">
        <v>130.66999999999999</v>
      </c>
      <c r="HM17" s="9">
        <v>0.67500000000000004</v>
      </c>
      <c r="HN17" s="9">
        <v>1.944</v>
      </c>
      <c r="HO17" s="9">
        <v>0.67500000000000004</v>
      </c>
      <c r="HP17" s="9">
        <v>0</v>
      </c>
      <c r="HQ17" s="9">
        <v>1.335</v>
      </c>
      <c r="HR17" s="9">
        <v>94.028000000000006</v>
      </c>
      <c r="HS17" s="9">
        <v>7</v>
      </c>
      <c r="HT17" s="9">
        <v>10.318</v>
      </c>
      <c r="HU17" s="9">
        <v>21.943000000000001</v>
      </c>
      <c r="HV17" s="9">
        <v>12.451000000000001</v>
      </c>
      <c r="HW17" s="9">
        <v>120.83799999999999</v>
      </c>
      <c r="HX17" s="9">
        <v>33.289000000000001</v>
      </c>
      <c r="HY17" s="9">
        <v>184.84299999999999</v>
      </c>
      <c r="HZ17" s="9">
        <v>23.945</v>
      </c>
      <c r="IA17" s="9">
        <v>279.024</v>
      </c>
      <c r="IB17" s="9">
        <v>279.024</v>
      </c>
      <c r="IC17" s="9">
        <v>68.572999999999993</v>
      </c>
      <c r="ID17" s="9">
        <v>30.286000000000001</v>
      </c>
      <c r="IE17" s="9">
        <v>6.5110000000000001</v>
      </c>
      <c r="IF17" s="9">
        <v>16.556000000000001</v>
      </c>
      <c r="IG17" s="9">
        <v>11.292999999999999</v>
      </c>
      <c r="IH17" s="9">
        <v>11.775</v>
      </c>
      <c r="II17" s="9">
        <v>9.9890000000000008</v>
      </c>
      <c r="IJ17" s="9">
        <v>0</v>
      </c>
      <c r="IK17" s="9">
        <v>12.624000000000001</v>
      </c>
      <c r="IL17" s="9">
        <v>6.3150000000000004</v>
      </c>
      <c r="IM17" s="9">
        <v>7.0279999999999996</v>
      </c>
      <c r="IN17" s="9">
        <v>9.7240000000000002</v>
      </c>
      <c r="IO17" s="9">
        <v>12.968999999999999</v>
      </c>
      <c r="IP17" s="9">
        <v>10.098000000000001</v>
      </c>
      <c r="IQ17" s="9">
        <v>38.286999999999999</v>
      </c>
    </row>
    <row r="18" spans="1:251">
      <c r="A18" s="10">
        <v>44593</v>
      </c>
      <c r="B18" s="9">
        <v>18.759</v>
      </c>
      <c r="C18" s="9">
        <v>21.96</v>
      </c>
      <c r="D18" s="9">
        <v>13.16</v>
      </c>
      <c r="E18" s="9">
        <v>24.196999999999999</v>
      </c>
      <c r="F18" s="9">
        <v>9.41</v>
      </c>
      <c r="G18" s="9">
        <v>1.5129999999999999</v>
      </c>
      <c r="H18" s="9">
        <v>13.717000000000001</v>
      </c>
      <c r="I18" s="9">
        <v>10.952</v>
      </c>
      <c r="J18" s="9">
        <v>10.451000000000001</v>
      </c>
      <c r="K18" s="9">
        <v>27.873000000000001</v>
      </c>
      <c r="L18" s="9">
        <v>7.2469999999999999</v>
      </c>
      <c r="M18" s="9">
        <v>31.658999999999999</v>
      </c>
      <c r="N18" s="9">
        <v>397.61900000000003</v>
      </c>
      <c r="O18" s="9">
        <v>281.69099999999997</v>
      </c>
      <c r="P18" s="9">
        <v>253.834</v>
      </c>
      <c r="Q18" s="9">
        <v>13.973000000000001</v>
      </c>
      <c r="R18" s="9">
        <v>13.269</v>
      </c>
      <c r="S18" s="9">
        <v>15.79</v>
      </c>
      <c r="T18" s="9">
        <v>8.2140000000000004</v>
      </c>
      <c r="U18" s="9">
        <v>2.6280000000000001</v>
      </c>
      <c r="V18" s="9">
        <v>226.023</v>
      </c>
      <c r="W18" s="9">
        <v>18.542999999999999</v>
      </c>
      <c r="X18" s="9">
        <v>7.82</v>
      </c>
      <c r="Y18" s="9">
        <v>29.305</v>
      </c>
      <c r="Z18" s="9">
        <v>67.906000000000006</v>
      </c>
      <c r="AA18" s="9">
        <v>213.785</v>
      </c>
      <c r="AB18" s="9">
        <v>115.928</v>
      </c>
      <c r="AC18" s="9">
        <v>436.94</v>
      </c>
      <c r="AD18" s="9">
        <v>28.47</v>
      </c>
      <c r="AE18" s="9">
        <v>1029.6510000000001</v>
      </c>
      <c r="AF18" s="9">
        <v>1029.6510000000001</v>
      </c>
      <c r="AG18" s="9">
        <v>216.91300000000001</v>
      </c>
      <c r="AH18" s="9">
        <v>111.492</v>
      </c>
      <c r="AI18" s="9">
        <v>52.213000000000001</v>
      </c>
      <c r="AJ18" s="9">
        <v>48.148000000000003</v>
      </c>
      <c r="AK18" s="9">
        <v>75.881</v>
      </c>
      <c r="AL18" s="9">
        <v>23.917999999999999</v>
      </c>
      <c r="AM18" s="9">
        <v>81.215999999999994</v>
      </c>
      <c r="AN18" s="9">
        <v>17.760999999999999</v>
      </c>
      <c r="AO18" s="9">
        <v>0.82199999999999995</v>
      </c>
      <c r="AP18" s="9">
        <v>43.536000000000001</v>
      </c>
      <c r="AQ18" s="9">
        <v>30.686</v>
      </c>
      <c r="AR18" s="9">
        <v>26.138000000000002</v>
      </c>
      <c r="AS18" s="9">
        <v>78.569999999999993</v>
      </c>
      <c r="AT18" s="9">
        <v>21.791</v>
      </c>
      <c r="AU18" s="9">
        <v>105.42100000000001</v>
      </c>
      <c r="AV18" s="9">
        <v>812.73800000000006</v>
      </c>
      <c r="AW18" s="9">
        <v>664.05899999999997</v>
      </c>
      <c r="AX18" s="9">
        <v>624.404</v>
      </c>
      <c r="AY18" s="9">
        <v>23.803000000000001</v>
      </c>
      <c r="AZ18" s="9">
        <v>15.852</v>
      </c>
      <c r="BA18" s="9">
        <v>31.056000000000001</v>
      </c>
      <c r="BB18" s="9">
        <v>8.5990000000000002</v>
      </c>
      <c r="BC18" s="9">
        <v>0</v>
      </c>
      <c r="BD18" s="9">
        <v>498.78800000000001</v>
      </c>
      <c r="BE18" s="9">
        <v>43.719000000000001</v>
      </c>
      <c r="BF18" s="9">
        <v>38.487000000000002</v>
      </c>
      <c r="BG18" s="9">
        <v>83.063999999999993</v>
      </c>
      <c r="BH18" s="9">
        <v>159.80699999999999</v>
      </c>
      <c r="BI18" s="9">
        <v>504.25200000000001</v>
      </c>
      <c r="BJ18" s="9">
        <v>148.679</v>
      </c>
      <c r="BK18" s="9">
        <v>929.25300000000004</v>
      </c>
      <c r="BL18" s="9">
        <v>100.398</v>
      </c>
      <c r="BM18" s="9">
        <v>444.66399999999999</v>
      </c>
      <c r="BN18" s="9">
        <v>444.66399999999999</v>
      </c>
      <c r="BO18" s="9">
        <v>77.710999999999999</v>
      </c>
      <c r="BP18" s="9">
        <v>35.712000000000003</v>
      </c>
      <c r="BQ18" s="9">
        <v>22.305</v>
      </c>
      <c r="BR18" s="9">
        <v>7.5970000000000004</v>
      </c>
      <c r="BS18" s="9">
        <v>25.286999999999999</v>
      </c>
      <c r="BT18" s="9">
        <v>4.6139999999999999</v>
      </c>
      <c r="BU18" s="9">
        <v>25.324999999999999</v>
      </c>
      <c r="BV18" s="9">
        <v>2.5089999999999999</v>
      </c>
      <c r="BW18" s="9">
        <v>2.0670000000000002</v>
      </c>
      <c r="BX18" s="9">
        <v>16.305</v>
      </c>
      <c r="BY18" s="9">
        <v>6.5960000000000001</v>
      </c>
      <c r="BZ18" s="9">
        <v>7.0010000000000003</v>
      </c>
      <c r="CA18" s="9">
        <v>19.664000000000001</v>
      </c>
      <c r="CB18" s="9">
        <v>10.238</v>
      </c>
      <c r="CC18" s="9">
        <v>41.997999999999998</v>
      </c>
      <c r="CD18" s="9">
        <v>366.95400000000001</v>
      </c>
      <c r="CE18" s="9">
        <v>252.45500000000001</v>
      </c>
      <c r="CF18" s="9">
        <v>244.36600000000001</v>
      </c>
      <c r="CG18" s="9">
        <v>4.2110000000000003</v>
      </c>
      <c r="CH18" s="9">
        <v>3.8780000000000001</v>
      </c>
      <c r="CI18" s="9">
        <v>3.746</v>
      </c>
      <c r="CJ18" s="9">
        <v>1.659</v>
      </c>
      <c r="CK18" s="9">
        <v>2.2200000000000002</v>
      </c>
      <c r="CL18" s="9">
        <v>187.721</v>
      </c>
      <c r="CM18" s="9">
        <v>15.499000000000001</v>
      </c>
      <c r="CN18" s="9">
        <v>7.8869999999999996</v>
      </c>
      <c r="CO18" s="9">
        <v>41.347999999999999</v>
      </c>
      <c r="CP18" s="9">
        <v>36</v>
      </c>
      <c r="CQ18" s="9">
        <v>216.45500000000001</v>
      </c>
      <c r="CR18" s="9">
        <v>114.499</v>
      </c>
      <c r="CS18" s="9">
        <v>400.88099999999997</v>
      </c>
      <c r="CT18" s="9">
        <v>43.783999999999999</v>
      </c>
      <c r="CU18" s="9">
        <v>346.40300000000002</v>
      </c>
      <c r="CV18" s="9">
        <v>346.40300000000002</v>
      </c>
      <c r="CW18" s="9">
        <v>94.953000000000003</v>
      </c>
      <c r="CX18" s="9">
        <v>34.613999999999997</v>
      </c>
      <c r="CY18" s="9">
        <v>12.461</v>
      </c>
      <c r="CZ18" s="9">
        <v>17.302</v>
      </c>
      <c r="DA18" s="9">
        <v>19.338999999999999</v>
      </c>
      <c r="DB18" s="9">
        <v>10.423999999999999</v>
      </c>
      <c r="DC18" s="9">
        <v>17.117000000000001</v>
      </c>
      <c r="DD18" s="9">
        <v>6.0270000000000001</v>
      </c>
      <c r="DE18" s="9">
        <v>4.8109999999999999</v>
      </c>
      <c r="DF18" s="9">
        <v>5.0490000000000004</v>
      </c>
      <c r="DG18" s="9">
        <v>15.254</v>
      </c>
      <c r="DH18" s="9">
        <v>9.4600000000000009</v>
      </c>
      <c r="DI18" s="9">
        <v>17.821999999999999</v>
      </c>
      <c r="DJ18" s="9">
        <v>11.941000000000001</v>
      </c>
      <c r="DK18" s="9">
        <v>60.338999999999999</v>
      </c>
      <c r="DL18" s="9">
        <v>251.45099999999999</v>
      </c>
      <c r="DM18" s="9">
        <v>219.32</v>
      </c>
      <c r="DN18" s="9">
        <v>206.43700000000001</v>
      </c>
      <c r="DO18" s="9">
        <v>7.3879999999999999</v>
      </c>
      <c r="DP18" s="9">
        <v>4.9420000000000002</v>
      </c>
      <c r="DQ18" s="9">
        <v>7.3879999999999999</v>
      </c>
      <c r="DR18" s="9">
        <v>2.6179999999999999</v>
      </c>
      <c r="DS18" s="9">
        <v>2.3239999999999998</v>
      </c>
      <c r="DT18" s="9">
        <v>128.99199999999999</v>
      </c>
      <c r="DU18" s="9">
        <v>19.943000000000001</v>
      </c>
      <c r="DV18" s="9">
        <v>19.925999999999998</v>
      </c>
      <c r="DW18" s="9">
        <v>50.459000000000003</v>
      </c>
      <c r="DX18" s="9">
        <v>35.201000000000001</v>
      </c>
      <c r="DY18" s="9">
        <v>184.11799999999999</v>
      </c>
      <c r="DZ18" s="9">
        <v>32.131</v>
      </c>
      <c r="EA18" s="9">
        <v>285.81400000000002</v>
      </c>
      <c r="EB18" s="9">
        <v>60.59</v>
      </c>
      <c r="EC18" s="9">
        <v>436.96300000000002</v>
      </c>
      <c r="ED18" s="9">
        <v>436.96300000000002</v>
      </c>
      <c r="EE18" s="9">
        <v>99.061000000000007</v>
      </c>
      <c r="EF18" s="9">
        <v>54.445</v>
      </c>
      <c r="EG18" s="9">
        <v>10.166</v>
      </c>
      <c r="EH18" s="9">
        <v>38.29</v>
      </c>
      <c r="EI18" s="9">
        <v>32.807000000000002</v>
      </c>
      <c r="EJ18" s="9">
        <v>15.648999999999999</v>
      </c>
      <c r="EK18" s="9">
        <v>30.738</v>
      </c>
      <c r="EL18" s="9">
        <v>9.3030000000000008</v>
      </c>
      <c r="EM18" s="9">
        <v>8.4149999999999991</v>
      </c>
      <c r="EN18" s="9">
        <v>16.965</v>
      </c>
      <c r="EO18" s="9">
        <v>21.67</v>
      </c>
      <c r="EP18" s="9">
        <v>9.8209999999999997</v>
      </c>
      <c r="EQ18" s="9">
        <v>36.101999999999997</v>
      </c>
      <c r="ER18" s="9">
        <v>12.353999999999999</v>
      </c>
      <c r="ES18" s="9">
        <v>44.616</v>
      </c>
      <c r="ET18" s="9">
        <v>337.90199999999999</v>
      </c>
      <c r="EU18" s="9">
        <v>293.65600000000001</v>
      </c>
      <c r="EV18" s="9">
        <v>273.65499999999997</v>
      </c>
      <c r="EW18" s="9">
        <v>10.413</v>
      </c>
      <c r="EX18" s="9">
        <v>9.5890000000000004</v>
      </c>
      <c r="EY18" s="9">
        <v>7.6840000000000002</v>
      </c>
      <c r="EZ18" s="9">
        <v>5.3879999999999999</v>
      </c>
      <c r="FA18" s="9">
        <v>6.4749999999999996</v>
      </c>
      <c r="FB18" s="9">
        <v>229.185</v>
      </c>
      <c r="FC18" s="9">
        <v>20.6</v>
      </c>
      <c r="FD18" s="9">
        <v>21.683</v>
      </c>
      <c r="FE18" s="9">
        <v>22.187999999999999</v>
      </c>
      <c r="FF18" s="9">
        <v>52.277999999999999</v>
      </c>
      <c r="FG18" s="9">
        <v>241.37799999999999</v>
      </c>
      <c r="FH18" s="9">
        <v>44.246000000000002</v>
      </c>
      <c r="FI18" s="9">
        <v>387.875</v>
      </c>
      <c r="FJ18" s="9">
        <v>49.088000000000001</v>
      </c>
      <c r="FK18" s="9">
        <v>278.01799999999997</v>
      </c>
      <c r="FL18" s="9">
        <v>278.01799999999997</v>
      </c>
      <c r="FM18" s="9">
        <v>89.372</v>
      </c>
      <c r="FN18" s="9">
        <v>27.608000000000001</v>
      </c>
      <c r="FO18" s="9">
        <v>9.968</v>
      </c>
      <c r="FP18" s="9">
        <v>15.222</v>
      </c>
      <c r="FQ18" s="9">
        <v>14.714</v>
      </c>
      <c r="FR18" s="9">
        <v>10.476000000000001</v>
      </c>
      <c r="FS18" s="9">
        <v>14.693</v>
      </c>
      <c r="FT18" s="9">
        <v>2.4609999999999999</v>
      </c>
      <c r="FU18" s="9">
        <v>8.0359999999999996</v>
      </c>
      <c r="FV18" s="9">
        <v>8.7889999999999997</v>
      </c>
      <c r="FW18" s="9">
        <v>9.0549999999999997</v>
      </c>
      <c r="FX18" s="9">
        <v>7.3460000000000001</v>
      </c>
      <c r="FY18" s="9">
        <v>19.446000000000002</v>
      </c>
      <c r="FZ18" s="9">
        <v>5.7439999999999998</v>
      </c>
      <c r="GA18" s="9">
        <v>61.762999999999998</v>
      </c>
      <c r="GB18" s="9">
        <v>188.64699999999999</v>
      </c>
      <c r="GC18" s="9">
        <v>165.26599999999999</v>
      </c>
      <c r="GD18" s="9">
        <v>157.57900000000001</v>
      </c>
      <c r="GE18" s="9">
        <v>2.214</v>
      </c>
      <c r="GF18" s="9">
        <v>5.4729999999999999</v>
      </c>
      <c r="GG18" s="9">
        <v>3.5409999999999999</v>
      </c>
      <c r="GH18" s="9">
        <v>1.089</v>
      </c>
      <c r="GI18" s="9">
        <v>3.0579999999999998</v>
      </c>
      <c r="GJ18" s="9">
        <v>99.781000000000006</v>
      </c>
      <c r="GK18" s="9">
        <v>12.743</v>
      </c>
      <c r="GL18" s="9">
        <v>17.001000000000001</v>
      </c>
      <c r="GM18" s="9">
        <v>35.74</v>
      </c>
      <c r="GN18" s="9">
        <v>21.603000000000002</v>
      </c>
      <c r="GO18" s="9">
        <v>143.66300000000001</v>
      </c>
      <c r="GP18" s="9">
        <v>23.381</v>
      </c>
      <c r="GQ18" s="9">
        <v>217.702</v>
      </c>
      <c r="GR18" s="9">
        <v>60.317</v>
      </c>
      <c r="GS18" s="9">
        <v>195.56200000000001</v>
      </c>
      <c r="GT18" s="9">
        <v>195.56200000000001</v>
      </c>
      <c r="GU18" s="9">
        <v>43.878</v>
      </c>
      <c r="GV18" s="9">
        <v>20.538</v>
      </c>
      <c r="GW18" s="9">
        <v>5.1040000000000001</v>
      </c>
      <c r="GX18" s="9">
        <v>9.1760000000000002</v>
      </c>
      <c r="GY18" s="9">
        <v>7.7910000000000004</v>
      </c>
      <c r="GZ18" s="9">
        <v>6.4889999999999999</v>
      </c>
      <c r="HA18" s="9">
        <v>7.819</v>
      </c>
      <c r="HB18" s="9">
        <v>3.004</v>
      </c>
      <c r="HC18" s="9">
        <v>2.9249999999999998</v>
      </c>
      <c r="HD18" s="9">
        <v>5.9669999999999996</v>
      </c>
      <c r="HE18" s="9">
        <v>3.476</v>
      </c>
      <c r="HF18" s="9">
        <v>4.8369999999999997</v>
      </c>
      <c r="HG18" s="9">
        <v>5.8239999999999998</v>
      </c>
      <c r="HH18" s="9">
        <v>8.4559999999999995</v>
      </c>
      <c r="HI18" s="9">
        <v>23.341000000000001</v>
      </c>
      <c r="HJ18" s="9">
        <v>151.684</v>
      </c>
      <c r="HK18" s="9">
        <v>121.075</v>
      </c>
      <c r="HL18" s="9">
        <v>118.669</v>
      </c>
      <c r="HM18" s="9">
        <v>1.79</v>
      </c>
      <c r="HN18" s="9">
        <v>0.61599999999999999</v>
      </c>
      <c r="HO18" s="9">
        <v>1.79</v>
      </c>
      <c r="HP18" s="9">
        <v>0</v>
      </c>
      <c r="HQ18" s="9">
        <v>0.61599999999999999</v>
      </c>
      <c r="HR18" s="9">
        <v>80.635999999999996</v>
      </c>
      <c r="HS18" s="9">
        <v>7.5819999999999999</v>
      </c>
      <c r="HT18" s="9">
        <v>8.4090000000000007</v>
      </c>
      <c r="HU18" s="9">
        <v>24.448</v>
      </c>
      <c r="HV18" s="9">
        <v>9.5039999999999996</v>
      </c>
      <c r="HW18" s="9">
        <v>111.571</v>
      </c>
      <c r="HX18" s="9">
        <v>30.609000000000002</v>
      </c>
      <c r="HY18" s="9">
        <v>167.73599999999999</v>
      </c>
      <c r="HZ18" s="9">
        <v>27.827000000000002</v>
      </c>
      <c r="IA18" s="9">
        <v>287.29199999999997</v>
      </c>
      <c r="IB18" s="9">
        <v>287.29199999999997</v>
      </c>
      <c r="IC18" s="9">
        <v>91.031000000000006</v>
      </c>
      <c r="ID18" s="9">
        <v>32.409999999999997</v>
      </c>
      <c r="IE18" s="9">
        <v>10.148</v>
      </c>
      <c r="IF18" s="9">
        <v>18.379000000000001</v>
      </c>
      <c r="IG18" s="9">
        <v>17.038</v>
      </c>
      <c r="IH18" s="9">
        <v>11.489000000000001</v>
      </c>
      <c r="II18" s="9">
        <v>18.916</v>
      </c>
      <c r="IJ18" s="9">
        <v>0</v>
      </c>
      <c r="IK18" s="9">
        <v>9.08</v>
      </c>
      <c r="IL18" s="9">
        <v>5.3019999999999996</v>
      </c>
      <c r="IM18" s="9">
        <v>13.083</v>
      </c>
      <c r="IN18" s="9">
        <v>10.141999999999999</v>
      </c>
      <c r="IO18" s="9">
        <v>18.582999999999998</v>
      </c>
      <c r="IP18" s="9">
        <v>9.9429999999999996</v>
      </c>
      <c r="IQ18" s="9">
        <v>58.621000000000002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194.28100000000001</v>
      </c>
      <c r="C11" s="9">
        <v>156.58600000000001</v>
      </c>
      <c r="D11" s="9">
        <v>152.495</v>
      </c>
      <c r="E11" s="9">
        <v>2.5209999999999999</v>
      </c>
      <c r="F11" s="9">
        <v>1.57</v>
      </c>
      <c r="G11" s="9">
        <v>1.4419999999999999</v>
      </c>
      <c r="H11" s="9">
        <v>0</v>
      </c>
      <c r="I11" s="9">
        <v>1.57</v>
      </c>
      <c r="J11" s="9">
        <v>112.708</v>
      </c>
      <c r="K11" s="9">
        <v>7.5679999999999996</v>
      </c>
      <c r="L11" s="9">
        <v>10.084</v>
      </c>
      <c r="M11" s="9">
        <v>26.225999999999999</v>
      </c>
      <c r="N11" s="9">
        <v>14.666</v>
      </c>
      <c r="O11" s="9">
        <v>141.91999999999999</v>
      </c>
      <c r="P11" s="9">
        <v>37.695999999999998</v>
      </c>
      <c r="Q11" s="9">
        <v>217.137</v>
      </c>
      <c r="R11" s="9">
        <v>51.033000000000001</v>
      </c>
      <c r="S11" s="9">
        <v>991.93299999999999</v>
      </c>
      <c r="T11" s="9">
        <v>991.93299999999999</v>
      </c>
      <c r="U11" s="9">
        <v>135.80000000000001</v>
      </c>
      <c r="V11" s="9">
        <v>73.956000000000003</v>
      </c>
      <c r="W11" s="9">
        <v>33.615000000000002</v>
      </c>
      <c r="X11" s="9">
        <v>32.015999999999998</v>
      </c>
      <c r="Y11" s="9">
        <v>45.307000000000002</v>
      </c>
      <c r="Z11" s="9">
        <v>20.324000000000002</v>
      </c>
      <c r="AA11" s="9">
        <v>48.423000000000002</v>
      </c>
      <c r="AB11" s="9">
        <v>17.207999999999998</v>
      </c>
      <c r="AC11" s="9">
        <v>0</v>
      </c>
      <c r="AD11" s="9">
        <v>24.844999999999999</v>
      </c>
      <c r="AE11" s="9">
        <v>27.635999999999999</v>
      </c>
      <c r="AF11" s="9">
        <v>13.15</v>
      </c>
      <c r="AG11" s="9">
        <v>43.531999999999996</v>
      </c>
      <c r="AH11" s="9">
        <v>22.097999999999999</v>
      </c>
      <c r="AI11" s="9">
        <v>61.844000000000001</v>
      </c>
      <c r="AJ11" s="9">
        <v>856.13300000000004</v>
      </c>
      <c r="AK11" s="9">
        <v>661.54499999999996</v>
      </c>
      <c r="AL11" s="9">
        <v>612.88499999999999</v>
      </c>
      <c r="AM11" s="9">
        <v>19.838000000000001</v>
      </c>
      <c r="AN11" s="9">
        <v>28.821999999999999</v>
      </c>
      <c r="AO11" s="9">
        <v>28.010999999999999</v>
      </c>
      <c r="AP11" s="9">
        <v>18.448</v>
      </c>
      <c r="AQ11" s="9">
        <v>0</v>
      </c>
      <c r="AR11" s="9">
        <v>517.851</v>
      </c>
      <c r="AS11" s="9">
        <v>43.076999999999998</v>
      </c>
      <c r="AT11" s="9">
        <v>39.448999999999998</v>
      </c>
      <c r="AU11" s="9">
        <v>61.168999999999997</v>
      </c>
      <c r="AV11" s="9">
        <v>151.26400000000001</v>
      </c>
      <c r="AW11" s="9">
        <v>510.28100000000001</v>
      </c>
      <c r="AX11" s="9">
        <v>194.58699999999999</v>
      </c>
      <c r="AY11" s="9">
        <v>930.37</v>
      </c>
      <c r="AZ11" s="9">
        <v>61.563000000000002</v>
      </c>
      <c r="BA11" s="9">
        <v>317.21199999999999</v>
      </c>
      <c r="BB11" s="9">
        <v>317.21199999999999</v>
      </c>
      <c r="BC11" s="9">
        <v>40.499000000000002</v>
      </c>
      <c r="BD11" s="9">
        <v>23.722999999999999</v>
      </c>
      <c r="BE11" s="9">
        <v>11.821</v>
      </c>
      <c r="BF11" s="9">
        <v>10.595000000000001</v>
      </c>
      <c r="BG11" s="9">
        <v>15.103999999999999</v>
      </c>
      <c r="BH11" s="9">
        <v>7.3120000000000003</v>
      </c>
      <c r="BI11" s="9">
        <v>13.657999999999999</v>
      </c>
      <c r="BJ11" s="9">
        <v>3.206</v>
      </c>
      <c r="BK11" s="9">
        <v>3.6840000000000002</v>
      </c>
      <c r="BL11" s="9">
        <v>7.2469999999999999</v>
      </c>
      <c r="BM11" s="9">
        <v>8.4459999999999997</v>
      </c>
      <c r="BN11" s="9">
        <v>6.7229999999999999</v>
      </c>
      <c r="BO11" s="9">
        <v>13.462</v>
      </c>
      <c r="BP11" s="9">
        <v>8.9550000000000001</v>
      </c>
      <c r="BQ11" s="9">
        <v>16.774999999999999</v>
      </c>
      <c r="BR11" s="9">
        <v>276.71300000000002</v>
      </c>
      <c r="BS11" s="9">
        <v>212.126</v>
      </c>
      <c r="BT11" s="9">
        <v>191.65600000000001</v>
      </c>
      <c r="BU11" s="9">
        <v>8.2189999999999994</v>
      </c>
      <c r="BV11" s="9">
        <v>12.250999999999999</v>
      </c>
      <c r="BW11" s="9">
        <v>4.7750000000000004</v>
      </c>
      <c r="BX11" s="9">
        <v>8.9600000000000009</v>
      </c>
      <c r="BY11" s="9">
        <v>6.2249999999999996</v>
      </c>
      <c r="BZ11" s="9">
        <v>161.43799999999999</v>
      </c>
      <c r="CA11" s="9">
        <v>18.428999999999998</v>
      </c>
      <c r="CB11" s="9">
        <v>10.025</v>
      </c>
      <c r="CC11" s="9">
        <v>22.233000000000001</v>
      </c>
      <c r="CD11" s="9">
        <v>53.600999999999999</v>
      </c>
      <c r="CE11" s="9">
        <v>158.52500000000001</v>
      </c>
      <c r="CF11" s="9">
        <v>64.587000000000003</v>
      </c>
      <c r="CG11" s="9">
        <v>302.45499999999998</v>
      </c>
      <c r="CH11" s="9">
        <v>14.757</v>
      </c>
      <c r="CI11" s="9">
        <v>427.45</v>
      </c>
      <c r="CJ11" s="9">
        <v>427.45</v>
      </c>
      <c r="CK11" s="9">
        <v>76.72</v>
      </c>
      <c r="CL11" s="9">
        <v>38.750999999999998</v>
      </c>
      <c r="CM11" s="9">
        <v>19.524000000000001</v>
      </c>
      <c r="CN11" s="9">
        <v>14.493</v>
      </c>
      <c r="CO11" s="9">
        <v>29.353999999999999</v>
      </c>
      <c r="CP11" s="9">
        <v>4.6639999999999997</v>
      </c>
      <c r="CQ11" s="9">
        <v>26.687000000000001</v>
      </c>
      <c r="CR11" s="9">
        <v>4.8470000000000004</v>
      </c>
      <c r="CS11" s="9">
        <v>2.484</v>
      </c>
      <c r="CT11" s="9">
        <v>13.202999999999999</v>
      </c>
      <c r="CU11" s="9">
        <v>11.166</v>
      </c>
      <c r="CV11" s="9">
        <v>9.6489999999999991</v>
      </c>
      <c r="CW11" s="9">
        <v>18.867999999999999</v>
      </c>
      <c r="CX11" s="9">
        <v>15.15</v>
      </c>
      <c r="CY11" s="9">
        <v>37.97</v>
      </c>
      <c r="CZ11" s="9">
        <v>350.72899999999998</v>
      </c>
      <c r="DA11" s="9">
        <v>235.20400000000001</v>
      </c>
      <c r="DB11" s="9">
        <v>226.91399999999999</v>
      </c>
      <c r="DC11" s="9">
        <v>3.1659999999999999</v>
      </c>
      <c r="DD11" s="9">
        <v>5.1239999999999997</v>
      </c>
      <c r="DE11" s="9">
        <v>2.2269999999999999</v>
      </c>
      <c r="DF11" s="9">
        <v>2.5619999999999998</v>
      </c>
      <c r="DG11" s="9">
        <v>2.0920000000000001</v>
      </c>
      <c r="DH11" s="9">
        <v>189.20500000000001</v>
      </c>
      <c r="DI11" s="9">
        <v>12.259</v>
      </c>
      <c r="DJ11" s="9">
        <v>10.179</v>
      </c>
      <c r="DK11" s="9">
        <v>23.562000000000001</v>
      </c>
      <c r="DL11" s="9">
        <v>28.523</v>
      </c>
      <c r="DM11" s="9">
        <v>206.68199999999999</v>
      </c>
      <c r="DN11" s="9">
        <v>115.52500000000001</v>
      </c>
      <c r="DO11" s="9">
        <v>390.654</v>
      </c>
      <c r="DP11" s="9">
        <v>36.795999999999999</v>
      </c>
      <c r="DQ11" s="9">
        <v>705.322</v>
      </c>
      <c r="DR11" s="9">
        <v>705.322</v>
      </c>
      <c r="DS11" s="9">
        <v>149.63499999999999</v>
      </c>
      <c r="DT11" s="9">
        <v>61.381999999999998</v>
      </c>
      <c r="DU11" s="9">
        <v>15.616</v>
      </c>
      <c r="DV11" s="9">
        <v>35.353000000000002</v>
      </c>
      <c r="DW11" s="9">
        <v>28.757000000000001</v>
      </c>
      <c r="DX11" s="9">
        <v>22.210999999999999</v>
      </c>
      <c r="DY11" s="9">
        <v>26.026</v>
      </c>
      <c r="DZ11" s="9">
        <v>10.004</v>
      </c>
      <c r="EA11" s="9">
        <v>14.436999999999999</v>
      </c>
      <c r="EB11" s="9">
        <v>11.973000000000001</v>
      </c>
      <c r="EC11" s="9">
        <v>19.663</v>
      </c>
      <c r="ED11" s="9">
        <v>19.332999999999998</v>
      </c>
      <c r="EE11" s="9">
        <v>35.454000000000001</v>
      </c>
      <c r="EF11" s="9">
        <v>15.515000000000001</v>
      </c>
      <c r="EG11" s="9">
        <v>88.253</v>
      </c>
      <c r="EH11" s="9">
        <v>555.68700000000001</v>
      </c>
      <c r="EI11" s="9">
        <v>473.738</v>
      </c>
      <c r="EJ11" s="9">
        <v>445.76</v>
      </c>
      <c r="EK11" s="9">
        <v>15.058</v>
      </c>
      <c r="EL11" s="9">
        <v>12.919</v>
      </c>
      <c r="EM11" s="9">
        <v>14.146000000000001</v>
      </c>
      <c r="EN11" s="9">
        <v>2.8839999999999999</v>
      </c>
      <c r="EO11" s="9">
        <v>9.8279999999999994</v>
      </c>
      <c r="EP11" s="9">
        <v>365.49</v>
      </c>
      <c r="EQ11" s="9">
        <v>25.959</v>
      </c>
      <c r="ER11" s="9">
        <v>26.928999999999998</v>
      </c>
      <c r="ES11" s="9">
        <v>55.36</v>
      </c>
      <c r="ET11" s="9">
        <v>66.863</v>
      </c>
      <c r="EU11" s="9">
        <v>406.875</v>
      </c>
      <c r="EV11" s="9">
        <v>81.948999999999998</v>
      </c>
      <c r="EW11" s="9">
        <v>622.20799999999997</v>
      </c>
      <c r="EX11" s="9">
        <v>83.114000000000004</v>
      </c>
      <c r="EY11" s="9">
        <v>498.09500000000003</v>
      </c>
      <c r="EZ11" s="9">
        <v>498.09500000000003</v>
      </c>
      <c r="FA11" s="9">
        <v>137.59</v>
      </c>
      <c r="FB11" s="9">
        <v>38.304000000000002</v>
      </c>
      <c r="FC11" s="9">
        <v>12.775</v>
      </c>
      <c r="FD11" s="9">
        <v>17.962</v>
      </c>
      <c r="FE11" s="9">
        <v>17.533000000000001</v>
      </c>
      <c r="FF11" s="9">
        <v>13.204000000000001</v>
      </c>
      <c r="FG11" s="9">
        <v>18.266999999999999</v>
      </c>
      <c r="FH11" s="9">
        <v>0</v>
      </c>
      <c r="FI11" s="9">
        <v>11.148999999999999</v>
      </c>
      <c r="FJ11" s="9">
        <v>8.6649999999999991</v>
      </c>
      <c r="FK11" s="9">
        <v>12.757999999999999</v>
      </c>
      <c r="FL11" s="9">
        <v>9.3140000000000001</v>
      </c>
      <c r="FM11" s="9">
        <v>18.231000000000002</v>
      </c>
      <c r="FN11" s="9">
        <v>12.506</v>
      </c>
      <c r="FO11" s="9">
        <v>99.286000000000001</v>
      </c>
      <c r="FP11" s="9">
        <v>360.50599999999997</v>
      </c>
      <c r="FQ11" s="9">
        <v>316.55900000000003</v>
      </c>
      <c r="FR11" s="9">
        <v>307.82299999999998</v>
      </c>
      <c r="FS11" s="9">
        <v>3.7850000000000001</v>
      </c>
      <c r="FT11" s="9">
        <v>4.9509999999999996</v>
      </c>
      <c r="FU11" s="9">
        <v>3.8050000000000002</v>
      </c>
      <c r="FV11" s="9">
        <v>0</v>
      </c>
      <c r="FW11" s="9">
        <v>3.2890000000000001</v>
      </c>
      <c r="FX11" s="9">
        <v>215.34899999999999</v>
      </c>
      <c r="FY11" s="9">
        <v>17.125</v>
      </c>
      <c r="FZ11" s="9">
        <v>20.780999999999999</v>
      </c>
      <c r="GA11" s="9">
        <v>63.302999999999997</v>
      </c>
      <c r="GB11" s="9">
        <v>36.280999999999999</v>
      </c>
      <c r="GC11" s="9">
        <v>280.27800000000002</v>
      </c>
      <c r="GD11" s="9">
        <v>43.947000000000003</v>
      </c>
      <c r="GE11" s="9">
        <v>397.71899999999999</v>
      </c>
      <c r="GF11" s="9">
        <v>100.376</v>
      </c>
      <c r="GG11" s="9">
        <v>244.80699999999999</v>
      </c>
      <c r="GH11" s="9">
        <v>177.10300000000001</v>
      </c>
      <c r="GI11" s="9">
        <v>67.703999999999994</v>
      </c>
      <c r="GJ11" s="9">
        <v>2507.348</v>
      </c>
      <c r="GK11" s="9">
        <v>2328.873</v>
      </c>
      <c r="GL11" s="9">
        <v>460.83100000000002</v>
      </c>
      <c r="GM11" s="9">
        <v>198.65600000000001</v>
      </c>
      <c r="GN11" s="9">
        <v>73.141999999999996</v>
      </c>
      <c r="GO11" s="9">
        <v>104.455</v>
      </c>
      <c r="GP11" s="9">
        <v>120.663</v>
      </c>
      <c r="GQ11" s="9">
        <v>57.463000000000001</v>
      </c>
      <c r="GR11" s="9">
        <v>115.505</v>
      </c>
      <c r="GS11" s="9">
        <v>32.436999999999998</v>
      </c>
      <c r="GT11" s="9">
        <v>19.341999999999999</v>
      </c>
      <c r="GU11" s="9">
        <v>40.610999999999997</v>
      </c>
      <c r="GV11" s="9">
        <v>66.379000000000005</v>
      </c>
      <c r="GW11" s="9">
        <v>71.135999999999996</v>
      </c>
      <c r="GX11" s="9">
        <v>109.417</v>
      </c>
      <c r="GY11" s="9">
        <v>68.707999999999998</v>
      </c>
      <c r="GZ11" s="9">
        <v>262.17500000000001</v>
      </c>
      <c r="HA11" s="9">
        <v>1868.0419999999999</v>
      </c>
      <c r="HB11" s="9">
        <v>1521.413</v>
      </c>
      <c r="HC11" s="9">
        <v>1457.3979999999999</v>
      </c>
      <c r="HD11" s="9">
        <v>31.783999999999999</v>
      </c>
      <c r="HE11" s="9">
        <v>32.231000000000002</v>
      </c>
      <c r="HF11" s="9">
        <v>34.36</v>
      </c>
      <c r="HG11" s="9">
        <v>16.925000000000001</v>
      </c>
      <c r="HH11" s="9">
        <v>9.5749999999999993</v>
      </c>
      <c r="HI11" s="9">
        <v>1154.3040000000001</v>
      </c>
      <c r="HJ11" s="9">
        <v>88.066000000000003</v>
      </c>
      <c r="HK11" s="9">
        <v>80.299000000000007</v>
      </c>
      <c r="HL11" s="9">
        <v>198.744</v>
      </c>
      <c r="HM11" s="9">
        <v>231.96</v>
      </c>
      <c r="HN11" s="9">
        <v>1289.454</v>
      </c>
      <c r="HO11" s="9">
        <v>346.62799999999999</v>
      </c>
      <c r="HP11" s="9">
        <v>178.47499999999999</v>
      </c>
      <c r="HQ11" s="9">
        <v>2211.8220000000001</v>
      </c>
      <c r="HR11" s="9">
        <v>295.52600000000001</v>
      </c>
      <c r="HS11" s="9">
        <v>307.27800000000002</v>
      </c>
      <c r="HT11" s="9">
        <v>307.27800000000002</v>
      </c>
      <c r="HU11" s="9">
        <v>36.557000000000002</v>
      </c>
      <c r="HV11" s="9">
        <v>16.757999999999999</v>
      </c>
      <c r="HW11" s="9">
        <v>4.7210000000000001</v>
      </c>
      <c r="HX11" s="9">
        <v>10.308</v>
      </c>
      <c r="HY11" s="9">
        <v>9.2219999999999995</v>
      </c>
      <c r="HZ11" s="9">
        <v>6.335</v>
      </c>
      <c r="IA11" s="9">
        <v>9.2210000000000001</v>
      </c>
      <c r="IB11" s="9">
        <v>4.7249999999999996</v>
      </c>
      <c r="IC11" s="9">
        <v>0.999</v>
      </c>
      <c r="ID11" s="9">
        <v>4.883</v>
      </c>
      <c r="IE11" s="9">
        <v>4.46</v>
      </c>
      <c r="IF11" s="9">
        <v>6.2140000000000004</v>
      </c>
      <c r="IG11" s="9">
        <v>10.772</v>
      </c>
      <c r="IH11" s="9">
        <v>4.7859999999999996</v>
      </c>
      <c r="II11" s="9">
        <v>19.798999999999999</v>
      </c>
      <c r="IJ11" s="9">
        <v>270.721</v>
      </c>
      <c r="IK11" s="9">
        <v>171.465</v>
      </c>
      <c r="IL11" s="9">
        <v>160.35599999999999</v>
      </c>
      <c r="IM11" s="9">
        <v>5.65</v>
      </c>
      <c r="IN11" s="9">
        <v>5.4589999999999996</v>
      </c>
      <c r="IO11" s="9">
        <v>4.1619999999999999</v>
      </c>
      <c r="IP11" s="9">
        <v>4.9219999999999997</v>
      </c>
      <c r="IQ11" s="9">
        <v>0.441</v>
      </c>
    </row>
    <row r="12" spans="1:251">
      <c r="A12" s="10">
        <v>42401</v>
      </c>
      <c r="B12" s="9">
        <v>211.54</v>
      </c>
      <c r="C12" s="9">
        <v>168.685</v>
      </c>
      <c r="D12" s="9">
        <v>164.89599999999999</v>
      </c>
      <c r="E12" s="9">
        <v>2.5219999999999998</v>
      </c>
      <c r="F12" s="9">
        <v>1.268</v>
      </c>
      <c r="G12" s="9">
        <v>2.661</v>
      </c>
      <c r="H12" s="9">
        <v>0</v>
      </c>
      <c r="I12" s="9">
        <v>1.1279999999999999</v>
      </c>
      <c r="J12" s="9">
        <v>121.47799999999999</v>
      </c>
      <c r="K12" s="9">
        <v>9.1820000000000004</v>
      </c>
      <c r="L12" s="9">
        <v>9.1010000000000009</v>
      </c>
      <c r="M12" s="9">
        <v>28.923999999999999</v>
      </c>
      <c r="N12" s="9">
        <v>17.181000000000001</v>
      </c>
      <c r="O12" s="9">
        <v>151.50399999999999</v>
      </c>
      <c r="P12" s="9">
        <v>42.854999999999997</v>
      </c>
      <c r="Q12" s="9">
        <v>230.941</v>
      </c>
      <c r="R12" s="9">
        <v>63.939</v>
      </c>
      <c r="S12" s="9">
        <v>975</v>
      </c>
      <c r="T12" s="9">
        <v>975</v>
      </c>
      <c r="U12" s="9">
        <v>145.91399999999999</v>
      </c>
      <c r="V12" s="9">
        <v>80.971000000000004</v>
      </c>
      <c r="W12" s="9">
        <v>40.914999999999999</v>
      </c>
      <c r="X12" s="9">
        <v>32.207999999999998</v>
      </c>
      <c r="Y12" s="9">
        <v>58.781999999999996</v>
      </c>
      <c r="Z12" s="9">
        <v>14.340999999999999</v>
      </c>
      <c r="AA12" s="9">
        <v>61.286999999999999</v>
      </c>
      <c r="AB12" s="9">
        <v>11.346</v>
      </c>
      <c r="AC12" s="9">
        <v>0</v>
      </c>
      <c r="AD12" s="9">
        <v>25.045999999999999</v>
      </c>
      <c r="AE12" s="9">
        <v>21.341999999999999</v>
      </c>
      <c r="AF12" s="9">
        <v>26.734999999999999</v>
      </c>
      <c r="AG12" s="9">
        <v>55.045000000000002</v>
      </c>
      <c r="AH12" s="9">
        <v>18.077999999999999</v>
      </c>
      <c r="AI12" s="9">
        <v>64.942999999999998</v>
      </c>
      <c r="AJ12" s="9">
        <v>829.08600000000001</v>
      </c>
      <c r="AK12" s="9">
        <v>620.93499999999995</v>
      </c>
      <c r="AL12" s="9">
        <v>572.30700000000002</v>
      </c>
      <c r="AM12" s="9">
        <v>20.108000000000001</v>
      </c>
      <c r="AN12" s="9">
        <v>28.033999999999999</v>
      </c>
      <c r="AO12" s="9">
        <v>24.65</v>
      </c>
      <c r="AP12" s="9">
        <v>22.167999999999999</v>
      </c>
      <c r="AQ12" s="9">
        <v>0</v>
      </c>
      <c r="AR12" s="9">
        <v>484.42099999999999</v>
      </c>
      <c r="AS12" s="9">
        <v>39.465000000000003</v>
      </c>
      <c r="AT12" s="9">
        <v>30.251000000000001</v>
      </c>
      <c r="AU12" s="9">
        <v>66.798000000000002</v>
      </c>
      <c r="AV12" s="9">
        <v>140.09700000000001</v>
      </c>
      <c r="AW12" s="9">
        <v>480.83800000000002</v>
      </c>
      <c r="AX12" s="9">
        <v>208.15100000000001</v>
      </c>
      <c r="AY12" s="9">
        <v>909.57899999999995</v>
      </c>
      <c r="AZ12" s="9">
        <v>65.421000000000006</v>
      </c>
      <c r="BA12" s="9">
        <v>332.75799999999998</v>
      </c>
      <c r="BB12" s="9">
        <v>332.75799999999998</v>
      </c>
      <c r="BC12" s="9">
        <v>42.618000000000002</v>
      </c>
      <c r="BD12" s="9">
        <v>21.616</v>
      </c>
      <c r="BE12" s="9">
        <v>10.039999999999999</v>
      </c>
      <c r="BF12" s="9">
        <v>8.6920000000000002</v>
      </c>
      <c r="BG12" s="9">
        <v>12.271000000000001</v>
      </c>
      <c r="BH12" s="9">
        <v>6.4610000000000003</v>
      </c>
      <c r="BI12" s="9">
        <v>10.513</v>
      </c>
      <c r="BJ12" s="9">
        <v>3.6960000000000002</v>
      </c>
      <c r="BK12" s="9">
        <v>3.3119999999999998</v>
      </c>
      <c r="BL12" s="9">
        <v>6.117</v>
      </c>
      <c r="BM12" s="9">
        <v>5.524</v>
      </c>
      <c r="BN12" s="9">
        <v>7.0910000000000002</v>
      </c>
      <c r="BO12" s="9">
        <v>13.968999999999999</v>
      </c>
      <c r="BP12" s="9">
        <v>4.7629999999999999</v>
      </c>
      <c r="BQ12" s="9">
        <v>21.001000000000001</v>
      </c>
      <c r="BR12" s="9">
        <v>290.14100000000002</v>
      </c>
      <c r="BS12" s="9">
        <v>220.18199999999999</v>
      </c>
      <c r="BT12" s="9">
        <v>202.834</v>
      </c>
      <c r="BU12" s="9">
        <v>7.8959999999999999</v>
      </c>
      <c r="BV12" s="9">
        <v>9.452</v>
      </c>
      <c r="BW12" s="9">
        <v>6.7679999999999998</v>
      </c>
      <c r="BX12" s="9">
        <v>6.859</v>
      </c>
      <c r="BY12" s="9">
        <v>3.206</v>
      </c>
      <c r="BZ12" s="9">
        <v>175.02099999999999</v>
      </c>
      <c r="CA12" s="9">
        <v>8.827</v>
      </c>
      <c r="CB12" s="9">
        <v>8.7729999999999997</v>
      </c>
      <c r="CC12" s="9">
        <v>27.561</v>
      </c>
      <c r="CD12" s="9">
        <v>43.488</v>
      </c>
      <c r="CE12" s="9">
        <v>176.69499999999999</v>
      </c>
      <c r="CF12" s="9">
        <v>69.957999999999998</v>
      </c>
      <c r="CG12" s="9">
        <v>312.70499999999998</v>
      </c>
      <c r="CH12" s="9">
        <v>20.053000000000001</v>
      </c>
      <c r="CI12" s="9">
        <v>438.82499999999999</v>
      </c>
      <c r="CJ12" s="9">
        <v>438.82499999999999</v>
      </c>
      <c r="CK12" s="9">
        <v>83.638999999999996</v>
      </c>
      <c r="CL12" s="9">
        <v>38.573999999999998</v>
      </c>
      <c r="CM12" s="9">
        <v>19.446000000000002</v>
      </c>
      <c r="CN12" s="9">
        <v>14.611000000000001</v>
      </c>
      <c r="CO12" s="9">
        <v>25.946000000000002</v>
      </c>
      <c r="CP12" s="9">
        <v>8.1120000000000001</v>
      </c>
      <c r="CQ12" s="9">
        <v>24.792000000000002</v>
      </c>
      <c r="CR12" s="9">
        <v>6.1230000000000002</v>
      </c>
      <c r="CS12" s="9">
        <v>2.6659999999999999</v>
      </c>
      <c r="CT12" s="9">
        <v>10.259</v>
      </c>
      <c r="CU12" s="9">
        <v>13.829000000000001</v>
      </c>
      <c r="CV12" s="9">
        <v>9.9700000000000006</v>
      </c>
      <c r="CW12" s="9">
        <v>23.134</v>
      </c>
      <c r="CX12" s="9">
        <v>10.923</v>
      </c>
      <c r="CY12" s="9">
        <v>45.064999999999998</v>
      </c>
      <c r="CZ12" s="9">
        <v>355.18599999999998</v>
      </c>
      <c r="DA12" s="9">
        <v>234.30199999999999</v>
      </c>
      <c r="DB12" s="9">
        <v>223.91300000000001</v>
      </c>
      <c r="DC12" s="9">
        <v>5.4649999999999999</v>
      </c>
      <c r="DD12" s="9">
        <v>4.9240000000000004</v>
      </c>
      <c r="DE12" s="9">
        <v>4.952</v>
      </c>
      <c r="DF12" s="9">
        <v>2.4020000000000001</v>
      </c>
      <c r="DG12" s="9">
        <v>1.9390000000000001</v>
      </c>
      <c r="DH12" s="9">
        <v>184.82599999999999</v>
      </c>
      <c r="DI12" s="9">
        <v>10.961</v>
      </c>
      <c r="DJ12" s="9">
        <v>12.208</v>
      </c>
      <c r="DK12" s="9">
        <v>26.308</v>
      </c>
      <c r="DL12" s="9">
        <v>32.304000000000002</v>
      </c>
      <c r="DM12" s="9">
        <v>201.99799999999999</v>
      </c>
      <c r="DN12" s="9">
        <v>120.884</v>
      </c>
      <c r="DO12" s="9">
        <v>391.75700000000001</v>
      </c>
      <c r="DP12" s="9">
        <v>47.067999999999998</v>
      </c>
      <c r="DQ12" s="9">
        <v>747.99300000000005</v>
      </c>
      <c r="DR12" s="9">
        <v>747.99300000000005</v>
      </c>
      <c r="DS12" s="9">
        <v>151.71100000000001</v>
      </c>
      <c r="DT12" s="9">
        <v>64.584999999999994</v>
      </c>
      <c r="DU12" s="9">
        <v>20.027999999999999</v>
      </c>
      <c r="DV12" s="9">
        <v>38.703000000000003</v>
      </c>
      <c r="DW12" s="9">
        <v>34.209000000000003</v>
      </c>
      <c r="DX12" s="9">
        <v>24.521999999999998</v>
      </c>
      <c r="DY12" s="9">
        <v>33.542999999999999</v>
      </c>
      <c r="DZ12" s="9">
        <v>7.6130000000000004</v>
      </c>
      <c r="EA12" s="9">
        <v>15.811999999999999</v>
      </c>
      <c r="EB12" s="9">
        <v>18.541</v>
      </c>
      <c r="EC12" s="9">
        <v>20.782</v>
      </c>
      <c r="ED12" s="9">
        <v>19.408000000000001</v>
      </c>
      <c r="EE12" s="9">
        <v>36.142000000000003</v>
      </c>
      <c r="EF12" s="9">
        <v>22.588999999999999</v>
      </c>
      <c r="EG12" s="9">
        <v>87.125</v>
      </c>
      <c r="EH12" s="9">
        <v>596.28200000000004</v>
      </c>
      <c r="EI12" s="9">
        <v>523.36099999999999</v>
      </c>
      <c r="EJ12" s="9">
        <v>499.23399999999998</v>
      </c>
      <c r="EK12" s="9">
        <v>15.348000000000001</v>
      </c>
      <c r="EL12" s="9">
        <v>8.2949999999999999</v>
      </c>
      <c r="EM12" s="9">
        <v>11.535</v>
      </c>
      <c r="EN12" s="9">
        <v>3.032</v>
      </c>
      <c r="EO12" s="9">
        <v>8.6020000000000003</v>
      </c>
      <c r="EP12" s="9">
        <v>381.33</v>
      </c>
      <c r="EQ12" s="9">
        <v>39.813000000000002</v>
      </c>
      <c r="ER12" s="9">
        <v>32.5</v>
      </c>
      <c r="ES12" s="9">
        <v>69.718000000000004</v>
      </c>
      <c r="ET12" s="9">
        <v>67.718000000000004</v>
      </c>
      <c r="EU12" s="9">
        <v>455.64299999999997</v>
      </c>
      <c r="EV12" s="9">
        <v>72.921000000000006</v>
      </c>
      <c r="EW12" s="9">
        <v>663.15499999999997</v>
      </c>
      <c r="EX12" s="9">
        <v>84.837999999999994</v>
      </c>
      <c r="EY12" s="9">
        <v>508.37099999999998</v>
      </c>
      <c r="EZ12" s="9">
        <v>508.37099999999998</v>
      </c>
      <c r="FA12" s="9">
        <v>138.18299999999999</v>
      </c>
      <c r="FB12" s="9">
        <v>36.118000000000002</v>
      </c>
      <c r="FC12" s="9">
        <v>11.827999999999999</v>
      </c>
      <c r="FD12" s="9">
        <v>15.196</v>
      </c>
      <c r="FE12" s="9">
        <v>13.564</v>
      </c>
      <c r="FF12" s="9">
        <v>13.46</v>
      </c>
      <c r="FG12" s="9">
        <v>13.568</v>
      </c>
      <c r="FH12" s="9">
        <v>0</v>
      </c>
      <c r="FI12" s="9">
        <v>13.455</v>
      </c>
      <c r="FJ12" s="9">
        <v>5.3410000000000002</v>
      </c>
      <c r="FK12" s="9">
        <v>9.8840000000000003</v>
      </c>
      <c r="FL12" s="9">
        <v>11.798999999999999</v>
      </c>
      <c r="FM12" s="9">
        <v>15.292</v>
      </c>
      <c r="FN12" s="9">
        <v>11.731</v>
      </c>
      <c r="FO12" s="9">
        <v>102.065</v>
      </c>
      <c r="FP12" s="9">
        <v>370.18799999999999</v>
      </c>
      <c r="FQ12" s="9">
        <v>321.37</v>
      </c>
      <c r="FR12" s="9">
        <v>312.5</v>
      </c>
      <c r="FS12" s="9">
        <v>5.2359999999999998</v>
      </c>
      <c r="FT12" s="9">
        <v>3.6339999999999999</v>
      </c>
      <c r="FU12" s="9">
        <v>6.5609999999999999</v>
      </c>
      <c r="FV12" s="9">
        <v>0</v>
      </c>
      <c r="FW12" s="9">
        <v>1.6879999999999999</v>
      </c>
      <c r="FX12" s="9">
        <v>222.76300000000001</v>
      </c>
      <c r="FY12" s="9">
        <v>20.007999999999999</v>
      </c>
      <c r="FZ12" s="9">
        <v>20.684000000000001</v>
      </c>
      <c r="GA12" s="9">
        <v>57.915999999999997</v>
      </c>
      <c r="GB12" s="9">
        <v>32.777999999999999</v>
      </c>
      <c r="GC12" s="9">
        <v>288.59199999999998</v>
      </c>
      <c r="GD12" s="9">
        <v>48.817999999999998</v>
      </c>
      <c r="GE12" s="9">
        <v>404.24599999999998</v>
      </c>
      <c r="GF12" s="9">
        <v>104.125</v>
      </c>
      <c r="GG12" s="9">
        <v>236.30099999999999</v>
      </c>
      <c r="GH12" s="9">
        <v>175.37100000000001</v>
      </c>
      <c r="GI12" s="9">
        <v>60.929000000000002</v>
      </c>
      <c r="GJ12" s="9">
        <v>2553.2750000000001</v>
      </c>
      <c r="GK12" s="9">
        <v>2378.3389999999999</v>
      </c>
      <c r="GL12" s="9">
        <v>439.88900000000001</v>
      </c>
      <c r="GM12" s="9">
        <v>179.833</v>
      </c>
      <c r="GN12" s="9">
        <v>72.983000000000004</v>
      </c>
      <c r="GO12" s="9">
        <v>90.534000000000006</v>
      </c>
      <c r="GP12" s="9">
        <v>112.51600000000001</v>
      </c>
      <c r="GQ12" s="9">
        <v>50.493000000000002</v>
      </c>
      <c r="GR12" s="9">
        <v>110.122</v>
      </c>
      <c r="GS12" s="9">
        <v>28.204000000000001</v>
      </c>
      <c r="GT12" s="9">
        <v>18.699000000000002</v>
      </c>
      <c r="GU12" s="9">
        <v>44.220999999999997</v>
      </c>
      <c r="GV12" s="9">
        <v>57.094000000000001</v>
      </c>
      <c r="GW12" s="9">
        <v>62.201000000000001</v>
      </c>
      <c r="GX12" s="9">
        <v>96.768000000000001</v>
      </c>
      <c r="GY12" s="9">
        <v>66.748000000000005</v>
      </c>
      <c r="GZ12" s="9">
        <v>260.05599999999998</v>
      </c>
      <c r="HA12" s="9">
        <v>1938.45</v>
      </c>
      <c r="HB12" s="9">
        <v>1570.758</v>
      </c>
      <c r="HC12" s="9">
        <v>1500.5</v>
      </c>
      <c r="HD12" s="9">
        <v>37.243000000000002</v>
      </c>
      <c r="HE12" s="9">
        <v>32.470999999999997</v>
      </c>
      <c r="HF12" s="9">
        <v>36.106000000000002</v>
      </c>
      <c r="HG12" s="9">
        <v>16.047999999999998</v>
      </c>
      <c r="HH12" s="9">
        <v>12.657999999999999</v>
      </c>
      <c r="HI12" s="9">
        <v>1223.9760000000001</v>
      </c>
      <c r="HJ12" s="9">
        <v>83.650999999999996</v>
      </c>
      <c r="HK12" s="9">
        <v>90.230999999999995</v>
      </c>
      <c r="HL12" s="9">
        <v>172.898</v>
      </c>
      <c r="HM12" s="9">
        <v>239.715</v>
      </c>
      <c r="HN12" s="9">
        <v>1331.0419999999999</v>
      </c>
      <c r="HO12" s="9">
        <v>367.69200000000001</v>
      </c>
      <c r="HP12" s="9">
        <v>174.93600000000001</v>
      </c>
      <c r="HQ12" s="9">
        <v>2252.2860000000001</v>
      </c>
      <c r="HR12" s="9">
        <v>300.98899999999998</v>
      </c>
      <c r="HS12" s="9">
        <v>282.423</v>
      </c>
      <c r="HT12" s="9">
        <v>282.423</v>
      </c>
      <c r="HU12" s="9">
        <v>25.640999999999998</v>
      </c>
      <c r="HV12" s="9">
        <v>12.233000000000001</v>
      </c>
      <c r="HW12" s="9">
        <v>5.2130000000000001</v>
      </c>
      <c r="HX12" s="9">
        <v>7.02</v>
      </c>
      <c r="HY12" s="9">
        <v>6.056</v>
      </c>
      <c r="HZ12" s="9">
        <v>6.1769999999999996</v>
      </c>
      <c r="IA12" s="9">
        <v>7.327</v>
      </c>
      <c r="IB12" s="9">
        <v>4.9050000000000002</v>
      </c>
      <c r="IC12" s="9">
        <v>0</v>
      </c>
      <c r="ID12" s="9">
        <v>6.11</v>
      </c>
      <c r="IE12" s="9">
        <v>1.9890000000000001</v>
      </c>
      <c r="IF12" s="9">
        <v>4.133</v>
      </c>
      <c r="IG12" s="9">
        <v>8.0879999999999992</v>
      </c>
      <c r="IH12" s="9">
        <v>4.1449999999999996</v>
      </c>
      <c r="II12" s="9">
        <v>13.407999999999999</v>
      </c>
      <c r="IJ12" s="9">
        <v>256.78199999999998</v>
      </c>
      <c r="IK12" s="9">
        <v>161.44900000000001</v>
      </c>
      <c r="IL12" s="9">
        <v>146.6</v>
      </c>
      <c r="IM12" s="9">
        <v>6.8689999999999998</v>
      </c>
      <c r="IN12" s="9">
        <v>7.9809999999999999</v>
      </c>
      <c r="IO12" s="9">
        <v>7.8719999999999999</v>
      </c>
      <c r="IP12" s="9">
        <v>3.3559999999999999</v>
      </c>
      <c r="IQ12" s="9">
        <v>0.91800000000000004</v>
      </c>
    </row>
    <row r="13" spans="1:251">
      <c r="A13" s="10">
        <v>42767</v>
      </c>
      <c r="B13" s="9">
        <v>236.03200000000001</v>
      </c>
      <c r="C13" s="9">
        <v>191.727</v>
      </c>
      <c r="D13" s="9">
        <v>186.55099999999999</v>
      </c>
      <c r="E13" s="9">
        <v>1.825</v>
      </c>
      <c r="F13" s="9">
        <v>3.351</v>
      </c>
      <c r="G13" s="9">
        <v>3.1080000000000001</v>
      </c>
      <c r="H13" s="9">
        <v>0</v>
      </c>
      <c r="I13" s="9">
        <v>2.0680000000000001</v>
      </c>
      <c r="J13" s="9">
        <v>129.952</v>
      </c>
      <c r="K13" s="9">
        <v>9.4290000000000003</v>
      </c>
      <c r="L13" s="9">
        <v>8.9480000000000004</v>
      </c>
      <c r="M13" s="9">
        <v>43.398000000000003</v>
      </c>
      <c r="N13" s="9">
        <v>17.981000000000002</v>
      </c>
      <c r="O13" s="9">
        <v>173.74700000000001</v>
      </c>
      <c r="P13" s="9">
        <v>44.305</v>
      </c>
      <c r="Q13" s="9">
        <v>254.72300000000001</v>
      </c>
      <c r="R13" s="9">
        <v>64.867000000000004</v>
      </c>
      <c r="S13" s="9">
        <v>1031.2170000000001</v>
      </c>
      <c r="T13" s="9">
        <v>1031.2170000000001</v>
      </c>
      <c r="U13" s="9">
        <v>151.64699999999999</v>
      </c>
      <c r="V13" s="9">
        <v>79.661000000000001</v>
      </c>
      <c r="W13" s="9">
        <v>37.11</v>
      </c>
      <c r="X13" s="9">
        <v>34.612000000000002</v>
      </c>
      <c r="Y13" s="9">
        <v>50.744</v>
      </c>
      <c r="Z13" s="9">
        <v>20.978000000000002</v>
      </c>
      <c r="AA13" s="9">
        <v>54.023000000000003</v>
      </c>
      <c r="AB13" s="9">
        <v>17.161999999999999</v>
      </c>
      <c r="AC13" s="9">
        <v>0</v>
      </c>
      <c r="AD13" s="9">
        <v>20.407</v>
      </c>
      <c r="AE13" s="9">
        <v>24.135000000000002</v>
      </c>
      <c r="AF13" s="9">
        <v>27.18</v>
      </c>
      <c r="AG13" s="9">
        <v>51.872999999999998</v>
      </c>
      <c r="AH13" s="9">
        <v>19.849</v>
      </c>
      <c r="AI13" s="9">
        <v>71.986000000000004</v>
      </c>
      <c r="AJ13" s="9">
        <v>879.57</v>
      </c>
      <c r="AK13" s="9">
        <v>687.41399999999999</v>
      </c>
      <c r="AL13" s="9">
        <v>646.03700000000003</v>
      </c>
      <c r="AM13" s="9">
        <v>25.997</v>
      </c>
      <c r="AN13" s="9">
        <v>15.379</v>
      </c>
      <c r="AO13" s="9">
        <v>29.277999999999999</v>
      </c>
      <c r="AP13" s="9">
        <v>10.957000000000001</v>
      </c>
      <c r="AQ13" s="9">
        <v>0</v>
      </c>
      <c r="AR13" s="9">
        <v>557.90099999999995</v>
      </c>
      <c r="AS13" s="9">
        <v>45.359000000000002</v>
      </c>
      <c r="AT13" s="9">
        <v>28.77</v>
      </c>
      <c r="AU13" s="9">
        <v>55.384</v>
      </c>
      <c r="AV13" s="9">
        <v>134.85300000000001</v>
      </c>
      <c r="AW13" s="9">
        <v>552.56100000000004</v>
      </c>
      <c r="AX13" s="9">
        <v>192.15600000000001</v>
      </c>
      <c r="AY13" s="9">
        <v>959.01499999999999</v>
      </c>
      <c r="AZ13" s="9">
        <v>72.200999999999993</v>
      </c>
      <c r="BA13" s="9">
        <v>365.80399999999997</v>
      </c>
      <c r="BB13" s="9">
        <v>365.80399999999997</v>
      </c>
      <c r="BC13" s="9">
        <v>46.585999999999999</v>
      </c>
      <c r="BD13" s="9">
        <v>31.427</v>
      </c>
      <c r="BE13" s="9">
        <v>18.5</v>
      </c>
      <c r="BF13" s="9">
        <v>12.397</v>
      </c>
      <c r="BG13" s="9">
        <v>21.497</v>
      </c>
      <c r="BH13" s="9">
        <v>9.4</v>
      </c>
      <c r="BI13" s="9">
        <v>17.867999999999999</v>
      </c>
      <c r="BJ13" s="9">
        <v>8.2200000000000006</v>
      </c>
      <c r="BK13" s="9">
        <v>4.1970000000000001</v>
      </c>
      <c r="BL13" s="9">
        <v>8.7739999999999991</v>
      </c>
      <c r="BM13" s="9">
        <v>13.958</v>
      </c>
      <c r="BN13" s="9">
        <v>8.1649999999999991</v>
      </c>
      <c r="BO13" s="9">
        <v>21.244</v>
      </c>
      <c r="BP13" s="9">
        <v>9.6530000000000005</v>
      </c>
      <c r="BQ13" s="9">
        <v>15.159000000000001</v>
      </c>
      <c r="BR13" s="9">
        <v>319.21699999999998</v>
      </c>
      <c r="BS13" s="9">
        <v>243.13499999999999</v>
      </c>
      <c r="BT13" s="9">
        <v>227.00899999999999</v>
      </c>
      <c r="BU13" s="9">
        <v>7.657</v>
      </c>
      <c r="BV13" s="9">
        <v>8.4689999999999994</v>
      </c>
      <c r="BW13" s="9">
        <v>6.923</v>
      </c>
      <c r="BX13" s="9">
        <v>4.8650000000000002</v>
      </c>
      <c r="BY13" s="9">
        <v>3.7679999999999998</v>
      </c>
      <c r="BZ13" s="9">
        <v>197.37799999999999</v>
      </c>
      <c r="CA13" s="9">
        <v>13.645</v>
      </c>
      <c r="CB13" s="9">
        <v>11.464</v>
      </c>
      <c r="CC13" s="9">
        <v>20.646999999999998</v>
      </c>
      <c r="CD13" s="9">
        <v>55.177999999999997</v>
      </c>
      <c r="CE13" s="9">
        <v>187.95699999999999</v>
      </c>
      <c r="CF13" s="9">
        <v>76.082999999999998</v>
      </c>
      <c r="CG13" s="9">
        <v>351.14400000000001</v>
      </c>
      <c r="CH13" s="9">
        <v>14.66</v>
      </c>
      <c r="CI13" s="9">
        <v>413.48</v>
      </c>
      <c r="CJ13" s="9">
        <v>413.48</v>
      </c>
      <c r="CK13" s="9">
        <v>73.302999999999997</v>
      </c>
      <c r="CL13" s="9">
        <v>31.754000000000001</v>
      </c>
      <c r="CM13" s="9">
        <v>20.827000000000002</v>
      </c>
      <c r="CN13" s="9">
        <v>8.4939999999999998</v>
      </c>
      <c r="CO13" s="9">
        <v>24.138999999999999</v>
      </c>
      <c r="CP13" s="9">
        <v>5.1829999999999998</v>
      </c>
      <c r="CQ13" s="9">
        <v>23.561</v>
      </c>
      <c r="CR13" s="9">
        <v>3.9929999999999999</v>
      </c>
      <c r="CS13" s="9">
        <v>1.319</v>
      </c>
      <c r="CT13" s="9">
        <v>9.0239999999999991</v>
      </c>
      <c r="CU13" s="9">
        <v>9.6969999999999992</v>
      </c>
      <c r="CV13" s="9">
        <v>10.6</v>
      </c>
      <c r="CW13" s="9">
        <v>16.073</v>
      </c>
      <c r="CX13" s="9">
        <v>13.247999999999999</v>
      </c>
      <c r="CY13" s="9">
        <v>41.548999999999999</v>
      </c>
      <c r="CZ13" s="9">
        <v>340.17700000000002</v>
      </c>
      <c r="DA13" s="9">
        <v>219.76300000000001</v>
      </c>
      <c r="DB13" s="9">
        <v>214.13800000000001</v>
      </c>
      <c r="DC13" s="9">
        <v>3.9489999999999998</v>
      </c>
      <c r="DD13" s="9">
        <v>1.6759999999999999</v>
      </c>
      <c r="DE13" s="9">
        <v>3.0009999999999999</v>
      </c>
      <c r="DF13" s="9">
        <v>0.46600000000000003</v>
      </c>
      <c r="DG13" s="9">
        <v>2.1579999999999999</v>
      </c>
      <c r="DH13" s="9">
        <v>183.58500000000001</v>
      </c>
      <c r="DI13" s="9">
        <v>8.9090000000000007</v>
      </c>
      <c r="DJ13" s="9">
        <v>5.7779999999999996</v>
      </c>
      <c r="DK13" s="9">
        <v>21.492000000000001</v>
      </c>
      <c r="DL13" s="9">
        <v>22.635000000000002</v>
      </c>
      <c r="DM13" s="9">
        <v>197.12799999999999</v>
      </c>
      <c r="DN13" s="9">
        <v>120.414</v>
      </c>
      <c r="DO13" s="9">
        <v>370.89</v>
      </c>
      <c r="DP13" s="9">
        <v>42.59</v>
      </c>
      <c r="DQ13" s="9">
        <v>816.66300000000001</v>
      </c>
      <c r="DR13" s="9">
        <v>816.66300000000001</v>
      </c>
      <c r="DS13" s="9">
        <v>162.52000000000001</v>
      </c>
      <c r="DT13" s="9">
        <v>72.093999999999994</v>
      </c>
      <c r="DU13" s="9">
        <v>27.905999999999999</v>
      </c>
      <c r="DV13" s="9">
        <v>35.014000000000003</v>
      </c>
      <c r="DW13" s="9">
        <v>42.427</v>
      </c>
      <c r="DX13" s="9">
        <v>20.492999999999999</v>
      </c>
      <c r="DY13" s="9">
        <v>42.665999999999997</v>
      </c>
      <c r="DZ13" s="9">
        <v>7.58</v>
      </c>
      <c r="EA13" s="9">
        <v>12.172000000000001</v>
      </c>
      <c r="EB13" s="9">
        <v>16.548999999999999</v>
      </c>
      <c r="EC13" s="9">
        <v>26.84</v>
      </c>
      <c r="ED13" s="9">
        <v>19.530999999999999</v>
      </c>
      <c r="EE13" s="9">
        <v>39.006999999999998</v>
      </c>
      <c r="EF13" s="9">
        <v>23.913</v>
      </c>
      <c r="EG13" s="9">
        <v>90.424999999999997</v>
      </c>
      <c r="EH13" s="9">
        <v>654.14300000000003</v>
      </c>
      <c r="EI13" s="9">
        <v>564.65899999999999</v>
      </c>
      <c r="EJ13" s="9">
        <v>537.61400000000003</v>
      </c>
      <c r="EK13" s="9">
        <v>14.414999999999999</v>
      </c>
      <c r="EL13" s="9">
        <v>12.63</v>
      </c>
      <c r="EM13" s="9">
        <v>11.695</v>
      </c>
      <c r="EN13" s="9">
        <v>6.4770000000000003</v>
      </c>
      <c r="EO13" s="9">
        <v>7.6710000000000003</v>
      </c>
      <c r="EP13" s="9">
        <v>426.92099999999999</v>
      </c>
      <c r="EQ13" s="9">
        <v>32.570999999999998</v>
      </c>
      <c r="ER13" s="9">
        <v>30.414999999999999</v>
      </c>
      <c r="ES13" s="9">
        <v>74.753</v>
      </c>
      <c r="ET13" s="9">
        <v>67.067999999999998</v>
      </c>
      <c r="EU13" s="9">
        <v>497.59199999999998</v>
      </c>
      <c r="EV13" s="9">
        <v>89.483999999999995</v>
      </c>
      <c r="EW13" s="9">
        <v>723.827</v>
      </c>
      <c r="EX13" s="9">
        <v>92.835999999999999</v>
      </c>
      <c r="EY13" s="9">
        <v>506.74799999999999</v>
      </c>
      <c r="EZ13" s="9">
        <v>506.74799999999999</v>
      </c>
      <c r="FA13" s="9">
        <v>138.36600000000001</v>
      </c>
      <c r="FB13" s="9">
        <v>30.116</v>
      </c>
      <c r="FC13" s="9">
        <v>10.398</v>
      </c>
      <c r="FD13" s="9">
        <v>14.249000000000001</v>
      </c>
      <c r="FE13" s="9">
        <v>12.036</v>
      </c>
      <c r="FF13" s="9">
        <v>12.611000000000001</v>
      </c>
      <c r="FG13" s="9">
        <v>14.465999999999999</v>
      </c>
      <c r="FH13" s="9">
        <v>0</v>
      </c>
      <c r="FI13" s="9">
        <v>8.5619999999999994</v>
      </c>
      <c r="FJ13" s="9">
        <v>7.5890000000000004</v>
      </c>
      <c r="FK13" s="9">
        <v>6.7910000000000004</v>
      </c>
      <c r="FL13" s="9">
        <v>10.266999999999999</v>
      </c>
      <c r="FM13" s="9">
        <v>14.507999999999999</v>
      </c>
      <c r="FN13" s="9">
        <v>10.138999999999999</v>
      </c>
      <c r="FO13" s="9">
        <v>108.249</v>
      </c>
      <c r="FP13" s="9">
        <v>368.38200000000001</v>
      </c>
      <c r="FQ13" s="9">
        <v>320.64</v>
      </c>
      <c r="FR13" s="9">
        <v>313.65600000000001</v>
      </c>
      <c r="FS13" s="9">
        <v>2.3109999999999999</v>
      </c>
      <c r="FT13" s="9">
        <v>4.6740000000000004</v>
      </c>
      <c r="FU13" s="9">
        <v>3.7730000000000001</v>
      </c>
      <c r="FV13" s="9">
        <v>0</v>
      </c>
      <c r="FW13" s="9">
        <v>3.2109999999999999</v>
      </c>
      <c r="FX13" s="9">
        <v>216.53299999999999</v>
      </c>
      <c r="FY13" s="9">
        <v>14.645</v>
      </c>
      <c r="FZ13" s="9">
        <v>18.876000000000001</v>
      </c>
      <c r="GA13" s="9">
        <v>70.587000000000003</v>
      </c>
      <c r="GB13" s="9">
        <v>25.414000000000001</v>
      </c>
      <c r="GC13" s="9">
        <v>295.226</v>
      </c>
      <c r="GD13" s="9">
        <v>47.741999999999997</v>
      </c>
      <c r="GE13" s="9">
        <v>394.20299999999997</v>
      </c>
      <c r="GF13" s="9">
        <v>112.545</v>
      </c>
      <c r="GG13" s="9">
        <v>265.63</v>
      </c>
      <c r="GH13" s="9">
        <v>191.965</v>
      </c>
      <c r="GI13" s="9">
        <v>73.665999999999997</v>
      </c>
      <c r="GJ13" s="9">
        <v>2537.89</v>
      </c>
      <c r="GK13" s="9">
        <v>2344.3069999999998</v>
      </c>
      <c r="GL13" s="9">
        <v>477.64400000000001</v>
      </c>
      <c r="GM13" s="9">
        <v>188.06200000000001</v>
      </c>
      <c r="GN13" s="9">
        <v>81.581999999999994</v>
      </c>
      <c r="GO13" s="9">
        <v>89.905000000000001</v>
      </c>
      <c r="GP13" s="9">
        <v>118.806</v>
      </c>
      <c r="GQ13" s="9">
        <v>52.682000000000002</v>
      </c>
      <c r="GR13" s="9">
        <v>114.639</v>
      </c>
      <c r="GS13" s="9">
        <v>26.49</v>
      </c>
      <c r="GT13" s="9">
        <v>22.736000000000001</v>
      </c>
      <c r="GU13" s="9">
        <v>50.866</v>
      </c>
      <c r="GV13" s="9">
        <v>63.783999999999999</v>
      </c>
      <c r="GW13" s="9">
        <v>56.838000000000001</v>
      </c>
      <c r="GX13" s="9">
        <v>107.795</v>
      </c>
      <c r="GY13" s="9">
        <v>63.692999999999998</v>
      </c>
      <c r="GZ13" s="9">
        <v>289.58199999999999</v>
      </c>
      <c r="HA13" s="9">
        <v>1866.663</v>
      </c>
      <c r="HB13" s="9">
        <v>1516.902</v>
      </c>
      <c r="HC13" s="9">
        <v>1449.9169999999999</v>
      </c>
      <c r="HD13" s="9">
        <v>37.356999999999999</v>
      </c>
      <c r="HE13" s="9">
        <v>28.736999999999998</v>
      </c>
      <c r="HF13" s="9">
        <v>29.753</v>
      </c>
      <c r="HG13" s="9">
        <v>18.065999999999999</v>
      </c>
      <c r="HH13" s="9">
        <v>14.792999999999999</v>
      </c>
      <c r="HI13" s="9">
        <v>1190.673</v>
      </c>
      <c r="HJ13" s="9">
        <v>83.415999999999997</v>
      </c>
      <c r="HK13" s="9">
        <v>80.853999999999999</v>
      </c>
      <c r="HL13" s="9">
        <v>161.959</v>
      </c>
      <c r="HM13" s="9">
        <v>204.07499999999999</v>
      </c>
      <c r="HN13" s="9">
        <v>1312.827</v>
      </c>
      <c r="HO13" s="9">
        <v>349.76100000000002</v>
      </c>
      <c r="HP13" s="9">
        <v>193.583</v>
      </c>
      <c r="HQ13" s="9">
        <v>2200.8409999999999</v>
      </c>
      <c r="HR13" s="9">
        <v>337.04899999999998</v>
      </c>
      <c r="HS13" s="9">
        <v>279.18299999999999</v>
      </c>
      <c r="HT13" s="9">
        <v>279.18299999999999</v>
      </c>
      <c r="HU13" s="9">
        <v>29.98</v>
      </c>
      <c r="HV13" s="9">
        <v>13.467000000000001</v>
      </c>
      <c r="HW13" s="9">
        <v>6.98</v>
      </c>
      <c r="HX13" s="9">
        <v>5.0739999999999998</v>
      </c>
      <c r="HY13" s="9">
        <v>6.1130000000000004</v>
      </c>
      <c r="HZ13" s="9">
        <v>5.9409999999999998</v>
      </c>
      <c r="IA13" s="9">
        <v>4.6520000000000001</v>
      </c>
      <c r="IB13" s="9">
        <v>5.81</v>
      </c>
      <c r="IC13" s="9">
        <v>0.51400000000000001</v>
      </c>
      <c r="ID13" s="9">
        <v>6.149</v>
      </c>
      <c r="IE13" s="9">
        <v>2.7170000000000001</v>
      </c>
      <c r="IF13" s="9">
        <v>3.1880000000000002</v>
      </c>
      <c r="IG13" s="9">
        <v>7.5330000000000004</v>
      </c>
      <c r="IH13" s="9">
        <v>4.5209999999999999</v>
      </c>
      <c r="II13" s="9">
        <v>16.513000000000002</v>
      </c>
      <c r="IJ13" s="9">
        <v>249.203</v>
      </c>
      <c r="IK13" s="9">
        <v>153.59899999999999</v>
      </c>
      <c r="IL13" s="9">
        <v>135.35300000000001</v>
      </c>
      <c r="IM13" s="9">
        <v>7.0309999999999997</v>
      </c>
      <c r="IN13" s="9">
        <v>11.215</v>
      </c>
      <c r="IO13" s="9">
        <v>6.8330000000000002</v>
      </c>
      <c r="IP13" s="9">
        <v>8.0670000000000002</v>
      </c>
      <c r="IQ13" s="9">
        <v>1.899</v>
      </c>
    </row>
    <row r="14" spans="1:251">
      <c r="A14" s="10">
        <v>43132</v>
      </c>
      <c r="B14" s="9">
        <v>213.09700000000001</v>
      </c>
      <c r="C14" s="9">
        <v>174.47900000000001</v>
      </c>
      <c r="D14" s="9">
        <v>170.905</v>
      </c>
      <c r="E14" s="9">
        <v>1.089</v>
      </c>
      <c r="F14" s="9">
        <v>2.4849999999999999</v>
      </c>
      <c r="G14" s="9">
        <v>1.881</v>
      </c>
      <c r="H14" s="9">
        <v>0</v>
      </c>
      <c r="I14" s="9">
        <v>1.6930000000000001</v>
      </c>
      <c r="J14" s="9">
        <v>128.453</v>
      </c>
      <c r="K14" s="9">
        <v>4.8490000000000002</v>
      </c>
      <c r="L14" s="9">
        <v>8.8879999999999999</v>
      </c>
      <c r="M14" s="9">
        <v>32.289000000000001</v>
      </c>
      <c r="N14" s="9">
        <v>16.625</v>
      </c>
      <c r="O14" s="9">
        <v>157.85400000000001</v>
      </c>
      <c r="P14" s="9">
        <v>38.618000000000002</v>
      </c>
      <c r="Q14" s="9">
        <v>239.43700000000001</v>
      </c>
      <c r="R14" s="9">
        <v>68.581999999999994</v>
      </c>
      <c r="S14" s="9">
        <v>1055.2329999999999</v>
      </c>
      <c r="T14" s="9">
        <v>1055.2329999999999</v>
      </c>
      <c r="U14" s="9">
        <v>157.35300000000001</v>
      </c>
      <c r="V14" s="9">
        <v>87.742999999999995</v>
      </c>
      <c r="W14" s="9">
        <v>40.956000000000003</v>
      </c>
      <c r="X14" s="9">
        <v>38.383000000000003</v>
      </c>
      <c r="Y14" s="9">
        <v>58.32</v>
      </c>
      <c r="Z14" s="9">
        <v>21.018999999999998</v>
      </c>
      <c r="AA14" s="9">
        <v>62.732999999999997</v>
      </c>
      <c r="AB14" s="9">
        <v>16.605</v>
      </c>
      <c r="AC14" s="9">
        <v>0</v>
      </c>
      <c r="AD14" s="9">
        <v>28.814</v>
      </c>
      <c r="AE14" s="9">
        <v>28.911000000000001</v>
      </c>
      <c r="AF14" s="9">
        <v>21.613</v>
      </c>
      <c r="AG14" s="9">
        <v>54.911999999999999</v>
      </c>
      <c r="AH14" s="9">
        <v>24.427</v>
      </c>
      <c r="AI14" s="9">
        <v>69.61</v>
      </c>
      <c r="AJ14" s="9">
        <v>897.87900000000002</v>
      </c>
      <c r="AK14" s="9">
        <v>707.08199999999999</v>
      </c>
      <c r="AL14" s="9">
        <v>650.81899999999996</v>
      </c>
      <c r="AM14" s="9">
        <v>29.242999999999999</v>
      </c>
      <c r="AN14" s="9">
        <v>26.585000000000001</v>
      </c>
      <c r="AO14" s="9">
        <v>35.018000000000001</v>
      </c>
      <c r="AP14" s="9">
        <v>18.603999999999999</v>
      </c>
      <c r="AQ14" s="9">
        <v>0</v>
      </c>
      <c r="AR14" s="9">
        <v>573.17399999999998</v>
      </c>
      <c r="AS14" s="9">
        <v>49.38</v>
      </c>
      <c r="AT14" s="9">
        <v>26.879000000000001</v>
      </c>
      <c r="AU14" s="9">
        <v>57.648000000000003</v>
      </c>
      <c r="AV14" s="9">
        <v>166.73699999999999</v>
      </c>
      <c r="AW14" s="9">
        <v>540.34500000000003</v>
      </c>
      <c r="AX14" s="9">
        <v>190.798</v>
      </c>
      <c r="AY14" s="9">
        <v>983.14499999999998</v>
      </c>
      <c r="AZ14" s="9">
        <v>72.087999999999994</v>
      </c>
      <c r="BA14" s="9">
        <v>333.46899999999999</v>
      </c>
      <c r="BB14" s="9">
        <v>333.46899999999999</v>
      </c>
      <c r="BC14" s="9">
        <v>52.198999999999998</v>
      </c>
      <c r="BD14" s="9">
        <v>26.518000000000001</v>
      </c>
      <c r="BE14" s="9">
        <v>11.369</v>
      </c>
      <c r="BF14" s="9">
        <v>12.167</v>
      </c>
      <c r="BG14" s="9">
        <v>16.643999999999998</v>
      </c>
      <c r="BH14" s="9">
        <v>7.3780000000000001</v>
      </c>
      <c r="BI14" s="9">
        <v>13.428000000000001</v>
      </c>
      <c r="BJ14" s="9">
        <v>7.556</v>
      </c>
      <c r="BK14" s="9">
        <v>3.0379999999999998</v>
      </c>
      <c r="BL14" s="9">
        <v>7.7130000000000001</v>
      </c>
      <c r="BM14" s="9">
        <v>6.5179999999999998</v>
      </c>
      <c r="BN14" s="9">
        <v>9.7910000000000004</v>
      </c>
      <c r="BO14" s="9">
        <v>19.029</v>
      </c>
      <c r="BP14" s="9">
        <v>4.992</v>
      </c>
      <c r="BQ14" s="9">
        <v>25.681000000000001</v>
      </c>
      <c r="BR14" s="9">
        <v>281.26900000000001</v>
      </c>
      <c r="BS14" s="9">
        <v>199.03</v>
      </c>
      <c r="BT14" s="9">
        <v>180.98699999999999</v>
      </c>
      <c r="BU14" s="9">
        <v>11.866</v>
      </c>
      <c r="BV14" s="9">
        <v>6.1769999999999996</v>
      </c>
      <c r="BW14" s="9">
        <v>7.1349999999999998</v>
      </c>
      <c r="BX14" s="9">
        <v>7.7729999999999997</v>
      </c>
      <c r="BY14" s="9">
        <v>2.5470000000000002</v>
      </c>
      <c r="BZ14" s="9">
        <v>161.58500000000001</v>
      </c>
      <c r="CA14" s="9">
        <v>11.765000000000001</v>
      </c>
      <c r="CB14" s="9">
        <v>8.1219999999999999</v>
      </c>
      <c r="CC14" s="9">
        <v>17.559000000000001</v>
      </c>
      <c r="CD14" s="9">
        <v>45.536000000000001</v>
      </c>
      <c r="CE14" s="9">
        <v>153.495</v>
      </c>
      <c r="CF14" s="9">
        <v>82.239000000000004</v>
      </c>
      <c r="CG14" s="9">
        <v>305.84300000000002</v>
      </c>
      <c r="CH14" s="9">
        <v>27.625</v>
      </c>
      <c r="CI14" s="9">
        <v>460.45100000000002</v>
      </c>
      <c r="CJ14" s="9">
        <v>460.45100000000002</v>
      </c>
      <c r="CK14" s="9">
        <v>79.516000000000005</v>
      </c>
      <c r="CL14" s="9">
        <v>39.246000000000002</v>
      </c>
      <c r="CM14" s="9">
        <v>20.009</v>
      </c>
      <c r="CN14" s="9">
        <v>16.82</v>
      </c>
      <c r="CO14" s="9">
        <v>27.242999999999999</v>
      </c>
      <c r="CP14" s="9">
        <v>9.1549999999999994</v>
      </c>
      <c r="CQ14" s="9">
        <v>22.061</v>
      </c>
      <c r="CR14" s="9">
        <v>8.125</v>
      </c>
      <c r="CS14" s="9">
        <v>5.6890000000000001</v>
      </c>
      <c r="CT14" s="9">
        <v>13.692</v>
      </c>
      <c r="CU14" s="9">
        <v>11.683999999999999</v>
      </c>
      <c r="CV14" s="9">
        <v>11.452999999999999</v>
      </c>
      <c r="CW14" s="9">
        <v>23.812000000000001</v>
      </c>
      <c r="CX14" s="9">
        <v>13.016999999999999</v>
      </c>
      <c r="CY14" s="9">
        <v>40.270000000000003</v>
      </c>
      <c r="CZ14" s="9">
        <v>380.935</v>
      </c>
      <c r="DA14" s="9">
        <v>266.072</v>
      </c>
      <c r="DB14" s="9">
        <v>262.005</v>
      </c>
      <c r="DC14" s="9">
        <v>1.653</v>
      </c>
      <c r="DD14" s="9">
        <v>2.4129999999999998</v>
      </c>
      <c r="DE14" s="9">
        <v>0.46500000000000002</v>
      </c>
      <c r="DF14" s="9">
        <v>1.474</v>
      </c>
      <c r="DG14" s="9">
        <v>1.5189999999999999</v>
      </c>
      <c r="DH14" s="9">
        <v>219.136</v>
      </c>
      <c r="DI14" s="9">
        <v>6.9139999999999997</v>
      </c>
      <c r="DJ14" s="9">
        <v>10.335000000000001</v>
      </c>
      <c r="DK14" s="9">
        <v>29.687000000000001</v>
      </c>
      <c r="DL14" s="9">
        <v>27.361000000000001</v>
      </c>
      <c r="DM14" s="9">
        <v>238.71100000000001</v>
      </c>
      <c r="DN14" s="9">
        <v>114.863</v>
      </c>
      <c r="DO14" s="9">
        <v>419.25099999999998</v>
      </c>
      <c r="DP14" s="9">
        <v>41.198999999999998</v>
      </c>
      <c r="DQ14" s="9">
        <v>807.875</v>
      </c>
      <c r="DR14" s="9">
        <v>807.875</v>
      </c>
      <c r="DS14" s="9">
        <v>176.66499999999999</v>
      </c>
      <c r="DT14" s="9">
        <v>79.430000000000007</v>
      </c>
      <c r="DU14" s="9">
        <v>27.707000000000001</v>
      </c>
      <c r="DV14" s="9">
        <v>43.283999999999999</v>
      </c>
      <c r="DW14" s="9">
        <v>47.956000000000003</v>
      </c>
      <c r="DX14" s="9">
        <v>23.035</v>
      </c>
      <c r="DY14" s="9">
        <v>44.747</v>
      </c>
      <c r="DZ14" s="9">
        <v>10.256</v>
      </c>
      <c r="EA14" s="9">
        <v>15.38</v>
      </c>
      <c r="EB14" s="9">
        <v>18.335999999999999</v>
      </c>
      <c r="EC14" s="9">
        <v>29.065999999999999</v>
      </c>
      <c r="ED14" s="9">
        <v>23.588000000000001</v>
      </c>
      <c r="EE14" s="9">
        <v>44.703000000000003</v>
      </c>
      <c r="EF14" s="9">
        <v>26.288</v>
      </c>
      <c r="EG14" s="9">
        <v>97.234999999999999</v>
      </c>
      <c r="EH14" s="9">
        <v>631.21</v>
      </c>
      <c r="EI14" s="9">
        <v>548.32100000000003</v>
      </c>
      <c r="EJ14" s="9">
        <v>527.86800000000005</v>
      </c>
      <c r="EK14" s="9">
        <v>12.829000000000001</v>
      </c>
      <c r="EL14" s="9">
        <v>7.6239999999999997</v>
      </c>
      <c r="EM14" s="9">
        <v>8.3699999999999992</v>
      </c>
      <c r="EN14" s="9">
        <v>2.399</v>
      </c>
      <c r="EO14" s="9">
        <v>8.0559999999999992</v>
      </c>
      <c r="EP14" s="9">
        <v>414.05</v>
      </c>
      <c r="EQ14" s="9">
        <v>37.499000000000002</v>
      </c>
      <c r="ER14" s="9">
        <v>29.995000000000001</v>
      </c>
      <c r="ES14" s="9">
        <v>66.777000000000001</v>
      </c>
      <c r="ET14" s="9">
        <v>64.146000000000001</v>
      </c>
      <c r="EU14" s="9">
        <v>484.17399999999998</v>
      </c>
      <c r="EV14" s="9">
        <v>82.888999999999996</v>
      </c>
      <c r="EW14" s="9">
        <v>707.61400000000003</v>
      </c>
      <c r="EX14" s="9">
        <v>100.261</v>
      </c>
      <c r="EY14" s="9">
        <v>551.70399999999995</v>
      </c>
      <c r="EZ14" s="9">
        <v>551.70399999999995</v>
      </c>
      <c r="FA14" s="9">
        <v>158.84200000000001</v>
      </c>
      <c r="FB14" s="9">
        <v>42.712000000000003</v>
      </c>
      <c r="FC14" s="9">
        <v>14.385</v>
      </c>
      <c r="FD14" s="9">
        <v>19.562000000000001</v>
      </c>
      <c r="FE14" s="9">
        <v>22.318999999999999</v>
      </c>
      <c r="FF14" s="9">
        <v>12.281000000000001</v>
      </c>
      <c r="FG14" s="9">
        <v>21.489000000000001</v>
      </c>
      <c r="FH14" s="9">
        <v>0</v>
      </c>
      <c r="FI14" s="9">
        <v>12.5</v>
      </c>
      <c r="FJ14" s="9">
        <v>9.5619999999999994</v>
      </c>
      <c r="FK14" s="9">
        <v>10.738</v>
      </c>
      <c r="FL14" s="9">
        <v>14.3</v>
      </c>
      <c r="FM14" s="9">
        <v>23.48</v>
      </c>
      <c r="FN14" s="9">
        <v>11.12</v>
      </c>
      <c r="FO14" s="9">
        <v>116.13</v>
      </c>
      <c r="FP14" s="9">
        <v>392.86200000000002</v>
      </c>
      <c r="FQ14" s="9">
        <v>349.464</v>
      </c>
      <c r="FR14" s="9">
        <v>343.60399999999998</v>
      </c>
      <c r="FS14" s="9">
        <v>1.089</v>
      </c>
      <c r="FT14" s="9">
        <v>4.7699999999999996</v>
      </c>
      <c r="FU14" s="9">
        <v>4.1660000000000004</v>
      </c>
      <c r="FV14" s="9">
        <v>0</v>
      </c>
      <c r="FW14" s="9">
        <v>1.6930000000000001</v>
      </c>
      <c r="FX14" s="9">
        <v>257.20400000000001</v>
      </c>
      <c r="FY14" s="9">
        <v>16.491</v>
      </c>
      <c r="FZ14" s="9">
        <v>19.577999999999999</v>
      </c>
      <c r="GA14" s="9">
        <v>56.19</v>
      </c>
      <c r="GB14" s="9">
        <v>38.232999999999997</v>
      </c>
      <c r="GC14" s="9">
        <v>311.23099999999999</v>
      </c>
      <c r="GD14" s="9">
        <v>43.398000000000003</v>
      </c>
      <c r="GE14" s="9">
        <v>433.55799999999999</v>
      </c>
      <c r="GF14" s="9">
        <v>118.146</v>
      </c>
      <c r="GG14" s="9">
        <v>238.279</v>
      </c>
      <c r="GH14" s="9">
        <v>168.09399999999999</v>
      </c>
      <c r="GI14" s="9">
        <v>70.186000000000007</v>
      </c>
      <c r="GJ14" s="9">
        <v>2663.1210000000001</v>
      </c>
      <c r="GK14" s="9">
        <v>2474.3180000000002</v>
      </c>
      <c r="GL14" s="9">
        <v>489.11799999999999</v>
      </c>
      <c r="GM14" s="9">
        <v>200.435</v>
      </c>
      <c r="GN14" s="9">
        <v>86.709000000000003</v>
      </c>
      <c r="GO14" s="9">
        <v>91.119</v>
      </c>
      <c r="GP14" s="9">
        <v>117.871</v>
      </c>
      <c r="GQ14" s="9">
        <v>59.957000000000001</v>
      </c>
      <c r="GR14" s="9">
        <v>115.845</v>
      </c>
      <c r="GS14" s="9">
        <v>33.134999999999998</v>
      </c>
      <c r="GT14" s="9">
        <v>22.835999999999999</v>
      </c>
      <c r="GU14" s="9">
        <v>47.790999999999997</v>
      </c>
      <c r="GV14" s="9">
        <v>62.704000000000001</v>
      </c>
      <c r="GW14" s="9">
        <v>67.989000000000004</v>
      </c>
      <c r="GX14" s="9">
        <v>116.426</v>
      </c>
      <c r="GY14" s="9">
        <v>62.058</v>
      </c>
      <c r="GZ14" s="9">
        <v>288.68299999999999</v>
      </c>
      <c r="HA14" s="9">
        <v>1985.1990000000001</v>
      </c>
      <c r="HB14" s="9">
        <v>1623.575</v>
      </c>
      <c r="HC14" s="9">
        <v>1549.057</v>
      </c>
      <c r="HD14" s="9">
        <v>42.198</v>
      </c>
      <c r="HE14" s="9">
        <v>31.757000000000001</v>
      </c>
      <c r="HF14" s="9">
        <v>41.415999999999997</v>
      </c>
      <c r="HG14" s="9">
        <v>15.212</v>
      </c>
      <c r="HH14" s="9">
        <v>12.741</v>
      </c>
      <c r="HI14" s="9">
        <v>1289.221</v>
      </c>
      <c r="HJ14" s="9">
        <v>95.683000000000007</v>
      </c>
      <c r="HK14" s="9">
        <v>69.936000000000007</v>
      </c>
      <c r="HL14" s="9">
        <v>168.73500000000001</v>
      </c>
      <c r="HM14" s="9">
        <v>226.63399999999999</v>
      </c>
      <c r="HN14" s="9">
        <v>1396.94</v>
      </c>
      <c r="HO14" s="9">
        <v>361.625</v>
      </c>
      <c r="HP14" s="9">
        <v>188.804</v>
      </c>
      <c r="HQ14" s="9">
        <v>2312.1779999999999</v>
      </c>
      <c r="HR14" s="9">
        <v>350.94299999999998</v>
      </c>
      <c r="HS14" s="9">
        <v>286.57400000000001</v>
      </c>
      <c r="HT14" s="9">
        <v>286.57400000000001</v>
      </c>
      <c r="HU14" s="9">
        <v>29.611000000000001</v>
      </c>
      <c r="HV14" s="9">
        <v>14.417999999999999</v>
      </c>
      <c r="HW14" s="9">
        <v>7.5369999999999999</v>
      </c>
      <c r="HX14" s="9">
        <v>6.8810000000000002</v>
      </c>
      <c r="HY14" s="9">
        <v>6.242</v>
      </c>
      <c r="HZ14" s="9">
        <v>8.1760000000000002</v>
      </c>
      <c r="IA14" s="9">
        <v>7.5830000000000002</v>
      </c>
      <c r="IB14" s="9">
        <v>6.8360000000000003</v>
      </c>
      <c r="IC14" s="9">
        <v>0</v>
      </c>
      <c r="ID14" s="9">
        <v>4.9560000000000004</v>
      </c>
      <c r="IE14" s="9">
        <v>5.9690000000000003</v>
      </c>
      <c r="IF14" s="9">
        <v>3.4929999999999999</v>
      </c>
      <c r="IG14" s="9">
        <v>11.016</v>
      </c>
      <c r="IH14" s="9">
        <v>3.4020000000000001</v>
      </c>
      <c r="II14" s="9">
        <v>15.193</v>
      </c>
      <c r="IJ14" s="9">
        <v>256.96300000000002</v>
      </c>
      <c r="IK14" s="9">
        <v>164.292</v>
      </c>
      <c r="IL14" s="9">
        <v>150.35</v>
      </c>
      <c r="IM14" s="9">
        <v>5.5629999999999997</v>
      </c>
      <c r="IN14" s="9">
        <v>8.3789999999999996</v>
      </c>
      <c r="IO14" s="9">
        <v>6.117</v>
      </c>
      <c r="IP14" s="9">
        <v>5.8540000000000001</v>
      </c>
      <c r="IQ14" s="9">
        <v>0.94499999999999995</v>
      </c>
    </row>
    <row r="15" spans="1:251">
      <c r="A15" s="10">
        <v>43497</v>
      </c>
      <c r="B15" s="9">
        <v>226.09100000000001</v>
      </c>
      <c r="C15" s="9">
        <v>190.54499999999999</v>
      </c>
      <c r="D15" s="9">
        <v>186.852</v>
      </c>
      <c r="E15" s="9">
        <v>1.2030000000000001</v>
      </c>
      <c r="F15" s="9">
        <v>2.4900000000000002</v>
      </c>
      <c r="G15" s="9">
        <v>1.702</v>
      </c>
      <c r="H15" s="9">
        <v>0</v>
      </c>
      <c r="I15" s="9">
        <v>1.99</v>
      </c>
      <c r="J15" s="9">
        <v>148.976</v>
      </c>
      <c r="K15" s="9">
        <v>7.76</v>
      </c>
      <c r="L15" s="9">
        <v>8.4890000000000008</v>
      </c>
      <c r="M15" s="9">
        <v>25.32</v>
      </c>
      <c r="N15" s="9">
        <v>21.782</v>
      </c>
      <c r="O15" s="9">
        <v>168.76300000000001</v>
      </c>
      <c r="P15" s="9">
        <v>35.545999999999999</v>
      </c>
      <c r="Q15" s="9">
        <v>251.31800000000001</v>
      </c>
      <c r="R15" s="9">
        <v>57.04</v>
      </c>
      <c r="S15" s="9">
        <v>1142.8779999999999</v>
      </c>
      <c r="T15" s="9">
        <v>1142.8779999999999</v>
      </c>
      <c r="U15" s="9">
        <v>186.874</v>
      </c>
      <c r="V15" s="9">
        <v>91.093999999999994</v>
      </c>
      <c r="W15" s="9">
        <v>40.945</v>
      </c>
      <c r="X15" s="9">
        <v>45.814</v>
      </c>
      <c r="Y15" s="9">
        <v>65.626999999999995</v>
      </c>
      <c r="Z15" s="9">
        <v>21.132000000000001</v>
      </c>
      <c r="AA15" s="9">
        <v>70.632999999999996</v>
      </c>
      <c r="AB15" s="9">
        <v>16.126000000000001</v>
      </c>
      <c r="AC15" s="9">
        <v>0</v>
      </c>
      <c r="AD15" s="9">
        <v>33.616999999999997</v>
      </c>
      <c r="AE15" s="9">
        <v>23.771000000000001</v>
      </c>
      <c r="AF15" s="9">
        <v>29.37</v>
      </c>
      <c r="AG15" s="9">
        <v>69.128</v>
      </c>
      <c r="AH15" s="9">
        <v>17.63</v>
      </c>
      <c r="AI15" s="9">
        <v>95.78</v>
      </c>
      <c r="AJ15" s="9">
        <v>956.00400000000002</v>
      </c>
      <c r="AK15" s="9">
        <v>754.42499999999995</v>
      </c>
      <c r="AL15" s="9">
        <v>682.74400000000003</v>
      </c>
      <c r="AM15" s="9">
        <v>37.935000000000002</v>
      </c>
      <c r="AN15" s="9">
        <v>33.744999999999997</v>
      </c>
      <c r="AO15" s="9">
        <v>50.148000000000003</v>
      </c>
      <c r="AP15" s="9">
        <v>20.766999999999999</v>
      </c>
      <c r="AQ15" s="9">
        <v>0</v>
      </c>
      <c r="AR15" s="9">
        <v>604.28800000000001</v>
      </c>
      <c r="AS15" s="9">
        <v>45.906999999999996</v>
      </c>
      <c r="AT15" s="9">
        <v>32.091000000000001</v>
      </c>
      <c r="AU15" s="9">
        <v>72.138999999999996</v>
      </c>
      <c r="AV15" s="9">
        <v>192.06800000000001</v>
      </c>
      <c r="AW15" s="9">
        <v>562.35699999999997</v>
      </c>
      <c r="AX15" s="9">
        <v>201.57900000000001</v>
      </c>
      <c r="AY15" s="9">
        <v>1051.308</v>
      </c>
      <c r="AZ15" s="9">
        <v>91.57</v>
      </c>
      <c r="BA15" s="9">
        <v>370.20699999999999</v>
      </c>
      <c r="BB15" s="9">
        <v>370.20699999999999</v>
      </c>
      <c r="BC15" s="9">
        <v>56.65</v>
      </c>
      <c r="BD15" s="9">
        <v>33.465000000000003</v>
      </c>
      <c r="BE15" s="9">
        <v>19.846</v>
      </c>
      <c r="BF15" s="9">
        <v>10.654</v>
      </c>
      <c r="BG15" s="9">
        <v>20.318000000000001</v>
      </c>
      <c r="BH15" s="9">
        <v>10.182</v>
      </c>
      <c r="BI15" s="9">
        <v>17.722000000000001</v>
      </c>
      <c r="BJ15" s="9">
        <v>9.2390000000000008</v>
      </c>
      <c r="BK15" s="9">
        <v>3.5390000000000001</v>
      </c>
      <c r="BL15" s="9">
        <v>12.478999999999999</v>
      </c>
      <c r="BM15" s="9">
        <v>6.2859999999999996</v>
      </c>
      <c r="BN15" s="9">
        <v>11.734999999999999</v>
      </c>
      <c r="BO15" s="9">
        <v>20.591000000000001</v>
      </c>
      <c r="BP15" s="9">
        <v>9.9090000000000007</v>
      </c>
      <c r="BQ15" s="9">
        <v>23.184999999999999</v>
      </c>
      <c r="BR15" s="9">
        <v>313.55700000000002</v>
      </c>
      <c r="BS15" s="9">
        <v>244.773</v>
      </c>
      <c r="BT15" s="9">
        <v>224.47</v>
      </c>
      <c r="BU15" s="9">
        <v>9.7010000000000005</v>
      </c>
      <c r="BV15" s="9">
        <v>10.603</v>
      </c>
      <c r="BW15" s="9">
        <v>6.06</v>
      </c>
      <c r="BX15" s="9">
        <v>8.5050000000000008</v>
      </c>
      <c r="BY15" s="9">
        <v>4.5919999999999996</v>
      </c>
      <c r="BZ15" s="9">
        <v>196.126</v>
      </c>
      <c r="CA15" s="9">
        <v>14.387</v>
      </c>
      <c r="CB15" s="9">
        <v>11.558</v>
      </c>
      <c r="CC15" s="9">
        <v>22.702999999999999</v>
      </c>
      <c r="CD15" s="9">
        <v>56.715000000000003</v>
      </c>
      <c r="CE15" s="9">
        <v>188.059</v>
      </c>
      <c r="CF15" s="9">
        <v>68.784000000000006</v>
      </c>
      <c r="CG15" s="9">
        <v>347.601</v>
      </c>
      <c r="CH15" s="9">
        <v>22.606000000000002</v>
      </c>
      <c r="CI15" s="9">
        <v>457.01499999999999</v>
      </c>
      <c r="CJ15" s="9">
        <v>457.01499999999999</v>
      </c>
      <c r="CK15" s="9">
        <v>83.216999999999999</v>
      </c>
      <c r="CL15" s="9">
        <v>43.613999999999997</v>
      </c>
      <c r="CM15" s="9">
        <v>20.66</v>
      </c>
      <c r="CN15" s="9">
        <v>16.562000000000001</v>
      </c>
      <c r="CO15" s="9">
        <v>26.69</v>
      </c>
      <c r="CP15" s="9">
        <v>10.532</v>
      </c>
      <c r="CQ15" s="9">
        <v>24.327000000000002</v>
      </c>
      <c r="CR15" s="9">
        <v>11.307</v>
      </c>
      <c r="CS15" s="9">
        <v>1.5880000000000001</v>
      </c>
      <c r="CT15" s="9">
        <v>13.204000000000001</v>
      </c>
      <c r="CU15" s="9">
        <v>18.280999999999999</v>
      </c>
      <c r="CV15" s="9">
        <v>5.7370000000000001</v>
      </c>
      <c r="CW15" s="9">
        <v>24.768000000000001</v>
      </c>
      <c r="CX15" s="9">
        <v>12.454000000000001</v>
      </c>
      <c r="CY15" s="9">
        <v>39.603000000000002</v>
      </c>
      <c r="CZ15" s="9">
        <v>373.798</v>
      </c>
      <c r="DA15" s="9">
        <v>262.42099999999999</v>
      </c>
      <c r="DB15" s="9">
        <v>253.869</v>
      </c>
      <c r="DC15" s="9">
        <v>2.99</v>
      </c>
      <c r="DD15" s="9">
        <v>5.5629999999999997</v>
      </c>
      <c r="DE15" s="9">
        <v>1.512</v>
      </c>
      <c r="DF15" s="9">
        <v>5.0490000000000004</v>
      </c>
      <c r="DG15" s="9">
        <v>1.992</v>
      </c>
      <c r="DH15" s="9">
        <v>217.958</v>
      </c>
      <c r="DI15" s="9">
        <v>7.1180000000000003</v>
      </c>
      <c r="DJ15" s="9">
        <v>6.45</v>
      </c>
      <c r="DK15" s="9">
        <v>30.895</v>
      </c>
      <c r="DL15" s="9">
        <v>36.475000000000001</v>
      </c>
      <c r="DM15" s="9">
        <v>225.946</v>
      </c>
      <c r="DN15" s="9">
        <v>111.377</v>
      </c>
      <c r="DO15" s="9">
        <v>412.33</v>
      </c>
      <c r="DP15" s="9">
        <v>44.685000000000002</v>
      </c>
      <c r="DQ15" s="9">
        <v>842.14300000000003</v>
      </c>
      <c r="DR15" s="9">
        <v>842.14300000000003</v>
      </c>
      <c r="DS15" s="9">
        <v>192.697</v>
      </c>
      <c r="DT15" s="9">
        <v>81.774000000000001</v>
      </c>
      <c r="DU15" s="9">
        <v>21.806999999999999</v>
      </c>
      <c r="DV15" s="9">
        <v>47.459000000000003</v>
      </c>
      <c r="DW15" s="9">
        <v>36.015000000000001</v>
      </c>
      <c r="DX15" s="9">
        <v>33.250999999999998</v>
      </c>
      <c r="DY15" s="9">
        <v>38.954999999999998</v>
      </c>
      <c r="DZ15" s="9">
        <v>12.321999999999999</v>
      </c>
      <c r="EA15" s="9">
        <v>17.989000000000001</v>
      </c>
      <c r="EB15" s="9">
        <v>19.552</v>
      </c>
      <c r="EC15" s="9">
        <v>30.51</v>
      </c>
      <c r="ED15" s="9">
        <v>19.204000000000001</v>
      </c>
      <c r="EE15" s="9">
        <v>45.006999999999998</v>
      </c>
      <c r="EF15" s="9">
        <v>24.259</v>
      </c>
      <c r="EG15" s="9">
        <v>110.923</v>
      </c>
      <c r="EH15" s="9">
        <v>649.447</v>
      </c>
      <c r="EI15" s="9">
        <v>559.76199999999994</v>
      </c>
      <c r="EJ15" s="9">
        <v>531.54200000000003</v>
      </c>
      <c r="EK15" s="9">
        <v>15.763999999999999</v>
      </c>
      <c r="EL15" s="9">
        <v>12.456</v>
      </c>
      <c r="EM15" s="9">
        <v>14.159000000000001</v>
      </c>
      <c r="EN15" s="9">
        <v>2.1840000000000002</v>
      </c>
      <c r="EO15" s="9">
        <v>11.393000000000001</v>
      </c>
      <c r="EP15" s="9">
        <v>423.77199999999999</v>
      </c>
      <c r="EQ15" s="9">
        <v>35.453000000000003</v>
      </c>
      <c r="ER15" s="9">
        <v>29.56</v>
      </c>
      <c r="ES15" s="9">
        <v>70.977999999999994</v>
      </c>
      <c r="ET15" s="9">
        <v>80.558999999999997</v>
      </c>
      <c r="EU15" s="9">
        <v>479.20299999999997</v>
      </c>
      <c r="EV15" s="9">
        <v>89.683999999999997</v>
      </c>
      <c r="EW15" s="9">
        <v>725.79899999999998</v>
      </c>
      <c r="EX15" s="9">
        <v>116.34399999999999</v>
      </c>
      <c r="EY15" s="9">
        <v>533.35</v>
      </c>
      <c r="EZ15" s="9">
        <v>533.35</v>
      </c>
      <c r="FA15" s="9">
        <v>150.80000000000001</v>
      </c>
      <c r="FB15" s="9">
        <v>45.137999999999998</v>
      </c>
      <c r="FC15" s="9">
        <v>12.728</v>
      </c>
      <c r="FD15" s="9">
        <v>23.42</v>
      </c>
      <c r="FE15" s="9">
        <v>19.3</v>
      </c>
      <c r="FF15" s="9">
        <v>16.847999999999999</v>
      </c>
      <c r="FG15" s="9">
        <v>20.123999999999999</v>
      </c>
      <c r="FH15" s="9">
        <v>0</v>
      </c>
      <c r="FI15" s="9">
        <v>14.42</v>
      </c>
      <c r="FJ15" s="9">
        <v>11.143000000000001</v>
      </c>
      <c r="FK15" s="9">
        <v>12.221</v>
      </c>
      <c r="FL15" s="9">
        <v>12.782999999999999</v>
      </c>
      <c r="FM15" s="9">
        <v>22.408999999999999</v>
      </c>
      <c r="FN15" s="9">
        <v>13.738</v>
      </c>
      <c r="FO15" s="9">
        <v>105.661</v>
      </c>
      <c r="FP15" s="9">
        <v>382.55</v>
      </c>
      <c r="FQ15" s="9">
        <v>342.00900000000001</v>
      </c>
      <c r="FR15" s="9">
        <v>333.286</v>
      </c>
      <c r="FS15" s="9">
        <v>4.7539999999999996</v>
      </c>
      <c r="FT15" s="9">
        <v>3.9689999999999999</v>
      </c>
      <c r="FU15" s="9">
        <v>5.4550000000000001</v>
      </c>
      <c r="FV15" s="9">
        <v>0</v>
      </c>
      <c r="FW15" s="9">
        <v>3.2679999999999998</v>
      </c>
      <c r="FX15" s="9">
        <v>245.18199999999999</v>
      </c>
      <c r="FY15" s="9">
        <v>20.675000000000001</v>
      </c>
      <c r="FZ15" s="9">
        <v>15.763999999999999</v>
      </c>
      <c r="GA15" s="9">
        <v>60.387999999999998</v>
      </c>
      <c r="GB15" s="9">
        <v>41.457999999999998</v>
      </c>
      <c r="GC15" s="9">
        <v>300.55099999999999</v>
      </c>
      <c r="GD15" s="9">
        <v>40.540999999999997</v>
      </c>
      <c r="GE15" s="9">
        <v>420.755</v>
      </c>
      <c r="GF15" s="9">
        <v>112.595</v>
      </c>
      <c r="GG15" s="9">
        <v>247.60499999999999</v>
      </c>
      <c r="GH15" s="9">
        <v>175.55</v>
      </c>
      <c r="GI15" s="9">
        <v>72.055000000000007</v>
      </c>
      <c r="GJ15" s="9">
        <v>2671.85</v>
      </c>
      <c r="GK15" s="9">
        <v>2491.0709999999999</v>
      </c>
      <c r="GL15" s="9">
        <v>480.98200000000003</v>
      </c>
      <c r="GM15" s="9">
        <v>203.899</v>
      </c>
      <c r="GN15" s="9">
        <v>78.120999999999995</v>
      </c>
      <c r="GO15" s="9">
        <v>108.657</v>
      </c>
      <c r="GP15" s="9">
        <v>122.47799999999999</v>
      </c>
      <c r="GQ15" s="9">
        <v>64.3</v>
      </c>
      <c r="GR15" s="9">
        <v>112.13200000000001</v>
      </c>
      <c r="GS15" s="9">
        <v>30.478000000000002</v>
      </c>
      <c r="GT15" s="9">
        <v>37.189</v>
      </c>
      <c r="GU15" s="9">
        <v>49.496000000000002</v>
      </c>
      <c r="GV15" s="9">
        <v>69.396000000000001</v>
      </c>
      <c r="GW15" s="9">
        <v>67.885000000000005</v>
      </c>
      <c r="GX15" s="9">
        <v>119.09699999999999</v>
      </c>
      <c r="GY15" s="9">
        <v>67.680999999999997</v>
      </c>
      <c r="GZ15" s="9">
        <v>277.08300000000003</v>
      </c>
      <c r="HA15" s="9">
        <v>2010.09</v>
      </c>
      <c r="HB15" s="9">
        <v>1629.8489999999999</v>
      </c>
      <c r="HC15" s="9">
        <v>1553.423</v>
      </c>
      <c r="HD15" s="9">
        <v>40.371000000000002</v>
      </c>
      <c r="HE15" s="9">
        <v>35.412999999999997</v>
      </c>
      <c r="HF15" s="9">
        <v>34.679000000000002</v>
      </c>
      <c r="HG15" s="9">
        <v>18.66</v>
      </c>
      <c r="HH15" s="9">
        <v>19.954999999999998</v>
      </c>
      <c r="HI15" s="9">
        <v>1298.8109999999999</v>
      </c>
      <c r="HJ15" s="9">
        <v>77.722999999999999</v>
      </c>
      <c r="HK15" s="9">
        <v>76.537999999999997</v>
      </c>
      <c r="HL15" s="9">
        <v>176.77699999999999</v>
      </c>
      <c r="HM15" s="9">
        <v>251.38800000000001</v>
      </c>
      <c r="HN15" s="9">
        <v>1378.461</v>
      </c>
      <c r="HO15" s="9">
        <v>380.24</v>
      </c>
      <c r="HP15" s="9">
        <v>180.779</v>
      </c>
      <c r="HQ15" s="9">
        <v>2348.4259999999999</v>
      </c>
      <c r="HR15" s="9">
        <v>323.42399999999998</v>
      </c>
      <c r="HS15" s="9">
        <v>277.10199999999998</v>
      </c>
      <c r="HT15" s="9">
        <v>277.10199999999998</v>
      </c>
      <c r="HU15" s="9">
        <v>29.443999999999999</v>
      </c>
      <c r="HV15" s="9">
        <v>14.965</v>
      </c>
      <c r="HW15" s="9">
        <v>7.5469999999999997</v>
      </c>
      <c r="HX15" s="9">
        <v>7.4169999999999998</v>
      </c>
      <c r="HY15" s="9">
        <v>6.9050000000000002</v>
      </c>
      <c r="HZ15" s="9">
        <v>8.06</v>
      </c>
      <c r="IA15" s="9">
        <v>7.1589999999999998</v>
      </c>
      <c r="IB15" s="9">
        <v>7.4180000000000001</v>
      </c>
      <c r="IC15" s="9">
        <v>0.38700000000000001</v>
      </c>
      <c r="ID15" s="9">
        <v>2.383</v>
      </c>
      <c r="IE15" s="9">
        <v>7.048</v>
      </c>
      <c r="IF15" s="9">
        <v>5.5339999999999998</v>
      </c>
      <c r="IG15" s="9">
        <v>10.278</v>
      </c>
      <c r="IH15" s="9">
        <v>4.6870000000000003</v>
      </c>
      <c r="II15" s="9">
        <v>14.478999999999999</v>
      </c>
      <c r="IJ15" s="9">
        <v>247.65799999999999</v>
      </c>
      <c r="IK15" s="9">
        <v>149.601</v>
      </c>
      <c r="IL15" s="9">
        <v>136.75899999999999</v>
      </c>
      <c r="IM15" s="9">
        <v>5.5490000000000004</v>
      </c>
      <c r="IN15" s="9">
        <v>7.2930000000000001</v>
      </c>
      <c r="IO15" s="9">
        <v>4.0209999999999999</v>
      </c>
      <c r="IP15" s="9">
        <v>7.1189999999999998</v>
      </c>
      <c r="IQ15" s="9">
        <v>1.129</v>
      </c>
    </row>
    <row r="16" spans="1:251">
      <c r="A16" s="10">
        <v>43862</v>
      </c>
      <c r="B16" s="9">
        <v>240.976</v>
      </c>
      <c r="C16" s="9">
        <v>208.36099999999999</v>
      </c>
      <c r="D16" s="9">
        <v>202.26900000000001</v>
      </c>
      <c r="E16" s="9">
        <v>3.0760000000000001</v>
      </c>
      <c r="F16" s="9">
        <v>3.016</v>
      </c>
      <c r="G16" s="9">
        <v>3.4529999999999998</v>
      </c>
      <c r="H16" s="9">
        <v>0</v>
      </c>
      <c r="I16" s="9">
        <v>1.93</v>
      </c>
      <c r="J16" s="9">
        <v>142.35400000000001</v>
      </c>
      <c r="K16" s="9">
        <v>4.4530000000000003</v>
      </c>
      <c r="L16" s="9">
        <v>13.518000000000001</v>
      </c>
      <c r="M16" s="9">
        <v>48.034999999999997</v>
      </c>
      <c r="N16" s="9">
        <v>12.933</v>
      </c>
      <c r="O16" s="9">
        <v>195.428</v>
      </c>
      <c r="P16" s="9">
        <v>32.616</v>
      </c>
      <c r="Q16" s="9">
        <v>261.77800000000002</v>
      </c>
      <c r="R16" s="9">
        <v>51.396000000000001</v>
      </c>
      <c r="S16" s="9">
        <v>1208.2809999999999</v>
      </c>
      <c r="T16" s="9">
        <v>1208.2809999999999</v>
      </c>
      <c r="U16" s="9">
        <v>202.60499999999999</v>
      </c>
      <c r="V16" s="9">
        <v>100.324</v>
      </c>
      <c r="W16" s="9">
        <v>49.122999999999998</v>
      </c>
      <c r="X16" s="9">
        <v>47.6</v>
      </c>
      <c r="Y16" s="9">
        <v>64.759</v>
      </c>
      <c r="Z16" s="9">
        <v>32.539000000000001</v>
      </c>
      <c r="AA16" s="9">
        <v>72.584000000000003</v>
      </c>
      <c r="AB16" s="9">
        <v>24.713999999999999</v>
      </c>
      <c r="AC16" s="9">
        <v>0</v>
      </c>
      <c r="AD16" s="9">
        <v>37.228000000000002</v>
      </c>
      <c r="AE16" s="9">
        <v>32.140999999999998</v>
      </c>
      <c r="AF16" s="9">
        <v>27.928999999999998</v>
      </c>
      <c r="AG16" s="9">
        <v>77.072000000000003</v>
      </c>
      <c r="AH16" s="9">
        <v>20.225999999999999</v>
      </c>
      <c r="AI16" s="9">
        <v>102.28100000000001</v>
      </c>
      <c r="AJ16" s="9">
        <v>1005.676</v>
      </c>
      <c r="AK16" s="9">
        <v>787.17399999999998</v>
      </c>
      <c r="AL16" s="9">
        <v>728.54499999999996</v>
      </c>
      <c r="AM16" s="9">
        <v>33.149000000000001</v>
      </c>
      <c r="AN16" s="9">
        <v>24.823</v>
      </c>
      <c r="AO16" s="9">
        <v>35.746000000000002</v>
      </c>
      <c r="AP16" s="9">
        <v>20.254000000000001</v>
      </c>
      <c r="AQ16" s="9">
        <v>0</v>
      </c>
      <c r="AR16" s="9">
        <v>614.75300000000004</v>
      </c>
      <c r="AS16" s="9">
        <v>50.204999999999998</v>
      </c>
      <c r="AT16" s="9">
        <v>41.222000000000001</v>
      </c>
      <c r="AU16" s="9">
        <v>80.994</v>
      </c>
      <c r="AV16" s="9">
        <v>167.21199999999999</v>
      </c>
      <c r="AW16" s="9">
        <v>619.96100000000001</v>
      </c>
      <c r="AX16" s="9">
        <v>218.50299999999999</v>
      </c>
      <c r="AY16" s="9">
        <v>1112.4179999999999</v>
      </c>
      <c r="AZ16" s="9">
        <v>95.863</v>
      </c>
      <c r="BA16" s="9">
        <v>367.97</v>
      </c>
      <c r="BB16" s="9">
        <v>367.97</v>
      </c>
      <c r="BC16" s="9">
        <v>54.106000000000002</v>
      </c>
      <c r="BD16" s="9">
        <v>30.001000000000001</v>
      </c>
      <c r="BE16" s="9">
        <v>11.698</v>
      </c>
      <c r="BF16" s="9">
        <v>14.86</v>
      </c>
      <c r="BG16" s="9">
        <v>16.309999999999999</v>
      </c>
      <c r="BH16" s="9">
        <v>10.247</v>
      </c>
      <c r="BI16" s="9">
        <v>15.244</v>
      </c>
      <c r="BJ16" s="9">
        <v>6.7050000000000001</v>
      </c>
      <c r="BK16" s="9">
        <v>4.609</v>
      </c>
      <c r="BL16" s="9">
        <v>8.9700000000000006</v>
      </c>
      <c r="BM16" s="9">
        <v>8.4809999999999999</v>
      </c>
      <c r="BN16" s="9">
        <v>9.1069999999999993</v>
      </c>
      <c r="BO16" s="9">
        <v>19.405000000000001</v>
      </c>
      <c r="BP16" s="9">
        <v>7.1520000000000001</v>
      </c>
      <c r="BQ16" s="9">
        <v>24.106000000000002</v>
      </c>
      <c r="BR16" s="9">
        <v>313.86399999999998</v>
      </c>
      <c r="BS16" s="9">
        <v>233.386</v>
      </c>
      <c r="BT16" s="9">
        <v>215.24</v>
      </c>
      <c r="BU16" s="9">
        <v>7.4580000000000002</v>
      </c>
      <c r="BV16" s="9">
        <v>10.688000000000001</v>
      </c>
      <c r="BW16" s="9">
        <v>4.7309999999999999</v>
      </c>
      <c r="BX16" s="9">
        <v>9.5239999999999991</v>
      </c>
      <c r="BY16" s="9">
        <v>2.411</v>
      </c>
      <c r="BZ16" s="9">
        <v>194.24100000000001</v>
      </c>
      <c r="CA16" s="9">
        <v>11.923999999999999</v>
      </c>
      <c r="CB16" s="9">
        <v>6.8310000000000004</v>
      </c>
      <c r="CC16" s="9">
        <v>20.39</v>
      </c>
      <c r="CD16" s="9">
        <v>40.691000000000003</v>
      </c>
      <c r="CE16" s="9">
        <v>192.69499999999999</v>
      </c>
      <c r="CF16" s="9">
        <v>80.477999999999994</v>
      </c>
      <c r="CG16" s="9">
        <v>342.721</v>
      </c>
      <c r="CH16" s="9">
        <v>25.248999999999999</v>
      </c>
      <c r="CI16" s="9">
        <v>443.57100000000003</v>
      </c>
      <c r="CJ16" s="9">
        <v>443.57100000000003</v>
      </c>
      <c r="CK16" s="9">
        <v>83.304000000000002</v>
      </c>
      <c r="CL16" s="9">
        <v>47.155999999999999</v>
      </c>
      <c r="CM16" s="9">
        <v>29.745999999999999</v>
      </c>
      <c r="CN16" s="9">
        <v>13.244</v>
      </c>
      <c r="CO16" s="9">
        <v>30.436</v>
      </c>
      <c r="CP16" s="9">
        <v>12.554</v>
      </c>
      <c r="CQ16" s="9">
        <v>28.452000000000002</v>
      </c>
      <c r="CR16" s="9">
        <v>7.9640000000000004</v>
      </c>
      <c r="CS16" s="9">
        <v>3.8140000000000001</v>
      </c>
      <c r="CT16" s="9">
        <v>15.67</v>
      </c>
      <c r="CU16" s="9">
        <v>8.5039999999999996</v>
      </c>
      <c r="CV16" s="9">
        <v>18.815000000000001</v>
      </c>
      <c r="CW16" s="9">
        <v>25.233000000000001</v>
      </c>
      <c r="CX16" s="9">
        <v>17.756</v>
      </c>
      <c r="CY16" s="9">
        <v>36.148000000000003</v>
      </c>
      <c r="CZ16" s="9">
        <v>360.26600000000002</v>
      </c>
      <c r="DA16" s="9">
        <v>244.816</v>
      </c>
      <c r="DB16" s="9">
        <v>238.756</v>
      </c>
      <c r="DC16" s="9">
        <v>3.6419999999999999</v>
      </c>
      <c r="DD16" s="9">
        <v>2.4180000000000001</v>
      </c>
      <c r="DE16" s="9">
        <v>2.5230000000000001</v>
      </c>
      <c r="DF16" s="9">
        <v>1.6850000000000001</v>
      </c>
      <c r="DG16" s="9">
        <v>1.853</v>
      </c>
      <c r="DH16" s="9">
        <v>187.62700000000001</v>
      </c>
      <c r="DI16" s="9">
        <v>8.0559999999999992</v>
      </c>
      <c r="DJ16" s="9">
        <v>9.6780000000000008</v>
      </c>
      <c r="DK16" s="9">
        <v>39.454999999999998</v>
      </c>
      <c r="DL16" s="9">
        <v>19.547000000000001</v>
      </c>
      <c r="DM16" s="9">
        <v>225.26900000000001</v>
      </c>
      <c r="DN16" s="9">
        <v>115.45</v>
      </c>
      <c r="DO16" s="9">
        <v>407.72199999999998</v>
      </c>
      <c r="DP16" s="9">
        <v>35.847999999999999</v>
      </c>
      <c r="DQ16" s="9">
        <v>840.26300000000003</v>
      </c>
      <c r="DR16" s="9">
        <v>840.26300000000003</v>
      </c>
      <c r="DS16" s="9">
        <v>177.88300000000001</v>
      </c>
      <c r="DT16" s="9">
        <v>79.444000000000003</v>
      </c>
      <c r="DU16" s="9">
        <v>32.389000000000003</v>
      </c>
      <c r="DV16" s="9">
        <v>34.075000000000003</v>
      </c>
      <c r="DW16" s="9">
        <v>41.094999999999999</v>
      </c>
      <c r="DX16" s="9">
        <v>24.846</v>
      </c>
      <c r="DY16" s="9">
        <v>36.106000000000002</v>
      </c>
      <c r="DZ16" s="9">
        <v>10.507</v>
      </c>
      <c r="EA16" s="9">
        <v>17.27</v>
      </c>
      <c r="EB16" s="9">
        <v>15.292</v>
      </c>
      <c r="EC16" s="9">
        <v>27.79</v>
      </c>
      <c r="ED16" s="9">
        <v>23.382000000000001</v>
      </c>
      <c r="EE16" s="9">
        <v>36.343000000000004</v>
      </c>
      <c r="EF16" s="9">
        <v>30.120999999999999</v>
      </c>
      <c r="EG16" s="9">
        <v>98.438999999999993</v>
      </c>
      <c r="EH16" s="9">
        <v>662.37900000000002</v>
      </c>
      <c r="EI16" s="9">
        <v>582.39099999999996</v>
      </c>
      <c r="EJ16" s="9">
        <v>561.18200000000002</v>
      </c>
      <c r="EK16" s="9">
        <v>7.5190000000000001</v>
      </c>
      <c r="EL16" s="9">
        <v>12.385999999999999</v>
      </c>
      <c r="EM16" s="9">
        <v>7.891</v>
      </c>
      <c r="EN16" s="9">
        <v>1.98</v>
      </c>
      <c r="EO16" s="9">
        <v>8.57</v>
      </c>
      <c r="EP16" s="9">
        <v>439.46800000000002</v>
      </c>
      <c r="EQ16" s="9">
        <v>35.387999999999998</v>
      </c>
      <c r="ER16" s="9">
        <v>39.936</v>
      </c>
      <c r="ES16" s="9">
        <v>67.597999999999999</v>
      </c>
      <c r="ET16" s="9">
        <v>68.433999999999997</v>
      </c>
      <c r="EU16" s="9">
        <v>513.95600000000002</v>
      </c>
      <c r="EV16" s="9">
        <v>79.989000000000004</v>
      </c>
      <c r="EW16" s="9">
        <v>734.83600000000001</v>
      </c>
      <c r="EX16" s="9">
        <v>105.42700000000001</v>
      </c>
      <c r="EY16" s="9">
        <v>541.30499999999995</v>
      </c>
      <c r="EZ16" s="9">
        <v>541.30499999999995</v>
      </c>
      <c r="FA16" s="9">
        <v>147.93100000000001</v>
      </c>
      <c r="FB16" s="9">
        <v>44.363999999999997</v>
      </c>
      <c r="FC16" s="9">
        <v>16.189</v>
      </c>
      <c r="FD16" s="9">
        <v>22.585999999999999</v>
      </c>
      <c r="FE16" s="9">
        <v>21.5</v>
      </c>
      <c r="FF16" s="9">
        <v>17.274000000000001</v>
      </c>
      <c r="FG16" s="9">
        <v>21.074999999999999</v>
      </c>
      <c r="FH16" s="9">
        <v>0</v>
      </c>
      <c r="FI16" s="9">
        <v>15.462999999999999</v>
      </c>
      <c r="FJ16" s="9">
        <v>15.223000000000001</v>
      </c>
      <c r="FK16" s="9">
        <v>7.26</v>
      </c>
      <c r="FL16" s="9">
        <v>16.292000000000002</v>
      </c>
      <c r="FM16" s="9">
        <v>26.577000000000002</v>
      </c>
      <c r="FN16" s="9">
        <v>12.198</v>
      </c>
      <c r="FO16" s="9">
        <v>103.566</v>
      </c>
      <c r="FP16" s="9">
        <v>393.375</v>
      </c>
      <c r="FQ16" s="9">
        <v>356.1</v>
      </c>
      <c r="FR16" s="9">
        <v>344.82400000000001</v>
      </c>
      <c r="FS16" s="9">
        <v>5.1210000000000004</v>
      </c>
      <c r="FT16" s="9">
        <v>6.1550000000000002</v>
      </c>
      <c r="FU16" s="9">
        <v>5.0339999999999998</v>
      </c>
      <c r="FV16" s="9">
        <v>0</v>
      </c>
      <c r="FW16" s="9">
        <v>5.5330000000000004</v>
      </c>
      <c r="FX16" s="9">
        <v>231.07599999999999</v>
      </c>
      <c r="FY16" s="9">
        <v>16.135000000000002</v>
      </c>
      <c r="FZ16" s="9">
        <v>27.353000000000002</v>
      </c>
      <c r="GA16" s="9">
        <v>81.536000000000001</v>
      </c>
      <c r="GB16" s="9">
        <v>33.341000000000001</v>
      </c>
      <c r="GC16" s="9">
        <v>322.75900000000001</v>
      </c>
      <c r="GD16" s="9">
        <v>37.274999999999999</v>
      </c>
      <c r="GE16" s="9">
        <v>436.50799999999998</v>
      </c>
      <c r="GF16" s="9">
        <v>104.797</v>
      </c>
      <c r="GG16" s="9">
        <v>263.24299999999999</v>
      </c>
      <c r="GH16" s="9">
        <v>199.59</v>
      </c>
      <c r="GI16" s="9">
        <v>63.652999999999999</v>
      </c>
      <c r="GJ16" s="9">
        <v>2738.4989999999998</v>
      </c>
      <c r="GK16" s="9">
        <v>2564.4969999999998</v>
      </c>
      <c r="GL16" s="9">
        <v>458.46800000000002</v>
      </c>
      <c r="GM16" s="9">
        <v>199.209</v>
      </c>
      <c r="GN16" s="9">
        <v>84.594999999999999</v>
      </c>
      <c r="GO16" s="9">
        <v>100.977</v>
      </c>
      <c r="GP16" s="9">
        <v>121.533</v>
      </c>
      <c r="GQ16" s="9">
        <v>64.037999999999997</v>
      </c>
      <c r="GR16" s="9">
        <v>118.721</v>
      </c>
      <c r="GS16" s="9">
        <v>30.905999999999999</v>
      </c>
      <c r="GT16" s="9">
        <v>31.54</v>
      </c>
      <c r="GU16" s="9">
        <v>60.06</v>
      </c>
      <c r="GV16" s="9">
        <v>66.918000000000006</v>
      </c>
      <c r="GW16" s="9">
        <v>58.594000000000001</v>
      </c>
      <c r="GX16" s="9">
        <v>126.464</v>
      </c>
      <c r="GY16" s="9">
        <v>59.106999999999999</v>
      </c>
      <c r="GZ16" s="9">
        <v>259.25900000000001</v>
      </c>
      <c r="HA16" s="9">
        <v>2106.029</v>
      </c>
      <c r="HB16" s="9">
        <v>1691.6320000000001</v>
      </c>
      <c r="HC16" s="9">
        <v>1625.7329999999999</v>
      </c>
      <c r="HD16" s="9">
        <v>30.66</v>
      </c>
      <c r="HE16" s="9">
        <v>35.24</v>
      </c>
      <c r="HF16" s="9">
        <v>32.738</v>
      </c>
      <c r="HG16" s="9">
        <v>19.234999999999999</v>
      </c>
      <c r="HH16" s="9">
        <v>11.627000000000001</v>
      </c>
      <c r="HI16" s="9">
        <v>1283.691</v>
      </c>
      <c r="HJ16" s="9">
        <v>90.016999999999996</v>
      </c>
      <c r="HK16" s="9">
        <v>80.932000000000002</v>
      </c>
      <c r="HL16" s="9">
        <v>236.99299999999999</v>
      </c>
      <c r="HM16" s="9">
        <v>241.67500000000001</v>
      </c>
      <c r="HN16" s="9">
        <v>1449.9570000000001</v>
      </c>
      <c r="HO16" s="9">
        <v>414.39600000000002</v>
      </c>
      <c r="HP16" s="9">
        <v>174.00200000000001</v>
      </c>
      <c r="HQ16" s="9">
        <v>2437.4</v>
      </c>
      <c r="HR16" s="9">
        <v>301.09899999999999</v>
      </c>
      <c r="HS16" s="9">
        <v>313.57100000000003</v>
      </c>
      <c r="HT16" s="9">
        <v>313.57100000000003</v>
      </c>
      <c r="HU16" s="9">
        <v>28.704000000000001</v>
      </c>
      <c r="HV16" s="9">
        <v>17.242000000000001</v>
      </c>
      <c r="HW16" s="9">
        <v>8.9390000000000001</v>
      </c>
      <c r="HX16" s="9">
        <v>7.7469999999999999</v>
      </c>
      <c r="HY16" s="9">
        <v>7.2770000000000001</v>
      </c>
      <c r="HZ16" s="9">
        <v>9.4090000000000007</v>
      </c>
      <c r="IA16" s="9">
        <v>6.9249999999999998</v>
      </c>
      <c r="IB16" s="9">
        <v>8.8849999999999998</v>
      </c>
      <c r="IC16" s="9">
        <v>0.876</v>
      </c>
      <c r="ID16" s="9">
        <v>6.6970000000000001</v>
      </c>
      <c r="IE16" s="9">
        <v>5.9160000000000004</v>
      </c>
      <c r="IF16" s="9">
        <v>4.0730000000000004</v>
      </c>
      <c r="IG16" s="9">
        <v>11.816000000000001</v>
      </c>
      <c r="IH16" s="9">
        <v>4.87</v>
      </c>
      <c r="II16" s="9">
        <v>11.462</v>
      </c>
      <c r="IJ16" s="9">
        <v>284.86700000000002</v>
      </c>
      <c r="IK16" s="9">
        <v>179.494</v>
      </c>
      <c r="IL16" s="9">
        <v>165.09800000000001</v>
      </c>
      <c r="IM16" s="9">
        <v>4.7249999999999996</v>
      </c>
      <c r="IN16" s="9">
        <v>9.6709999999999994</v>
      </c>
      <c r="IO16" s="9">
        <v>7.57</v>
      </c>
      <c r="IP16" s="9">
        <v>4.6550000000000002</v>
      </c>
      <c r="IQ16" s="9">
        <v>2.1709999999999998</v>
      </c>
    </row>
    <row r="17" spans="1:251">
      <c r="A17" s="10">
        <v>44228</v>
      </c>
      <c r="B17" s="9">
        <v>210.45099999999999</v>
      </c>
      <c r="C17" s="9">
        <v>171.447</v>
      </c>
      <c r="D17" s="9">
        <v>165.791</v>
      </c>
      <c r="E17" s="9">
        <v>3.1179999999999999</v>
      </c>
      <c r="F17" s="9">
        <v>2.5369999999999999</v>
      </c>
      <c r="G17" s="9">
        <v>2.645</v>
      </c>
      <c r="H17" s="9">
        <v>0</v>
      </c>
      <c r="I17" s="9">
        <v>1.9750000000000001</v>
      </c>
      <c r="J17" s="9">
        <v>103.87</v>
      </c>
      <c r="K17" s="9">
        <v>16.515000000000001</v>
      </c>
      <c r="L17" s="9">
        <v>13.946</v>
      </c>
      <c r="M17" s="9">
        <v>37.116</v>
      </c>
      <c r="N17" s="9">
        <v>18.53</v>
      </c>
      <c r="O17" s="9">
        <v>152.917</v>
      </c>
      <c r="P17" s="9">
        <v>39.003999999999998</v>
      </c>
      <c r="Q17" s="9">
        <v>234.065</v>
      </c>
      <c r="R17" s="9">
        <v>44.959000000000003</v>
      </c>
      <c r="S17" s="9">
        <v>1281.8969999999999</v>
      </c>
      <c r="T17" s="9">
        <v>1281.8969999999999</v>
      </c>
      <c r="U17" s="9">
        <v>166.35400000000001</v>
      </c>
      <c r="V17" s="9">
        <v>85.521000000000001</v>
      </c>
      <c r="W17" s="9">
        <v>35.204999999999998</v>
      </c>
      <c r="X17" s="9">
        <v>46.238999999999997</v>
      </c>
      <c r="Y17" s="9">
        <v>57.616</v>
      </c>
      <c r="Z17" s="9">
        <v>23.827999999999999</v>
      </c>
      <c r="AA17" s="9">
        <v>62.661999999999999</v>
      </c>
      <c r="AB17" s="9">
        <v>18.782</v>
      </c>
      <c r="AC17" s="9">
        <v>0</v>
      </c>
      <c r="AD17" s="9">
        <v>28.553000000000001</v>
      </c>
      <c r="AE17" s="9">
        <v>29.425000000000001</v>
      </c>
      <c r="AF17" s="9">
        <v>23.466999999999999</v>
      </c>
      <c r="AG17" s="9">
        <v>59.844999999999999</v>
      </c>
      <c r="AH17" s="9">
        <v>21.599</v>
      </c>
      <c r="AI17" s="9">
        <v>80.831999999999994</v>
      </c>
      <c r="AJ17" s="9">
        <v>1115.5429999999999</v>
      </c>
      <c r="AK17" s="9">
        <v>904.78200000000004</v>
      </c>
      <c r="AL17" s="9">
        <v>849.94899999999996</v>
      </c>
      <c r="AM17" s="9">
        <v>31.91</v>
      </c>
      <c r="AN17" s="9">
        <v>22.922000000000001</v>
      </c>
      <c r="AO17" s="9">
        <v>36.667000000000002</v>
      </c>
      <c r="AP17" s="9">
        <v>18.164999999999999</v>
      </c>
      <c r="AQ17" s="9">
        <v>0</v>
      </c>
      <c r="AR17" s="9">
        <v>664.73699999999997</v>
      </c>
      <c r="AS17" s="9">
        <v>81.941000000000003</v>
      </c>
      <c r="AT17" s="9">
        <v>61.968000000000004</v>
      </c>
      <c r="AU17" s="9">
        <v>96.135999999999996</v>
      </c>
      <c r="AV17" s="9">
        <v>183.06899999999999</v>
      </c>
      <c r="AW17" s="9">
        <v>721.71299999999997</v>
      </c>
      <c r="AX17" s="9">
        <v>210.761</v>
      </c>
      <c r="AY17" s="9">
        <v>1210.123</v>
      </c>
      <c r="AZ17" s="9">
        <v>71.772999999999996</v>
      </c>
      <c r="BA17" s="9">
        <v>398.49599999999998</v>
      </c>
      <c r="BB17" s="9">
        <v>398.49599999999998</v>
      </c>
      <c r="BC17" s="9">
        <v>58.326000000000001</v>
      </c>
      <c r="BD17" s="9">
        <v>28.85</v>
      </c>
      <c r="BE17" s="9">
        <v>13.808</v>
      </c>
      <c r="BF17" s="9">
        <v>11.97</v>
      </c>
      <c r="BG17" s="9">
        <v>12.731</v>
      </c>
      <c r="BH17" s="9">
        <v>13.047000000000001</v>
      </c>
      <c r="BI17" s="9">
        <v>13.279</v>
      </c>
      <c r="BJ17" s="9">
        <v>7.0339999999999998</v>
      </c>
      <c r="BK17" s="9">
        <v>4.7489999999999997</v>
      </c>
      <c r="BL17" s="9">
        <v>11.436</v>
      </c>
      <c r="BM17" s="9">
        <v>10.211</v>
      </c>
      <c r="BN17" s="9">
        <v>4.1319999999999997</v>
      </c>
      <c r="BO17" s="9">
        <v>19.981999999999999</v>
      </c>
      <c r="BP17" s="9">
        <v>5.7960000000000003</v>
      </c>
      <c r="BQ17" s="9">
        <v>29.475999999999999</v>
      </c>
      <c r="BR17" s="9">
        <v>340.17</v>
      </c>
      <c r="BS17" s="9">
        <v>252.886</v>
      </c>
      <c r="BT17" s="9">
        <v>230.19499999999999</v>
      </c>
      <c r="BU17" s="9">
        <v>14.407999999999999</v>
      </c>
      <c r="BV17" s="9">
        <v>8.2829999999999995</v>
      </c>
      <c r="BW17" s="9">
        <v>11.951000000000001</v>
      </c>
      <c r="BX17" s="9">
        <v>5.7370000000000001</v>
      </c>
      <c r="BY17" s="9">
        <v>5.0030000000000001</v>
      </c>
      <c r="BZ17" s="9">
        <v>188.79499999999999</v>
      </c>
      <c r="CA17" s="9">
        <v>22.449000000000002</v>
      </c>
      <c r="CB17" s="9">
        <v>13.452</v>
      </c>
      <c r="CC17" s="9">
        <v>28.19</v>
      </c>
      <c r="CD17" s="9">
        <v>50.012</v>
      </c>
      <c r="CE17" s="9">
        <v>202.874</v>
      </c>
      <c r="CF17" s="9">
        <v>87.284000000000006</v>
      </c>
      <c r="CG17" s="9">
        <v>371.13099999999997</v>
      </c>
      <c r="CH17" s="9">
        <v>27.364999999999998</v>
      </c>
      <c r="CI17" s="9">
        <v>479.81799999999998</v>
      </c>
      <c r="CJ17" s="9">
        <v>479.81799999999998</v>
      </c>
      <c r="CK17" s="9">
        <v>69.453000000000003</v>
      </c>
      <c r="CL17" s="9">
        <v>28.385999999999999</v>
      </c>
      <c r="CM17" s="9">
        <v>14.071</v>
      </c>
      <c r="CN17" s="9">
        <v>11.706</v>
      </c>
      <c r="CO17" s="9">
        <v>18.78</v>
      </c>
      <c r="CP17" s="9">
        <v>6.9960000000000004</v>
      </c>
      <c r="CQ17" s="9">
        <v>16.582999999999998</v>
      </c>
      <c r="CR17" s="9">
        <v>4.9020000000000001</v>
      </c>
      <c r="CS17" s="9">
        <v>4.2910000000000004</v>
      </c>
      <c r="CT17" s="9">
        <v>6.8780000000000001</v>
      </c>
      <c r="CU17" s="9">
        <v>8.9779999999999998</v>
      </c>
      <c r="CV17" s="9">
        <v>9.92</v>
      </c>
      <c r="CW17" s="9">
        <v>14.548999999999999</v>
      </c>
      <c r="CX17" s="9">
        <v>11.227</v>
      </c>
      <c r="CY17" s="9">
        <v>41.067</v>
      </c>
      <c r="CZ17" s="9">
        <v>410.36500000000001</v>
      </c>
      <c r="DA17" s="9">
        <v>278.61700000000002</v>
      </c>
      <c r="DB17" s="9">
        <v>269.00599999999997</v>
      </c>
      <c r="DC17" s="9">
        <v>3.875</v>
      </c>
      <c r="DD17" s="9">
        <v>5.1950000000000003</v>
      </c>
      <c r="DE17" s="9">
        <v>3.875</v>
      </c>
      <c r="DF17" s="9">
        <v>3.8849999999999998</v>
      </c>
      <c r="DG17" s="9">
        <v>1.31</v>
      </c>
      <c r="DH17" s="9">
        <v>197.30699999999999</v>
      </c>
      <c r="DI17" s="9">
        <v>15.893000000000001</v>
      </c>
      <c r="DJ17" s="9">
        <v>15.372</v>
      </c>
      <c r="DK17" s="9">
        <v>50.043999999999997</v>
      </c>
      <c r="DL17" s="9">
        <v>36.201999999999998</v>
      </c>
      <c r="DM17" s="9">
        <v>242.41399999999999</v>
      </c>
      <c r="DN17" s="9">
        <v>131.74799999999999</v>
      </c>
      <c r="DO17" s="9">
        <v>436.77100000000002</v>
      </c>
      <c r="DP17" s="9">
        <v>43.046999999999997</v>
      </c>
      <c r="DQ17" s="9">
        <v>740.99900000000002</v>
      </c>
      <c r="DR17" s="9">
        <v>740.99900000000002</v>
      </c>
      <c r="DS17" s="9">
        <v>146.04900000000001</v>
      </c>
      <c r="DT17" s="9">
        <v>55.798999999999999</v>
      </c>
      <c r="DU17" s="9">
        <v>14.941000000000001</v>
      </c>
      <c r="DV17" s="9">
        <v>34.631</v>
      </c>
      <c r="DW17" s="9">
        <v>28.963000000000001</v>
      </c>
      <c r="DX17" s="9">
        <v>20.61</v>
      </c>
      <c r="DY17" s="9">
        <v>29.904</v>
      </c>
      <c r="DZ17" s="9">
        <v>8.9830000000000005</v>
      </c>
      <c r="EA17" s="9">
        <v>10.098000000000001</v>
      </c>
      <c r="EB17" s="9">
        <v>16.213999999999999</v>
      </c>
      <c r="EC17" s="9">
        <v>18.501999999999999</v>
      </c>
      <c r="ED17" s="9">
        <v>14.858000000000001</v>
      </c>
      <c r="EE17" s="9">
        <v>31.93</v>
      </c>
      <c r="EF17" s="9">
        <v>17.641999999999999</v>
      </c>
      <c r="EG17" s="9">
        <v>90.25</v>
      </c>
      <c r="EH17" s="9">
        <v>594.95000000000005</v>
      </c>
      <c r="EI17" s="9">
        <v>524.52800000000002</v>
      </c>
      <c r="EJ17" s="9">
        <v>498.07299999999998</v>
      </c>
      <c r="EK17" s="9">
        <v>15.207000000000001</v>
      </c>
      <c r="EL17" s="9">
        <v>10.74</v>
      </c>
      <c r="EM17" s="9">
        <v>13.782999999999999</v>
      </c>
      <c r="EN17" s="9">
        <v>3.4119999999999999</v>
      </c>
      <c r="EO17" s="9">
        <v>8.1419999999999995</v>
      </c>
      <c r="EP17" s="9">
        <v>351.036</v>
      </c>
      <c r="EQ17" s="9">
        <v>44.27</v>
      </c>
      <c r="ER17" s="9">
        <v>48.366999999999997</v>
      </c>
      <c r="ES17" s="9">
        <v>80.855000000000004</v>
      </c>
      <c r="ET17" s="9">
        <v>75.730999999999995</v>
      </c>
      <c r="EU17" s="9">
        <v>448.79700000000003</v>
      </c>
      <c r="EV17" s="9">
        <v>70.421999999999997</v>
      </c>
      <c r="EW17" s="9">
        <v>658.14300000000003</v>
      </c>
      <c r="EX17" s="9">
        <v>82.855999999999995</v>
      </c>
      <c r="EY17" s="9">
        <v>496.47699999999998</v>
      </c>
      <c r="EZ17" s="9">
        <v>496.47699999999998</v>
      </c>
      <c r="FA17" s="9">
        <v>125.39700000000001</v>
      </c>
      <c r="FB17" s="9">
        <v>45.832999999999998</v>
      </c>
      <c r="FC17" s="9">
        <v>12.956</v>
      </c>
      <c r="FD17" s="9">
        <v>24.28</v>
      </c>
      <c r="FE17" s="9">
        <v>17.652999999999999</v>
      </c>
      <c r="FF17" s="9">
        <v>18.776</v>
      </c>
      <c r="FG17" s="9">
        <v>17.777000000000001</v>
      </c>
      <c r="FH17" s="9">
        <v>0</v>
      </c>
      <c r="FI17" s="9">
        <v>18.196999999999999</v>
      </c>
      <c r="FJ17" s="9">
        <v>10.157999999999999</v>
      </c>
      <c r="FK17" s="9">
        <v>14.73</v>
      </c>
      <c r="FL17" s="9">
        <v>12.348000000000001</v>
      </c>
      <c r="FM17" s="9">
        <v>18.981999999999999</v>
      </c>
      <c r="FN17" s="9">
        <v>18.254000000000001</v>
      </c>
      <c r="FO17" s="9">
        <v>79.563999999999993</v>
      </c>
      <c r="FP17" s="9">
        <v>371.08</v>
      </c>
      <c r="FQ17" s="9">
        <v>325.77300000000002</v>
      </c>
      <c r="FR17" s="9">
        <v>312.40600000000001</v>
      </c>
      <c r="FS17" s="9">
        <v>6.8170000000000002</v>
      </c>
      <c r="FT17" s="9">
        <v>5.843</v>
      </c>
      <c r="FU17" s="9">
        <v>7.077</v>
      </c>
      <c r="FV17" s="9">
        <v>0</v>
      </c>
      <c r="FW17" s="9">
        <v>4.5469999999999997</v>
      </c>
      <c r="FX17" s="9">
        <v>187.35300000000001</v>
      </c>
      <c r="FY17" s="9">
        <v>24.776</v>
      </c>
      <c r="FZ17" s="9">
        <v>32.082000000000001</v>
      </c>
      <c r="GA17" s="9">
        <v>81.561000000000007</v>
      </c>
      <c r="GB17" s="9">
        <v>33.979999999999997</v>
      </c>
      <c r="GC17" s="9">
        <v>291.79399999999998</v>
      </c>
      <c r="GD17" s="9">
        <v>45.307000000000002</v>
      </c>
      <c r="GE17" s="9">
        <v>411.75200000000001</v>
      </c>
      <c r="GF17" s="9">
        <v>84.725999999999999</v>
      </c>
      <c r="GG17" s="9">
        <v>220.499</v>
      </c>
      <c r="GH17" s="9">
        <v>183.322</v>
      </c>
      <c r="GI17" s="9">
        <v>37.177999999999997</v>
      </c>
      <c r="GJ17" s="9">
        <v>2757.2280000000001</v>
      </c>
      <c r="GK17" s="9">
        <v>2596.3530000000001</v>
      </c>
      <c r="GL17" s="9">
        <v>490.89499999999998</v>
      </c>
      <c r="GM17" s="9">
        <v>202.863</v>
      </c>
      <c r="GN17" s="9">
        <v>81.706999999999994</v>
      </c>
      <c r="GO17" s="9">
        <v>102.28700000000001</v>
      </c>
      <c r="GP17" s="9">
        <v>119.621</v>
      </c>
      <c r="GQ17" s="9">
        <v>63.295999999999999</v>
      </c>
      <c r="GR17" s="9">
        <v>128.471</v>
      </c>
      <c r="GS17" s="9">
        <v>29.887</v>
      </c>
      <c r="GT17" s="9">
        <v>23.033999999999999</v>
      </c>
      <c r="GU17" s="9">
        <v>56.573</v>
      </c>
      <c r="GV17" s="9">
        <v>70.459000000000003</v>
      </c>
      <c r="GW17" s="9">
        <v>56.962000000000003</v>
      </c>
      <c r="GX17" s="9">
        <v>124.348</v>
      </c>
      <c r="GY17" s="9">
        <v>59.646000000000001</v>
      </c>
      <c r="GZ17" s="9">
        <v>288.03199999999998</v>
      </c>
      <c r="HA17" s="9">
        <v>2105.4589999999998</v>
      </c>
      <c r="HB17" s="9">
        <v>1688.0029999999999</v>
      </c>
      <c r="HC17" s="9">
        <v>1605.4559999999999</v>
      </c>
      <c r="HD17" s="9">
        <v>45.774000000000001</v>
      </c>
      <c r="HE17" s="9">
        <v>35.616999999999997</v>
      </c>
      <c r="HF17" s="9">
        <v>47.537999999999997</v>
      </c>
      <c r="HG17" s="9">
        <v>16.640999999999998</v>
      </c>
      <c r="HH17" s="9">
        <v>17.212</v>
      </c>
      <c r="HI17" s="9">
        <v>1240.547</v>
      </c>
      <c r="HJ17" s="9">
        <v>109.732</v>
      </c>
      <c r="HK17" s="9">
        <v>104.261</v>
      </c>
      <c r="HL17" s="9">
        <v>233.46199999999999</v>
      </c>
      <c r="HM17" s="9">
        <v>246.15</v>
      </c>
      <c r="HN17" s="9">
        <v>1441.8520000000001</v>
      </c>
      <c r="HO17" s="9">
        <v>417.45600000000002</v>
      </c>
      <c r="HP17" s="9">
        <v>160.874</v>
      </c>
      <c r="HQ17" s="9">
        <v>2428.4450000000002</v>
      </c>
      <c r="HR17" s="9">
        <v>328.78300000000002</v>
      </c>
      <c r="HS17" s="9">
        <v>321.697</v>
      </c>
      <c r="HT17" s="9">
        <v>321.697</v>
      </c>
      <c r="HU17" s="9">
        <v>30.416</v>
      </c>
      <c r="HV17" s="9">
        <v>16.821999999999999</v>
      </c>
      <c r="HW17" s="9">
        <v>8.5299999999999994</v>
      </c>
      <c r="HX17" s="9">
        <v>7.7859999999999996</v>
      </c>
      <c r="HY17" s="9">
        <v>9.9469999999999992</v>
      </c>
      <c r="HZ17" s="9">
        <v>6.3689999999999998</v>
      </c>
      <c r="IA17" s="9">
        <v>12.095000000000001</v>
      </c>
      <c r="IB17" s="9">
        <v>4.2210000000000001</v>
      </c>
      <c r="IC17" s="9">
        <v>0</v>
      </c>
      <c r="ID17" s="9">
        <v>6.4580000000000002</v>
      </c>
      <c r="IE17" s="9">
        <v>4.5590000000000002</v>
      </c>
      <c r="IF17" s="9">
        <v>5.2990000000000004</v>
      </c>
      <c r="IG17" s="9">
        <v>11.815</v>
      </c>
      <c r="IH17" s="9">
        <v>4.5010000000000003</v>
      </c>
      <c r="II17" s="9">
        <v>13.593</v>
      </c>
      <c r="IJ17" s="9">
        <v>291.28100000000001</v>
      </c>
      <c r="IK17" s="9">
        <v>176.98</v>
      </c>
      <c r="IL17" s="9">
        <v>164.81899999999999</v>
      </c>
      <c r="IM17" s="9">
        <v>3.968</v>
      </c>
      <c r="IN17" s="9">
        <v>8.1929999999999996</v>
      </c>
      <c r="IO17" s="9">
        <v>4.6669999999999998</v>
      </c>
      <c r="IP17" s="9">
        <v>7.4939999999999998</v>
      </c>
      <c r="IQ17" s="9">
        <v>0</v>
      </c>
    </row>
    <row r="18" spans="1:251">
      <c r="A18" s="10">
        <v>44593</v>
      </c>
      <c r="B18" s="9">
        <v>196.26</v>
      </c>
      <c r="C18" s="9">
        <v>165.21700000000001</v>
      </c>
      <c r="D18" s="9">
        <v>155.821</v>
      </c>
      <c r="E18" s="9">
        <v>5.34</v>
      </c>
      <c r="F18" s="9">
        <v>4.0570000000000004</v>
      </c>
      <c r="G18" s="9">
        <v>5.34</v>
      </c>
      <c r="H18" s="9">
        <v>0</v>
      </c>
      <c r="I18" s="9">
        <v>4.0570000000000004</v>
      </c>
      <c r="J18" s="9">
        <v>109.59699999999999</v>
      </c>
      <c r="K18" s="9">
        <v>14.574</v>
      </c>
      <c r="L18" s="9">
        <v>4.9279999999999999</v>
      </c>
      <c r="M18" s="9">
        <v>36.118000000000002</v>
      </c>
      <c r="N18" s="9">
        <v>20.216999999999999</v>
      </c>
      <c r="O18" s="9">
        <v>145</v>
      </c>
      <c r="P18" s="9">
        <v>31.042999999999999</v>
      </c>
      <c r="Q18" s="9">
        <v>225.34200000000001</v>
      </c>
      <c r="R18" s="9">
        <v>61.95</v>
      </c>
      <c r="S18" s="9">
        <v>1353.2080000000001</v>
      </c>
      <c r="T18" s="9">
        <v>1353.2080000000001</v>
      </c>
      <c r="U18" s="9">
        <v>258.77199999999999</v>
      </c>
      <c r="V18" s="9">
        <v>135.45500000000001</v>
      </c>
      <c r="W18" s="9">
        <v>63.886000000000003</v>
      </c>
      <c r="X18" s="9">
        <v>61.16</v>
      </c>
      <c r="Y18" s="9">
        <v>89.855999999999995</v>
      </c>
      <c r="Z18" s="9">
        <v>34.628999999999998</v>
      </c>
      <c r="AA18" s="9">
        <v>99.763999999999996</v>
      </c>
      <c r="AB18" s="9">
        <v>24.721</v>
      </c>
      <c r="AC18" s="9">
        <v>0</v>
      </c>
      <c r="AD18" s="9">
        <v>52.225999999999999</v>
      </c>
      <c r="AE18" s="9">
        <v>38.530999999999999</v>
      </c>
      <c r="AF18" s="9">
        <v>34.289000000000001</v>
      </c>
      <c r="AG18" s="9">
        <v>99.561999999999998</v>
      </c>
      <c r="AH18" s="9">
        <v>25.484000000000002</v>
      </c>
      <c r="AI18" s="9">
        <v>123.318</v>
      </c>
      <c r="AJ18" s="9">
        <v>1094.4359999999999</v>
      </c>
      <c r="AK18" s="9">
        <v>870.81799999999998</v>
      </c>
      <c r="AL18" s="9">
        <v>809.69600000000003</v>
      </c>
      <c r="AM18" s="9">
        <v>35.198</v>
      </c>
      <c r="AN18" s="9">
        <v>25.923999999999999</v>
      </c>
      <c r="AO18" s="9">
        <v>46.143999999999998</v>
      </c>
      <c r="AP18" s="9">
        <v>14.368</v>
      </c>
      <c r="AQ18" s="9">
        <v>0</v>
      </c>
      <c r="AR18" s="9">
        <v>662.37900000000002</v>
      </c>
      <c r="AS18" s="9">
        <v>58.424999999999997</v>
      </c>
      <c r="AT18" s="9">
        <v>43.37</v>
      </c>
      <c r="AU18" s="9">
        <v>106.64400000000001</v>
      </c>
      <c r="AV18" s="9">
        <v>210.61</v>
      </c>
      <c r="AW18" s="9">
        <v>660.20899999999995</v>
      </c>
      <c r="AX18" s="9">
        <v>223.61699999999999</v>
      </c>
      <c r="AY18" s="9">
        <v>1236.316</v>
      </c>
      <c r="AZ18" s="9">
        <v>116.892</v>
      </c>
      <c r="BA18" s="9">
        <v>377.29199999999997</v>
      </c>
      <c r="BB18" s="9">
        <v>377.29199999999997</v>
      </c>
      <c r="BC18" s="9">
        <v>64.971000000000004</v>
      </c>
      <c r="BD18" s="9">
        <v>34.203000000000003</v>
      </c>
      <c r="BE18" s="9">
        <v>13.231</v>
      </c>
      <c r="BF18" s="9">
        <v>17.146000000000001</v>
      </c>
      <c r="BG18" s="9">
        <v>20.550999999999998</v>
      </c>
      <c r="BH18" s="9">
        <v>9.8249999999999993</v>
      </c>
      <c r="BI18" s="9">
        <v>14.613</v>
      </c>
      <c r="BJ18" s="9">
        <v>10.478999999999999</v>
      </c>
      <c r="BK18" s="9">
        <v>5.2850000000000001</v>
      </c>
      <c r="BL18" s="9">
        <v>16.681999999999999</v>
      </c>
      <c r="BM18" s="9">
        <v>7.6029999999999998</v>
      </c>
      <c r="BN18" s="9">
        <v>6.0919999999999996</v>
      </c>
      <c r="BO18" s="9">
        <v>21.449000000000002</v>
      </c>
      <c r="BP18" s="9">
        <v>8.9269999999999996</v>
      </c>
      <c r="BQ18" s="9">
        <v>30.768000000000001</v>
      </c>
      <c r="BR18" s="9">
        <v>312.32100000000003</v>
      </c>
      <c r="BS18" s="9">
        <v>243.18</v>
      </c>
      <c r="BT18" s="9">
        <v>225.02500000000001</v>
      </c>
      <c r="BU18" s="9">
        <v>7.9329999999999998</v>
      </c>
      <c r="BV18" s="9">
        <v>9.6069999999999993</v>
      </c>
      <c r="BW18" s="9">
        <v>4.8140000000000001</v>
      </c>
      <c r="BX18" s="9">
        <v>6.827</v>
      </c>
      <c r="BY18" s="9">
        <v>5.9</v>
      </c>
      <c r="BZ18" s="9">
        <v>190.61500000000001</v>
      </c>
      <c r="CA18" s="9">
        <v>15.36</v>
      </c>
      <c r="CB18" s="9">
        <v>10.515000000000001</v>
      </c>
      <c r="CC18" s="9">
        <v>26.690999999999999</v>
      </c>
      <c r="CD18" s="9">
        <v>51.402999999999999</v>
      </c>
      <c r="CE18" s="9">
        <v>191.77699999999999</v>
      </c>
      <c r="CF18" s="9">
        <v>69.141000000000005</v>
      </c>
      <c r="CG18" s="9">
        <v>346.75</v>
      </c>
      <c r="CH18" s="9">
        <v>30.541</v>
      </c>
      <c r="CI18" s="9">
        <v>486.62099999999998</v>
      </c>
      <c r="CJ18" s="9">
        <v>486.62099999999998</v>
      </c>
      <c r="CK18" s="9">
        <v>88.963999999999999</v>
      </c>
      <c r="CL18" s="9">
        <v>42.972000000000001</v>
      </c>
      <c r="CM18" s="9">
        <v>24.596</v>
      </c>
      <c r="CN18" s="9">
        <v>11.853999999999999</v>
      </c>
      <c r="CO18" s="9">
        <v>28.416</v>
      </c>
      <c r="CP18" s="9">
        <v>8.0329999999999995</v>
      </c>
      <c r="CQ18" s="9">
        <v>26.541</v>
      </c>
      <c r="CR18" s="9">
        <v>7.2450000000000001</v>
      </c>
      <c r="CS18" s="9">
        <v>1.3740000000000001</v>
      </c>
      <c r="CT18" s="9">
        <v>16.916</v>
      </c>
      <c r="CU18" s="9">
        <v>10.81</v>
      </c>
      <c r="CV18" s="9">
        <v>8.7230000000000008</v>
      </c>
      <c r="CW18" s="9">
        <v>24.795999999999999</v>
      </c>
      <c r="CX18" s="9">
        <v>11.653</v>
      </c>
      <c r="CY18" s="9">
        <v>45.991999999999997</v>
      </c>
      <c r="CZ18" s="9">
        <v>397.65699999999998</v>
      </c>
      <c r="DA18" s="9">
        <v>274.16800000000001</v>
      </c>
      <c r="DB18" s="9">
        <v>263.72199999999998</v>
      </c>
      <c r="DC18" s="9">
        <v>5.4649999999999999</v>
      </c>
      <c r="DD18" s="9">
        <v>4.9820000000000002</v>
      </c>
      <c r="DE18" s="9">
        <v>4.5730000000000004</v>
      </c>
      <c r="DF18" s="9">
        <v>1.119</v>
      </c>
      <c r="DG18" s="9">
        <v>4.2889999999999997</v>
      </c>
      <c r="DH18" s="9">
        <v>206.41499999999999</v>
      </c>
      <c r="DI18" s="9">
        <v>17.199000000000002</v>
      </c>
      <c r="DJ18" s="9">
        <v>8.5449999999999999</v>
      </c>
      <c r="DK18" s="9">
        <v>42.01</v>
      </c>
      <c r="DL18" s="9">
        <v>43.125999999999998</v>
      </c>
      <c r="DM18" s="9">
        <v>231.042</v>
      </c>
      <c r="DN18" s="9">
        <v>123.489</v>
      </c>
      <c r="DO18" s="9">
        <v>438.00799999999998</v>
      </c>
      <c r="DP18" s="9">
        <v>48.613</v>
      </c>
      <c r="DQ18" s="9">
        <v>758.7</v>
      </c>
      <c r="DR18" s="9">
        <v>758.7</v>
      </c>
      <c r="DS18" s="9">
        <v>194.899</v>
      </c>
      <c r="DT18" s="9">
        <v>87.363</v>
      </c>
      <c r="DU18" s="9">
        <v>22.077000000000002</v>
      </c>
      <c r="DV18" s="9">
        <v>51.459000000000003</v>
      </c>
      <c r="DW18" s="9">
        <v>47.914000000000001</v>
      </c>
      <c r="DX18" s="9">
        <v>25.622</v>
      </c>
      <c r="DY18" s="9">
        <v>51.122999999999998</v>
      </c>
      <c r="DZ18" s="9">
        <v>8.0299999999999994</v>
      </c>
      <c r="EA18" s="9">
        <v>13.851000000000001</v>
      </c>
      <c r="EB18" s="9">
        <v>19.783000000000001</v>
      </c>
      <c r="EC18" s="9">
        <v>33.304000000000002</v>
      </c>
      <c r="ED18" s="9">
        <v>20.45</v>
      </c>
      <c r="EE18" s="9">
        <v>47.661000000000001</v>
      </c>
      <c r="EF18" s="9">
        <v>25.876000000000001</v>
      </c>
      <c r="EG18" s="9">
        <v>107.536</v>
      </c>
      <c r="EH18" s="9">
        <v>563.80100000000004</v>
      </c>
      <c r="EI18" s="9">
        <v>481.27499999999998</v>
      </c>
      <c r="EJ18" s="9">
        <v>457.09</v>
      </c>
      <c r="EK18" s="9">
        <v>13.914</v>
      </c>
      <c r="EL18" s="9">
        <v>9.7170000000000005</v>
      </c>
      <c r="EM18" s="9">
        <v>12.949</v>
      </c>
      <c r="EN18" s="9">
        <v>5.2510000000000003</v>
      </c>
      <c r="EO18" s="9">
        <v>4.9770000000000003</v>
      </c>
      <c r="EP18" s="9">
        <v>318.27</v>
      </c>
      <c r="EQ18" s="9">
        <v>38.845999999999997</v>
      </c>
      <c r="ER18" s="9">
        <v>41.661000000000001</v>
      </c>
      <c r="ES18" s="9">
        <v>82.498000000000005</v>
      </c>
      <c r="ET18" s="9">
        <v>62.862000000000002</v>
      </c>
      <c r="EU18" s="9">
        <v>418.41300000000001</v>
      </c>
      <c r="EV18" s="9">
        <v>82.525999999999996</v>
      </c>
      <c r="EW18" s="9">
        <v>645.41700000000003</v>
      </c>
      <c r="EX18" s="9">
        <v>113.282</v>
      </c>
      <c r="EY18" s="9">
        <v>494.005</v>
      </c>
      <c r="EZ18" s="9">
        <v>494.005</v>
      </c>
      <c r="FA18" s="9">
        <v>166.06</v>
      </c>
      <c r="FB18" s="9">
        <v>51.957000000000001</v>
      </c>
      <c r="FC18" s="9">
        <v>14.417999999999999</v>
      </c>
      <c r="FD18" s="9">
        <v>31.253</v>
      </c>
      <c r="FE18" s="9">
        <v>27.562000000000001</v>
      </c>
      <c r="FF18" s="9">
        <v>18.109000000000002</v>
      </c>
      <c r="FG18" s="9">
        <v>27.98</v>
      </c>
      <c r="FH18" s="9">
        <v>0</v>
      </c>
      <c r="FI18" s="9">
        <v>17.16</v>
      </c>
      <c r="FJ18" s="9">
        <v>10.023999999999999</v>
      </c>
      <c r="FK18" s="9">
        <v>20.524999999999999</v>
      </c>
      <c r="FL18" s="9">
        <v>15.122</v>
      </c>
      <c r="FM18" s="9">
        <v>29.898</v>
      </c>
      <c r="FN18" s="9">
        <v>15.773999999999999</v>
      </c>
      <c r="FO18" s="9">
        <v>114.10299999999999</v>
      </c>
      <c r="FP18" s="9">
        <v>327.94600000000003</v>
      </c>
      <c r="FQ18" s="9">
        <v>286.721</v>
      </c>
      <c r="FR18" s="9">
        <v>272.65499999999997</v>
      </c>
      <c r="FS18" s="9">
        <v>6.6219999999999999</v>
      </c>
      <c r="FT18" s="9">
        <v>7.444</v>
      </c>
      <c r="FU18" s="9">
        <v>7.8550000000000004</v>
      </c>
      <c r="FV18" s="9">
        <v>0</v>
      </c>
      <c r="FW18" s="9">
        <v>6.2110000000000003</v>
      </c>
      <c r="FX18" s="9">
        <v>180.04300000000001</v>
      </c>
      <c r="FY18" s="9">
        <v>22.312999999999999</v>
      </c>
      <c r="FZ18" s="9">
        <v>21.542999999999999</v>
      </c>
      <c r="GA18" s="9">
        <v>62.822000000000003</v>
      </c>
      <c r="GB18" s="9">
        <v>34.08</v>
      </c>
      <c r="GC18" s="9">
        <v>252.64</v>
      </c>
      <c r="GD18" s="9">
        <v>41.225000000000001</v>
      </c>
      <c r="GE18" s="9">
        <v>377.435</v>
      </c>
      <c r="GF18" s="9">
        <v>116.57</v>
      </c>
      <c r="GG18" s="9">
        <v>223.83099999999999</v>
      </c>
      <c r="GH18" s="9">
        <v>164.53</v>
      </c>
      <c r="GI18" s="9">
        <v>59.301000000000002</v>
      </c>
      <c r="GJ18" s="9">
        <v>2855.0410000000002</v>
      </c>
      <c r="GK18" s="9">
        <v>2706.3560000000002</v>
      </c>
      <c r="GL18" s="9">
        <v>599.46199999999999</v>
      </c>
      <c r="GM18" s="9">
        <v>261.72699999999998</v>
      </c>
      <c r="GN18" s="9">
        <v>100.53100000000001</v>
      </c>
      <c r="GO18" s="9">
        <v>138.678</v>
      </c>
      <c r="GP18" s="9">
        <v>148.679</v>
      </c>
      <c r="GQ18" s="9">
        <v>90.53</v>
      </c>
      <c r="GR18" s="9">
        <v>156.71899999999999</v>
      </c>
      <c r="GS18" s="9">
        <v>41.8</v>
      </c>
      <c r="GT18" s="9">
        <v>35.241999999999997</v>
      </c>
      <c r="GU18" s="9">
        <v>75.602000000000004</v>
      </c>
      <c r="GV18" s="9">
        <v>86.611999999999995</v>
      </c>
      <c r="GW18" s="9">
        <v>76.995000000000005</v>
      </c>
      <c r="GX18" s="9">
        <v>161.71700000000001</v>
      </c>
      <c r="GY18" s="9">
        <v>77.492000000000004</v>
      </c>
      <c r="GZ18" s="9">
        <v>337.73500000000001</v>
      </c>
      <c r="HA18" s="9">
        <v>2106.8939999999998</v>
      </c>
      <c r="HB18" s="9">
        <v>1730.126</v>
      </c>
      <c r="HC18" s="9">
        <v>1631.346</v>
      </c>
      <c r="HD18" s="9">
        <v>59.656999999999996</v>
      </c>
      <c r="HE18" s="9">
        <v>35.566000000000003</v>
      </c>
      <c r="HF18" s="9">
        <v>58.307000000000002</v>
      </c>
      <c r="HG18" s="9">
        <v>19.931999999999999</v>
      </c>
      <c r="HH18" s="9">
        <v>13.552</v>
      </c>
      <c r="HI18" s="9">
        <v>1313.027</v>
      </c>
      <c r="HJ18" s="9">
        <v>110.751</v>
      </c>
      <c r="HK18" s="9">
        <v>78.926000000000002</v>
      </c>
      <c r="HL18" s="9">
        <v>227.42099999999999</v>
      </c>
      <c r="HM18" s="9">
        <v>300.358</v>
      </c>
      <c r="HN18" s="9">
        <v>1429.7670000000001</v>
      </c>
      <c r="HO18" s="9">
        <v>376.76900000000001</v>
      </c>
      <c r="HP18" s="9">
        <v>148.68600000000001</v>
      </c>
      <c r="HQ18" s="9">
        <v>2472.598</v>
      </c>
      <c r="HR18" s="9">
        <v>382.44400000000002</v>
      </c>
      <c r="HS18" s="9">
        <v>324.517</v>
      </c>
      <c r="HT18" s="9">
        <v>324.517</v>
      </c>
      <c r="HU18" s="9">
        <v>35.674999999999997</v>
      </c>
      <c r="HV18" s="9">
        <v>18.715</v>
      </c>
      <c r="HW18" s="9">
        <v>8.1760000000000002</v>
      </c>
      <c r="HX18" s="9">
        <v>9.8989999999999991</v>
      </c>
      <c r="HY18" s="9">
        <v>11.159000000000001</v>
      </c>
      <c r="HZ18" s="9">
        <v>6.9160000000000004</v>
      </c>
      <c r="IA18" s="9">
        <v>10.311</v>
      </c>
      <c r="IB18" s="9">
        <v>6.0919999999999996</v>
      </c>
      <c r="IC18" s="9">
        <v>1.673</v>
      </c>
      <c r="ID18" s="9">
        <v>7.5460000000000003</v>
      </c>
      <c r="IE18" s="9">
        <v>4.71</v>
      </c>
      <c r="IF18" s="9">
        <v>5.82</v>
      </c>
      <c r="IG18" s="9">
        <v>15.566000000000001</v>
      </c>
      <c r="IH18" s="9">
        <v>2.5089999999999999</v>
      </c>
      <c r="II18" s="9">
        <v>16.96</v>
      </c>
      <c r="IJ18" s="9">
        <v>288.84300000000002</v>
      </c>
      <c r="IK18" s="9">
        <v>200.42</v>
      </c>
      <c r="IL18" s="9">
        <v>180.72300000000001</v>
      </c>
      <c r="IM18" s="9">
        <v>6.798</v>
      </c>
      <c r="IN18" s="9">
        <v>11.933999999999999</v>
      </c>
      <c r="IO18" s="9">
        <v>7.7430000000000003</v>
      </c>
      <c r="IP18" s="9">
        <v>8.7680000000000007</v>
      </c>
      <c r="IQ18" s="9">
        <v>1.59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12962</vt:i4>
      </vt:variant>
    </vt:vector>
  </HeadingPairs>
  <TitlesOfParts>
    <vt:vector size="12983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A127835598V</vt:lpstr>
      <vt:lpstr>A127835598V_Data</vt:lpstr>
      <vt:lpstr>A127835598V_Latest</vt:lpstr>
      <vt:lpstr>A127835602X</vt:lpstr>
      <vt:lpstr>A127835602X_Data</vt:lpstr>
      <vt:lpstr>A127835602X_Latest</vt:lpstr>
      <vt:lpstr>A127835606J</vt:lpstr>
      <vt:lpstr>A127835606J_Data</vt:lpstr>
      <vt:lpstr>A127835606J_Latest</vt:lpstr>
      <vt:lpstr>A127835610X</vt:lpstr>
      <vt:lpstr>A127835610X_Data</vt:lpstr>
      <vt:lpstr>A127835610X_Latest</vt:lpstr>
      <vt:lpstr>A127835614J</vt:lpstr>
      <vt:lpstr>A127835614J_Data</vt:lpstr>
      <vt:lpstr>A127835614J_Latest</vt:lpstr>
      <vt:lpstr>A127835618T</vt:lpstr>
      <vt:lpstr>A127835618T_Data</vt:lpstr>
      <vt:lpstr>A127835618T_Latest</vt:lpstr>
      <vt:lpstr>A127835622J</vt:lpstr>
      <vt:lpstr>A127835622J_Data</vt:lpstr>
      <vt:lpstr>A127835622J_Latest</vt:lpstr>
      <vt:lpstr>A127835626T</vt:lpstr>
      <vt:lpstr>A127835626T_Data</vt:lpstr>
      <vt:lpstr>A127835626T_Latest</vt:lpstr>
      <vt:lpstr>A127835630J</vt:lpstr>
      <vt:lpstr>A127835630J_Data</vt:lpstr>
      <vt:lpstr>A127835630J_Latest</vt:lpstr>
      <vt:lpstr>A127835634T</vt:lpstr>
      <vt:lpstr>A127835634T_Data</vt:lpstr>
      <vt:lpstr>A127835634T_Latest</vt:lpstr>
      <vt:lpstr>A127835638A</vt:lpstr>
      <vt:lpstr>A127835638A_Data</vt:lpstr>
      <vt:lpstr>A127835638A_Latest</vt:lpstr>
      <vt:lpstr>A127835642T</vt:lpstr>
      <vt:lpstr>A127835642T_Data</vt:lpstr>
      <vt:lpstr>A127835642T_Latest</vt:lpstr>
      <vt:lpstr>A127835646A</vt:lpstr>
      <vt:lpstr>A127835646A_Data</vt:lpstr>
      <vt:lpstr>A127835646A_Latest</vt:lpstr>
      <vt:lpstr>A127835650T</vt:lpstr>
      <vt:lpstr>A127835650T_Data</vt:lpstr>
      <vt:lpstr>A127835650T_Latest</vt:lpstr>
      <vt:lpstr>A127835654A</vt:lpstr>
      <vt:lpstr>A127835654A_Data</vt:lpstr>
      <vt:lpstr>A127835654A_Latest</vt:lpstr>
      <vt:lpstr>A127835658K</vt:lpstr>
      <vt:lpstr>A127835658K_Data</vt:lpstr>
      <vt:lpstr>A127835658K_Latest</vt:lpstr>
      <vt:lpstr>A127835662A</vt:lpstr>
      <vt:lpstr>A127835662A_Data</vt:lpstr>
      <vt:lpstr>A127835662A_Latest</vt:lpstr>
      <vt:lpstr>A127835666K</vt:lpstr>
      <vt:lpstr>A127835666K_Data</vt:lpstr>
      <vt:lpstr>A127835666K_Latest</vt:lpstr>
      <vt:lpstr>A127835670A</vt:lpstr>
      <vt:lpstr>A127835670A_Data</vt:lpstr>
      <vt:lpstr>A127835670A_Latest</vt:lpstr>
      <vt:lpstr>A127835674K</vt:lpstr>
      <vt:lpstr>A127835674K_Data</vt:lpstr>
      <vt:lpstr>A127835674K_Latest</vt:lpstr>
      <vt:lpstr>A127835678V</vt:lpstr>
      <vt:lpstr>A127835678V_Data</vt:lpstr>
      <vt:lpstr>A127835678V_Latest</vt:lpstr>
      <vt:lpstr>A127835682K</vt:lpstr>
      <vt:lpstr>A127835682K_Data</vt:lpstr>
      <vt:lpstr>A127835682K_Latest</vt:lpstr>
      <vt:lpstr>A127835686V</vt:lpstr>
      <vt:lpstr>A127835686V_Data</vt:lpstr>
      <vt:lpstr>A127835686V_Latest</vt:lpstr>
      <vt:lpstr>A127835690K</vt:lpstr>
      <vt:lpstr>A127835690K_Data</vt:lpstr>
      <vt:lpstr>A127835690K_Latest</vt:lpstr>
      <vt:lpstr>A127835698C</vt:lpstr>
      <vt:lpstr>A127835698C_Data</vt:lpstr>
      <vt:lpstr>A127835698C_Latest</vt:lpstr>
      <vt:lpstr>A127835702J</vt:lpstr>
      <vt:lpstr>A127835702J_Data</vt:lpstr>
      <vt:lpstr>A127835702J_Latest</vt:lpstr>
      <vt:lpstr>A127835706T</vt:lpstr>
      <vt:lpstr>A127835706T_Data</vt:lpstr>
      <vt:lpstr>A127835706T_Latest</vt:lpstr>
      <vt:lpstr>A127835710J</vt:lpstr>
      <vt:lpstr>A127835710J_Data</vt:lpstr>
      <vt:lpstr>A127835710J_Latest</vt:lpstr>
      <vt:lpstr>A127835714T</vt:lpstr>
      <vt:lpstr>A127835714T_Data</vt:lpstr>
      <vt:lpstr>A127835714T_Latest</vt:lpstr>
      <vt:lpstr>A127835718A</vt:lpstr>
      <vt:lpstr>A127835718A_Data</vt:lpstr>
      <vt:lpstr>A127835718A_Latest</vt:lpstr>
      <vt:lpstr>A127835722T</vt:lpstr>
      <vt:lpstr>A127835722T_Data</vt:lpstr>
      <vt:lpstr>A127835722T_Latest</vt:lpstr>
      <vt:lpstr>A127835726A</vt:lpstr>
      <vt:lpstr>A127835726A_Data</vt:lpstr>
      <vt:lpstr>A127835726A_Latest</vt:lpstr>
      <vt:lpstr>A127835730T</vt:lpstr>
      <vt:lpstr>A127835730T_Data</vt:lpstr>
      <vt:lpstr>A127835730T_Latest</vt:lpstr>
      <vt:lpstr>A127835734A</vt:lpstr>
      <vt:lpstr>A127835734A_Data</vt:lpstr>
      <vt:lpstr>A127835734A_Latest</vt:lpstr>
      <vt:lpstr>A127835738K</vt:lpstr>
      <vt:lpstr>A127835738K_Data</vt:lpstr>
      <vt:lpstr>A127835738K_Latest</vt:lpstr>
      <vt:lpstr>A127835742A</vt:lpstr>
      <vt:lpstr>A127835742A_Data</vt:lpstr>
      <vt:lpstr>A127835742A_Latest</vt:lpstr>
      <vt:lpstr>A127835746K</vt:lpstr>
      <vt:lpstr>A127835746K_Data</vt:lpstr>
      <vt:lpstr>A127835746K_Latest</vt:lpstr>
      <vt:lpstr>A127835750A</vt:lpstr>
      <vt:lpstr>A127835750A_Data</vt:lpstr>
      <vt:lpstr>A127835750A_Latest</vt:lpstr>
      <vt:lpstr>A127835754K</vt:lpstr>
      <vt:lpstr>A127835754K_Data</vt:lpstr>
      <vt:lpstr>A127835754K_Latest</vt:lpstr>
      <vt:lpstr>A127835758V</vt:lpstr>
      <vt:lpstr>A127835758V_Data</vt:lpstr>
      <vt:lpstr>A127835758V_Latest</vt:lpstr>
      <vt:lpstr>A127835762K</vt:lpstr>
      <vt:lpstr>A127835762K_Data</vt:lpstr>
      <vt:lpstr>A127835762K_Latest</vt:lpstr>
      <vt:lpstr>A127835766V</vt:lpstr>
      <vt:lpstr>A127835766V_Data</vt:lpstr>
      <vt:lpstr>A127835766V_Latest</vt:lpstr>
      <vt:lpstr>A127835770K</vt:lpstr>
      <vt:lpstr>A127835770K_Data</vt:lpstr>
      <vt:lpstr>A127835770K_Latest</vt:lpstr>
      <vt:lpstr>A127835774V</vt:lpstr>
      <vt:lpstr>A127835774V_Data</vt:lpstr>
      <vt:lpstr>A127835774V_Latest</vt:lpstr>
      <vt:lpstr>A127835778C</vt:lpstr>
      <vt:lpstr>A127835778C_Data</vt:lpstr>
      <vt:lpstr>A127835778C_Latest</vt:lpstr>
      <vt:lpstr>A127835782V</vt:lpstr>
      <vt:lpstr>A127835782V_Data</vt:lpstr>
      <vt:lpstr>A127835782V_Latest</vt:lpstr>
      <vt:lpstr>A127835786C</vt:lpstr>
      <vt:lpstr>A127835786C_Data</vt:lpstr>
      <vt:lpstr>A127835786C_Latest</vt:lpstr>
      <vt:lpstr>A127835790V</vt:lpstr>
      <vt:lpstr>A127835790V_Data</vt:lpstr>
      <vt:lpstr>A127835790V_Latest</vt:lpstr>
      <vt:lpstr>A127835794C</vt:lpstr>
      <vt:lpstr>A127835794C_Data</vt:lpstr>
      <vt:lpstr>A127835794C_Latest</vt:lpstr>
      <vt:lpstr>A127835798L</vt:lpstr>
      <vt:lpstr>A127835798L_Data</vt:lpstr>
      <vt:lpstr>A127835798L_Latest</vt:lpstr>
      <vt:lpstr>A127835810T</vt:lpstr>
      <vt:lpstr>A127835810T_Data</vt:lpstr>
      <vt:lpstr>A127835810T_Latest</vt:lpstr>
      <vt:lpstr>A127835814A</vt:lpstr>
      <vt:lpstr>A127835814A_Data</vt:lpstr>
      <vt:lpstr>A127835814A_Latest</vt:lpstr>
      <vt:lpstr>A127835818K</vt:lpstr>
      <vt:lpstr>A127835818K_Data</vt:lpstr>
      <vt:lpstr>A127835818K_Latest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A127837074T</vt:lpstr>
      <vt:lpstr>A127837074T_Data</vt:lpstr>
      <vt:lpstr>A127837074T_Latest</vt:lpstr>
      <vt:lpstr>A127837078A</vt:lpstr>
      <vt:lpstr>A127837078A_Data</vt:lpstr>
      <vt:lpstr>A127837078A_Latest</vt:lpstr>
      <vt:lpstr>A127837082T</vt:lpstr>
      <vt:lpstr>A127837082T_Data</vt:lpstr>
      <vt:lpstr>A127837082T_Latest</vt:lpstr>
      <vt:lpstr>A127837086A</vt:lpstr>
      <vt:lpstr>A127837086A_Data</vt:lpstr>
      <vt:lpstr>A127837086A_Latest</vt:lpstr>
      <vt:lpstr>A127837090T</vt:lpstr>
      <vt:lpstr>A127837090T_Data</vt:lpstr>
      <vt:lpstr>A127837090T_Latest</vt:lpstr>
      <vt:lpstr>A127837094A</vt:lpstr>
      <vt:lpstr>A127837094A_Data</vt:lpstr>
      <vt:lpstr>A127837094A_Latest</vt:lpstr>
      <vt:lpstr>A127837098K</vt:lpstr>
      <vt:lpstr>A127837098K_Data</vt:lpstr>
      <vt:lpstr>A127837098K_Latest</vt:lpstr>
      <vt:lpstr>A127837102R</vt:lpstr>
      <vt:lpstr>A127837102R_Data</vt:lpstr>
      <vt:lpstr>A127837102R_Latest</vt:lpstr>
      <vt:lpstr>A127837106X</vt:lpstr>
      <vt:lpstr>A127837106X_Data</vt:lpstr>
      <vt:lpstr>A127837106X_Latest</vt:lpstr>
      <vt:lpstr>A127837110R</vt:lpstr>
      <vt:lpstr>A127837110R_Data</vt:lpstr>
      <vt:lpstr>A127837110R_Latest</vt:lpstr>
      <vt:lpstr>A127837114X</vt:lpstr>
      <vt:lpstr>A127837114X_Data</vt:lpstr>
      <vt:lpstr>A127837114X_Latest</vt:lpstr>
      <vt:lpstr>A127837118J</vt:lpstr>
      <vt:lpstr>A127837118J_Data</vt:lpstr>
      <vt:lpstr>A127837118J_Latest</vt:lpstr>
      <vt:lpstr>A127837122X</vt:lpstr>
      <vt:lpstr>A127837122X_Data</vt:lpstr>
      <vt:lpstr>A127837122X_Latest</vt:lpstr>
      <vt:lpstr>A127837126J</vt:lpstr>
      <vt:lpstr>A127837126J_Data</vt:lpstr>
      <vt:lpstr>A127837126J_Latest</vt:lpstr>
      <vt:lpstr>A127837130X</vt:lpstr>
      <vt:lpstr>A127837130X_Data</vt:lpstr>
      <vt:lpstr>A127837130X_Latest</vt:lpstr>
      <vt:lpstr>A127837138T</vt:lpstr>
      <vt:lpstr>A127837138T_Data</vt:lpstr>
      <vt:lpstr>A127837138T_Latest</vt:lpstr>
      <vt:lpstr>A127837142J</vt:lpstr>
      <vt:lpstr>A127837142J_Data</vt:lpstr>
      <vt:lpstr>A127837142J_Latest</vt:lpstr>
      <vt:lpstr>A127837146T</vt:lpstr>
      <vt:lpstr>A127837146T_Data</vt:lpstr>
      <vt:lpstr>A127837146T_Latest</vt:lpstr>
      <vt:lpstr>A127837150J</vt:lpstr>
      <vt:lpstr>A127837150J_Data</vt:lpstr>
      <vt:lpstr>A127837150J_Latest</vt:lpstr>
      <vt:lpstr>A127837154T</vt:lpstr>
      <vt:lpstr>A127837154T_Data</vt:lpstr>
      <vt:lpstr>A127837154T_Latest</vt:lpstr>
      <vt:lpstr>A127837158A</vt:lpstr>
      <vt:lpstr>A127837158A_Data</vt:lpstr>
      <vt:lpstr>A127837158A_Latest</vt:lpstr>
      <vt:lpstr>A127837162T</vt:lpstr>
      <vt:lpstr>A127837162T_Data</vt:lpstr>
      <vt:lpstr>A127837162T_Latest</vt:lpstr>
      <vt:lpstr>A127837166A</vt:lpstr>
      <vt:lpstr>A127837166A_Data</vt:lpstr>
      <vt:lpstr>A127837166A_Latest</vt:lpstr>
      <vt:lpstr>A127837170T</vt:lpstr>
      <vt:lpstr>A127837170T_Data</vt:lpstr>
      <vt:lpstr>A127837170T_Latest</vt:lpstr>
      <vt:lpstr>A127837174A</vt:lpstr>
      <vt:lpstr>A127837174A_Data</vt:lpstr>
      <vt:lpstr>A127837174A_Latest</vt:lpstr>
      <vt:lpstr>A127837178K</vt:lpstr>
      <vt:lpstr>A127837178K_Data</vt:lpstr>
      <vt:lpstr>A127837178K_Latest</vt:lpstr>
      <vt:lpstr>A127837182A</vt:lpstr>
      <vt:lpstr>A127837182A_Data</vt:lpstr>
      <vt:lpstr>A127837182A_Latest</vt:lpstr>
      <vt:lpstr>A127837186K</vt:lpstr>
      <vt:lpstr>A127837186K_Data</vt:lpstr>
      <vt:lpstr>A127837186K_Latest</vt:lpstr>
      <vt:lpstr>A127837190A</vt:lpstr>
      <vt:lpstr>A127837190A_Data</vt:lpstr>
      <vt:lpstr>A127837190A_Latest</vt:lpstr>
      <vt:lpstr>A127837194K</vt:lpstr>
      <vt:lpstr>A127837194K_Data</vt:lpstr>
      <vt:lpstr>A127837194K_Latest</vt:lpstr>
      <vt:lpstr>A127837198V</vt:lpstr>
      <vt:lpstr>A127837198V_Data</vt:lpstr>
      <vt:lpstr>A127837198V_Latest</vt:lpstr>
      <vt:lpstr>A127837202X</vt:lpstr>
      <vt:lpstr>A127837202X_Data</vt:lpstr>
      <vt:lpstr>A127837202X_Latest</vt:lpstr>
      <vt:lpstr>A127837206J</vt:lpstr>
      <vt:lpstr>A127837206J_Data</vt:lpstr>
      <vt:lpstr>A127837206J_Latest</vt:lpstr>
      <vt:lpstr>A127837210X</vt:lpstr>
      <vt:lpstr>A127837210X_Data</vt:lpstr>
      <vt:lpstr>A127837210X_Latest</vt:lpstr>
      <vt:lpstr>A127837214J</vt:lpstr>
      <vt:lpstr>A127837214J_Data</vt:lpstr>
      <vt:lpstr>A127837214J_Latest</vt:lpstr>
      <vt:lpstr>A127837218T</vt:lpstr>
      <vt:lpstr>A127837218T_Data</vt:lpstr>
      <vt:lpstr>A127837218T_Latest</vt:lpstr>
      <vt:lpstr>A127837222J</vt:lpstr>
      <vt:lpstr>A127837222J_Data</vt:lpstr>
      <vt:lpstr>A127837222J_Latest</vt:lpstr>
      <vt:lpstr>A127837230J</vt:lpstr>
      <vt:lpstr>A127837230J_Data</vt:lpstr>
      <vt:lpstr>A127837230J_Latest</vt:lpstr>
      <vt:lpstr>A127837234T</vt:lpstr>
      <vt:lpstr>A127837234T_Data</vt:lpstr>
      <vt:lpstr>A127837234T_Latest</vt:lpstr>
      <vt:lpstr>A127837238A</vt:lpstr>
      <vt:lpstr>A127837238A_Data</vt:lpstr>
      <vt:lpstr>A127837238A_Latest</vt:lpstr>
      <vt:lpstr>A127837242T</vt:lpstr>
      <vt:lpstr>A127837242T_Data</vt:lpstr>
      <vt:lpstr>A127837242T_Latest</vt:lpstr>
      <vt:lpstr>A127837246A</vt:lpstr>
      <vt:lpstr>A127837246A_Data</vt:lpstr>
      <vt:lpstr>A127837246A_Latest</vt:lpstr>
      <vt:lpstr>A127837250T</vt:lpstr>
      <vt:lpstr>A127837250T_Data</vt:lpstr>
      <vt:lpstr>A127837250T_Latest</vt:lpstr>
      <vt:lpstr>A127837254A</vt:lpstr>
      <vt:lpstr>A127837254A_Data</vt:lpstr>
      <vt:lpstr>A127837254A_Latest</vt:lpstr>
      <vt:lpstr>A127837262A</vt:lpstr>
      <vt:lpstr>A127837262A_Data</vt:lpstr>
      <vt:lpstr>A127837262A_Latest</vt:lpstr>
      <vt:lpstr>A127837266K</vt:lpstr>
      <vt:lpstr>A127837266K_Data</vt:lpstr>
      <vt:lpstr>A127837266K_Latest</vt:lpstr>
      <vt:lpstr>A127837270A</vt:lpstr>
      <vt:lpstr>A127837270A_Data</vt:lpstr>
      <vt:lpstr>A127837270A_Latest</vt:lpstr>
      <vt:lpstr>A127837274K</vt:lpstr>
      <vt:lpstr>A127837274K_Data</vt:lpstr>
      <vt:lpstr>A127837274K_Latest</vt:lpstr>
      <vt:lpstr>A127837278V</vt:lpstr>
      <vt:lpstr>A127837278V_Data</vt:lpstr>
      <vt:lpstr>A127837278V_Latest</vt:lpstr>
      <vt:lpstr>A127837282K</vt:lpstr>
      <vt:lpstr>A127837282K_Data</vt:lpstr>
      <vt:lpstr>A127837282K_Latest</vt:lpstr>
      <vt:lpstr>A127837286V</vt:lpstr>
      <vt:lpstr>A127837286V_Data</vt:lpstr>
      <vt:lpstr>A127837286V_Latest</vt:lpstr>
      <vt:lpstr>A127837290K</vt:lpstr>
      <vt:lpstr>A127837290K_Data</vt:lpstr>
      <vt:lpstr>A127837290K_Latest</vt:lpstr>
      <vt:lpstr>A127837294V</vt:lpstr>
      <vt:lpstr>A127837294V_Data</vt:lpstr>
      <vt:lpstr>A127837294V_Latest</vt:lpstr>
      <vt:lpstr>A127837298C</vt:lpstr>
      <vt:lpstr>A127837298C_Data</vt:lpstr>
      <vt:lpstr>A127837298C_Latest</vt:lpstr>
      <vt:lpstr>A127837302J</vt:lpstr>
      <vt:lpstr>A127837302J_Data</vt:lpstr>
      <vt:lpstr>A127837302J_Latest</vt:lpstr>
      <vt:lpstr>A127837306T</vt:lpstr>
      <vt:lpstr>A127837306T_Data</vt:lpstr>
      <vt:lpstr>A127837306T_Latest</vt:lpstr>
      <vt:lpstr>A127837314T</vt:lpstr>
      <vt:lpstr>A127837314T_Data</vt:lpstr>
      <vt:lpstr>A127837314T_Latest</vt:lpstr>
      <vt:lpstr>A127837318A</vt:lpstr>
      <vt:lpstr>A127837318A_Data</vt:lpstr>
      <vt:lpstr>A127837318A_Latest</vt:lpstr>
      <vt:lpstr>A127837322T</vt:lpstr>
      <vt:lpstr>A127837322T_Data</vt:lpstr>
      <vt:lpstr>A127837322T_Latest</vt:lpstr>
      <vt:lpstr>A127837326A</vt:lpstr>
      <vt:lpstr>A127837326A_Data</vt:lpstr>
      <vt:lpstr>A127837326A_Latest</vt:lpstr>
      <vt:lpstr>A127837330T</vt:lpstr>
      <vt:lpstr>A127837330T_Data</vt:lpstr>
      <vt:lpstr>A127837330T_Latest</vt:lpstr>
      <vt:lpstr>A127837334A</vt:lpstr>
      <vt:lpstr>A127837334A_Data</vt:lpstr>
      <vt:lpstr>A127837334A_Latest</vt:lpstr>
      <vt:lpstr>A127837338K</vt:lpstr>
      <vt:lpstr>A127837338K_Data</vt:lpstr>
      <vt:lpstr>A127837338K_Latest</vt:lpstr>
      <vt:lpstr>A127837342A</vt:lpstr>
      <vt:lpstr>A127837342A_Data</vt:lpstr>
      <vt:lpstr>A127837342A_Latest</vt:lpstr>
      <vt:lpstr>A127837346K</vt:lpstr>
      <vt:lpstr>A127837346K_Data</vt:lpstr>
      <vt:lpstr>A127837346K_Latest</vt:lpstr>
      <vt:lpstr>A127837350A</vt:lpstr>
      <vt:lpstr>A127837350A_Data</vt:lpstr>
      <vt:lpstr>A127837350A_Latest</vt:lpstr>
      <vt:lpstr>A127837354K</vt:lpstr>
      <vt:lpstr>A127837354K_Data</vt:lpstr>
      <vt:lpstr>A127837354K_Latest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A127838642W</vt:lpstr>
      <vt:lpstr>A127838642W_Data</vt:lpstr>
      <vt:lpstr>A127838642W_Latest</vt:lpstr>
      <vt:lpstr>A127838646F</vt:lpstr>
      <vt:lpstr>A127838646F_Data</vt:lpstr>
      <vt:lpstr>A127838646F_Latest</vt:lpstr>
      <vt:lpstr>A127838650W</vt:lpstr>
      <vt:lpstr>A127838650W_Data</vt:lpstr>
      <vt:lpstr>A127838650W_Latest</vt:lpstr>
      <vt:lpstr>A127838654F</vt:lpstr>
      <vt:lpstr>A127838654F_Data</vt:lpstr>
      <vt:lpstr>A127838654F_Latest</vt:lpstr>
      <vt:lpstr>A127838662F</vt:lpstr>
      <vt:lpstr>A127838662F_Data</vt:lpstr>
      <vt:lpstr>A127838662F_Latest</vt:lpstr>
      <vt:lpstr>A127838666R</vt:lpstr>
      <vt:lpstr>A127838666R_Data</vt:lpstr>
      <vt:lpstr>A127838666R_Latest</vt:lpstr>
      <vt:lpstr>A127838670F</vt:lpstr>
      <vt:lpstr>A127838670F_Data</vt:lpstr>
      <vt:lpstr>A127838670F_Latest</vt:lpstr>
      <vt:lpstr>A127838674R</vt:lpstr>
      <vt:lpstr>A127838674R_Data</vt:lpstr>
      <vt:lpstr>A127838674R_Latest</vt:lpstr>
      <vt:lpstr>A127838678X</vt:lpstr>
      <vt:lpstr>A127838678X_Data</vt:lpstr>
      <vt:lpstr>A127838678X_Latest</vt:lpstr>
      <vt:lpstr>A127838682R</vt:lpstr>
      <vt:lpstr>A127838682R_Data</vt:lpstr>
      <vt:lpstr>A127838682R_Latest</vt:lpstr>
      <vt:lpstr>A127838686X</vt:lpstr>
      <vt:lpstr>A127838686X_Data</vt:lpstr>
      <vt:lpstr>A127838686X_Latest</vt:lpstr>
      <vt:lpstr>A127838690R</vt:lpstr>
      <vt:lpstr>A127838690R_Data</vt:lpstr>
      <vt:lpstr>A127838690R_Latest</vt:lpstr>
      <vt:lpstr>A127838694X</vt:lpstr>
      <vt:lpstr>A127838694X_Data</vt:lpstr>
      <vt:lpstr>A127838694X_Latest</vt:lpstr>
      <vt:lpstr>A127838698J</vt:lpstr>
      <vt:lpstr>A127838698J_Data</vt:lpstr>
      <vt:lpstr>A127838698J_Latest</vt:lpstr>
      <vt:lpstr>A127838702L</vt:lpstr>
      <vt:lpstr>A127838702L_Data</vt:lpstr>
      <vt:lpstr>A127838702L_Latest</vt:lpstr>
      <vt:lpstr>A127838706W</vt:lpstr>
      <vt:lpstr>A127838706W_Data</vt:lpstr>
      <vt:lpstr>A127838706W_Latest</vt:lpstr>
      <vt:lpstr>A127838710L</vt:lpstr>
      <vt:lpstr>A127838710L_Data</vt:lpstr>
      <vt:lpstr>A127838710L_Latest</vt:lpstr>
      <vt:lpstr>A127838714W</vt:lpstr>
      <vt:lpstr>A127838714W_Data</vt:lpstr>
      <vt:lpstr>A127838714W_Latest</vt:lpstr>
      <vt:lpstr>A127838718F</vt:lpstr>
      <vt:lpstr>A127838718F_Data</vt:lpstr>
      <vt:lpstr>A127838718F_Latest</vt:lpstr>
      <vt:lpstr>A127838722W</vt:lpstr>
      <vt:lpstr>A127838722W_Data</vt:lpstr>
      <vt:lpstr>A127838722W_Latest</vt:lpstr>
      <vt:lpstr>A127838726F</vt:lpstr>
      <vt:lpstr>A127838726F_Data</vt:lpstr>
      <vt:lpstr>A127838726F_Latest</vt:lpstr>
      <vt:lpstr>A127838730W</vt:lpstr>
      <vt:lpstr>A127838730W_Data</vt:lpstr>
      <vt:lpstr>A127838730W_Latest</vt:lpstr>
      <vt:lpstr>A127838738R</vt:lpstr>
      <vt:lpstr>A127838738R_Data</vt:lpstr>
      <vt:lpstr>A127838738R_Latest</vt:lpstr>
      <vt:lpstr>A127838742F</vt:lpstr>
      <vt:lpstr>A127838742F_Data</vt:lpstr>
      <vt:lpstr>A127838742F_Latest</vt:lpstr>
      <vt:lpstr>A127838746R</vt:lpstr>
      <vt:lpstr>A127838746R_Data</vt:lpstr>
      <vt:lpstr>A127838746R_Latest</vt:lpstr>
      <vt:lpstr>A127838750F</vt:lpstr>
      <vt:lpstr>A127838750F_Data</vt:lpstr>
      <vt:lpstr>A127838750F_Latest</vt:lpstr>
      <vt:lpstr>A127838754R</vt:lpstr>
      <vt:lpstr>A127838754R_Data</vt:lpstr>
      <vt:lpstr>A127838754R_Latest</vt:lpstr>
      <vt:lpstr>A127838758X</vt:lpstr>
      <vt:lpstr>A127838758X_Data</vt:lpstr>
      <vt:lpstr>A127838758X_Latest</vt:lpstr>
      <vt:lpstr>A127838762R</vt:lpstr>
      <vt:lpstr>A127838762R_Data</vt:lpstr>
      <vt:lpstr>A127838762R_Latest</vt:lpstr>
      <vt:lpstr>A127838766X</vt:lpstr>
      <vt:lpstr>A127838766X_Data</vt:lpstr>
      <vt:lpstr>A127838766X_Latest</vt:lpstr>
      <vt:lpstr>A127838770R</vt:lpstr>
      <vt:lpstr>A127838770R_Data</vt:lpstr>
      <vt:lpstr>A127838770R_Latest</vt:lpstr>
      <vt:lpstr>A127838774X</vt:lpstr>
      <vt:lpstr>A127838774X_Data</vt:lpstr>
      <vt:lpstr>A127838774X_Latest</vt:lpstr>
      <vt:lpstr>A127838778J</vt:lpstr>
      <vt:lpstr>A127838778J_Data</vt:lpstr>
      <vt:lpstr>A127838778J_Latest</vt:lpstr>
      <vt:lpstr>A127838782X</vt:lpstr>
      <vt:lpstr>A127838782X_Data</vt:lpstr>
      <vt:lpstr>A127838782X_Latest</vt:lpstr>
      <vt:lpstr>A127838786J</vt:lpstr>
      <vt:lpstr>A127838786J_Data</vt:lpstr>
      <vt:lpstr>A127838786J_Latest</vt:lpstr>
      <vt:lpstr>A127838790X</vt:lpstr>
      <vt:lpstr>A127838790X_Data</vt:lpstr>
      <vt:lpstr>A127838790X_Latest</vt:lpstr>
      <vt:lpstr>A127838798T</vt:lpstr>
      <vt:lpstr>A127838798T_Data</vt:lpstr>
      <vt:lpstr>A127838798T_Latest</vt:lpstr>
      <vt:lpstr>A127838802W</vt:lpstr>
      <vt:lpstr>A127838802W_Data</vt:lpstr>
      <vt:lpstr>A127838802W_Latest</vt:lpstr>
      <vt:lpstr>A127838806F</vt:lpstr>
      <vt:lpstr>A127838806F_Data</vt:lpstr>
      <vt:lpstr>A127838806F_Latest</vt:lpstr>
      <vt:lpstr>A127838810W</vt:lpstr>
      <vt:lpstr>A127838810W_Data</vt:lpstr>
      <vt:lpstr>A127838810W_Latest</vt:lpstr>
      <vt:lpstr>A127838814F</vt:lpstr>
      <vt:lpstr>A127838814F_Data</vt:lpstr>
      <vt:lpstr>A127838814F_Latest</vt:lpstr>
      <vt:lpstr>A127838818R</vt:lpstr>
      <vt:lpstr>A127838818R_Data</vt:lpstr>
      <vt:lpstr>A127838818R_Latest</vt:lpstr>
      <vt:lpstr>A127838822F</vt:lpstr>
      <vt:lpstr>A127838822F_Data</vt:lpstr>
      <vt:lpstr>A127838822F_Latest</vt:lpstr>
      <vt:lpstr>A127838826R</vt:lpstr>
      <vt:lpstr>A127838826R_Data</vt:lpstr>
      <vt:lpstr>A127838826R_Latest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A127840082A</vt:lpstr>
      <vt:lpstr>A127840082A_Data</vt:lpstr>
      <vt:lpstr>A127840082A_Latest</vt:lpstr>
      <vt:lpstr>A127840086K</vt:lpstr>
      <vt:lpstr>A127840086K_Data</vt:lpstr>
      <vt:lpstr>A127840086K_Latest</vt:lpstr>
      <vt:lpstr>A127840090A</vt:lpstr>
      <vt:lpstr>A127840090A_Data</vt:lpstr>
      <vt:lpstr>A127840090A_Latest</vt:lpstr>
      <vt:lpstr>A127840094K</vt:lpstr>
      <vt:lpstr>A127840094K_Data</vt:lpstr>
      <vt:lpstr>A127840094K_Latest</vt:lpstr>
      <vt:lpstr>A127840098V</vt:lpstr>
      <vt:lpstr>A127840098V_Data</vt:lpstr>
      <vt:lpstr>A127840098V_Latest</vt:lpstr>
      <vt:lpstr>A127840102X</vt:lpstr>
      <vt:lpstr>A127840102X_Data</vt:lpstr>
      <vt:lpstr>A127840102X_Latest</vt:lpstr>
      <vt:lpstr>A127840106J</vt:lpstr>
      <vt:lpstr>A127840106J_Data</vt:lpstr>
      <vt:lpstr>A127840106J_Latest</vt:lpstr>
      <vt:lpstr>A127840110X</vt:lpstr>
      <vt:lpstr>A127840110X_Data</vt:lpstr>
      <vt:lpstr>A127840110X_Latest</vt:lpstr>
      <vt:lpstr>A127840114J</vt:lpstr>
      <vt:lpstr>A127840114J_Data</vt:lpstr>
      <vt:lpstr>A127840114J_Latest</vt:lpstr>
      <vt:lpstr>A127840118T</vt:lpstr>
      <vt:lpstr>A127840118T_Data</vt:lpstr>
      <vt:lpstr>A127840118T_Latest</vt:lpstr>
      <vt:lpstr>A127840122J</vt:lpstr>
      <vt:lpstr>A127840122J_Data</vt:lpstr>
      <vt:lpstr>A127840122J_Latest</vt:lpstr>
      <vt:lpstr>A127840126T</vt:lpstr>
      <vt:lpstr>A127840126T_Data</vt:lpstr>
      <vt:lpstr>A127840126T_Latest</vt:lpstr>
      <vt:lpstr>A127840134T</vt:lpstr>
      <vt:lpstr>A127840134T_Data</vt:lpstr>
      <vt:lpstr>A127840134T_Latest</vt:lpstr>
      <vt:lpstr>A127840138A</vt:lpstr>
      <vt:lpstr>A127840138A_Data</vt:lpstr>
      <vt:lpstr>A127840138A_Latest</vt:lpstr>
      <vt:lpstr>A127840142T</vt:lpstr>
      <vt:lpstr>A127840142T_Data</vt:lpstr>
      <vt:lpstr>A127840142T_Latest</vt:lpstr>
      <vt:lpstr>A127840146A</vt:lpstr>
      <vt:lpstr>A127840146A_Data</vt:lpstr>
      <vt:lpstr>A127840146A_Latest</vt:lpstr>
      <vt:lpstr>A127840150T</vt:lpstr>
      <vt:lpstr>A127840150T_Data</vt:lpstr>
      <vt:lpstr>A127840150T_Latest</vt:lpstr>
      <vt:lpstr>A127840154A</vt:lpstr>
      <vt:lpstr>A127840154A_Data</vt:lpstr>
      <vt:lpstr>A127840154A_Latest</vt:lpstr>
      <vt:lpstr>A127840158K</vt:lpstr>
      <vt:lpstr>A127840158K_Data</vt:lpstr>
      <vt:lpstr>A127840158K_Latest</vt:lpstr>
      <vt:lpstr>A127840162A</vt:lpstr>
      <vt:lpstr>A127840162A_Data</vt:lpstr>
      <vt:lpstr>A127840162A_Latest</vt:lpstr>
      <vt:lpstr>A127840166K</vt:lpstr>
      <vt:lpstr>A127840166K_Data</vt:lpstr>
      <vt:lpstr>A127840166K_Latest</vt:lpstr>
      <vt:lpstr>A127840170A</vt:lpstr>
      <vt:lpstr>A127840170A_Data</vt:lpstr>
      <vt:lpstr>A127840170A_Latest</vt:lpstr>
      <vt:lpstr>A127840174K</vt:lpstr>
      <vt:lpstr>A127840174K_Data</vt:lpstr>
      <vt:lpstr>A127840174K_Latest</vt:lpstr>
      <vt:lpstr>A127840178V</vt:lpstr>
      <vt:lpstr>A127840178V_Data</vt:lpstr>
      <vt:lpstr>A127840178V_Latest</vt:lpstr>
      <vt:lpstr>A127840182K</vt:lpstr>
      <vt:lpstr>A127840182K_Data</vt:lpstr>
      <vt:lpstr>A127840182K_Latest</vt:lpstr>
      <vt:lpstr>A127840186V</vt:lpstr>
      <vt:lpstr>A127840186V_Data</vt:lpstr>
      <vt:lpstr>A127840186V_Latest</vt:lpstr>
      <vt:lpstr>A127840190K</vt:lpstr>
      <vt:lpstr>A127840190K_Data</vt:lpstr>
      <vt:lpstr>A127840190K_Latest</vt:lpstr>
      <vt:lpstr>A127840194V</vt:lpstr>
      <vt:lpstr>A127840194V_Data</vt:lpstr>
      <vt:lpstr>A127840194V_Latest</vt:lpstr>
      <vt:lpstr>A127840198C</vt:lpstr>
      <vt:lpstr>A127840198C_Data</vt:lpstr>
      <vt:lpstr>A127840198C_Latest</vt:lpstr>
      <vt:lpstr>A127840202J</vt:lpstr>
      <vt:lpstr>A127840202J_Data</vt:lpstr>
      <vt:lpstr>A127840202J_Latest</vt:lpstr>
      <vt:lpstr>A127840206T</vt:lpstr>
      <vt:lpstr>A127840206T_Data</vt:lpstr>
      <vt:lpstr>A127840206T_Latest</vt:lpstr>
      <vt:lpstr>A127840210J</vt:lpstr>
      <vt:lpstr>A127840210J_Data</vt:lpstr>
      <vt:lpstr>A127840210J_Latest</vt:lpstr>
      <vt:lpstr>A127840214T</vt:lpstr>
      <vt:lpstr>A127840214T_Data</vt:lpstr>
      <vt:lpstr>A127840214T_Latest</vt:lpstr>
      <vt:lpstr>A127840218A</vt:lpstr>
      <vt:lpstr>A127840218A_Data</vt:lpstr>
      <vt:lpstr>A127840218A_Latest</vt:lpstr>
      <vt:lpstr>A127840222T</vt:lpstr>
      <vt:lpstr>A127840222T_Data</vt:lpstr>
      <vt:lpstr>A127840222T_Latest</vt:lpstr>
      <vt:lpstr>A127840226A</vt:lpstr>
      <vt:lpstr>A127840226A_Data</vt:lpstr>
      <vt:lpstr>A127840226A_Latest</vt:lpstr>
      <vt:lpstr>A127840230T</vt:lpstr>
      <vt:lpstr>A127840230T_Data</vt:lpstr>
      <vt:lpstr>A127840230T_Latest</vt:lpstr>
      <vt:lpstr>A127840234A</vt:lpstr>
      <vt:lpstr>A127840234A_Data</vt:lpstr>
      <vt:lpstr>A127840234A_Latest</vt:lpstr>
      <vt:lpstr>A127840242A</vt:lpstr>
      <vt:lpstr>A127840242A_Data</vt:lpstr>
      <vt:lpstr>A127840242A_Latest</vt:lpstr>
      <vt:lpstr>A127840246K</vt:lpstr>
      <vt:lpstr>A127840246K_Data</vt:lpstr>
      <vt:lpstr>A127840246K_Latest</vt:lpstr>
      <vt:lpstr>A127840254K</vt:lpstr>
      <vt:lpstr>A127840254K_Data</vt:lpstr>
      <vt:lpstr>A127840254K_Latest</vt:lpstr>
      <vt:lpstr>A127840258V</vt:lpstr>
      <vt:lpstr>A127840258V_Data</vt:lpstr>
      <vt:lpstr>A127840258V_Latest</vt:lpstr>
      <vt:lpstr>A127840262K</vt:lpstr>
      <vt:lpstr>A127840262K_Data</vt:lpstr>
      <vt:lpstr>A127840262K_Latest</vt:lpstr>
      <vt:lpstr>A127840266V</vt:lpstr>
      <vt:lpstr>A127840266V_Data</vt:lpstr>
      <vt:lpstr>A127840266V_Latest</vt:lpstr>
      <vt:lpstr>A127840270K</vt:lpstr>
      <vt:lpstr>A127840270K_Data</vt:lpstr>
      <vt:lpstr>A127840270K_Latest</vt:lpstr>
      <vt:lpstr>A127840274V</vt:lpstr>
      <vt:lpstr>A127840274V_Data</vt:lpstr>
      <vt:lpstr>A127840274V_Latest</vt:lpstr>
      <vt:lpstr>A127840278C</vt:lpstr>
      <vt:lpstr>A127840278C_Data</vt:lpstr>
      <vt:lpstr>A127840278C_Latest</vt:lpstr>
      <vt:lpstr>A127840282V</vt:lpstr>
      <vt:lpstr>A127840282V_Data</vt:lpstr>
      <vt:lpstr>A127840282V_Latest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A127841626F</vt:lpstr>
      <vt:lpstr>A127841626F_Data</vt:lpstr>
      <vt:lpstr>A127841626F_Latest</vt:lpstr>
      <vt:lpstr>A127841630W</vt:lpstr>
      <vt:lpstr>A127841630W_Data</vt:lpstr>
      <vt:lpstr>A127841630W_Latest</vt:lpstr>
      <vt:lpstr>A127841634F</vt:lpstr>
      <vt:lpstr>A127841634F_Data</vt:lpstr>
      <vt:lpstr>A127841634F_Latest</vt:lpstr>
      <vt:lpstr>A127841638R</vt:lpstr>
      <vt:lpstr>A127841638R_Data</vt:lpstr>
      <vt:lpstr>A127841638R_Latest</vt:lpstr>
      <vt:lpstr>A127841642F</vt:lpstr>
      <vt:lpstr>A127841642F_Data</vt:lpstr>
      <vt:lpstr>A127841642F_Latest</vt:lpstr>
      <vt:lpstr>A127841646R</vt:lpstr>
      <vt:lpstr>A127841646R_Data</vt:lpstr>
      <vt:lpstr>A127841646R_Latest</vt:lpstr>
      <vt:lpstr>A127841650F</vt:lpstr>
      <vt:lpstr>A127841650F_Data</vt:lpstr>
      <vt:lpstr>A127841650F_Latest</vt:lpstr>
      <vt:lpstr>A127841654R</vt:lpstr>
      <vt:lpstr>A127841654R_Data</vt:lpstr>
      <vt:lpstr>A127841654R_Latest</vt:lpstr>
      <vt:lpstr>A127841658X</vt:lpstr>
      <vt:lpstr>A127841658X_Data</vt:lpstr>
      <vt:lpstr>A127841658X_Latest</vt:lpstr>
      <vt:lpstr>A127841662R</vt:lpstr>
      <vt:lpstr>A127841662R_Data</vt:lpstr>
      <vt:lpstr>A127841662R_Latest</vt:lpstr>
      <vt:lpstr>A127841666X</vt:lpstr>
      <vt:lpstr>A127841666X_Data</vt:lpstr>
      <vt:lpstr>A127841666X_Latest</vt:lpstr>
      <vt:lpstr>A127841670R</vt:lpstr>
      <vt:lpstr>A127841670R_Data</vt:lpstr>
      <vt:lpstr>A127841670R_Latest</vt:lpstr>
      <vt:lpstr>A127841674X</vt:lpstr>
      <vt:lpstr>A127841674X_Data</vt:lpstr>
      <vt:lpstr>A127841674X_Latest</vt:lpstr>
      <vt:lpstr>A127841678J</vt:lpstr>
      <vt:lpstr>A127841678J_Data</vt:lpstr>
      <vt:lpstr>A127841678J_Latest</vt:lpstr>
      <vt:lpstr>A127841682X</vt:lpstr>
      <vt:lpstr>A127841682X_Data</vt:lpstr>
      <vt:lpstr>A127841682X_Latest</vt:lpstr>
      <vt:lpstr>A127841686J</vt:lpstr>
      <vt:lpstr>A127841686J_Data</vt:lpstr>
      <vt:lpstr>A127841686J_Latest</vt:lpstr>
      <vt:lpstr>A127841690X</vt:lpstr>
      <vt:lpstr>A127841690X_Data</vt:lpstr>
      <vt:lpstr>A127841690X_Latest</vt:lpstr>
      <vt:lpstr>A127841694J</vt:lpstr>
      <vt:lpstr>A127841694J_Data</vt:lpstr>
      <vt:lpstr>A127841694J_Latest</vt:lpstr>
      <vt:lpstr>A127841698T</vt:lpstr>
      <vt:lpstr>A127841698T_Data</vt:lpstr>
      <vt:lpstr>A127841698T_Latest</vt:lpstr>
      <vt:lpstr>A127841702W</vt:lpstr>
      <vt:lpstr>A127841702W_Data</vt:lpstr>
      <vt:lpstr>A127841702W_Latest</vt:lpstr>
      <vt:lpstr>A127841706F</vt:lpstr>
      <vt:lpstr>A127841706F_Data</vt:lpstr>
      <vt:lpstr>A127841706F_Latest</vt:lpstr>
      <vt:lpstr>A127841710W</vt:lpstr>
      <vt:lpstr>A127841710W_Data</vt:lpstr>
      <vt:lpstr>A127841710W_Latest</vt:lpstr>
      <vt:lpstr>A127841714F</vt:lpstr>
      <vt:lpstr>A127841714F_Data</vt:lpstr>
      <vt:lpstr>A127841714F_Latest</vt:lpstr>
      <vt:lpstr>A127841718R</vt:lpstr>
      <vt:lpstr>A127841718R_Data</vt:lpstr>
      <vt:lpstr>A127841718R_Latest</vt:lpstr>
      <vt:lpstr>A127841722F</vt:lpstr>
      <vt:lpstr>A127841722F_Data</vt:lpstr>
      <vt:lpstr>A127841722F_Latest</vt:lpstr>
      <vt:lpstr>A127841726R</vt:lpstr>
      <vt:lpstr>A127841726R_Data</vt:lpstr>
      <vt:lpstr>A127841726R_Latest</vt:lpstr>
      <vt:lpstr>A127841730F</vt:lpstr>
      <vt:lpstr>A127841730F_Data</vt:lpstr>
      <vt:lpstr>A127841730F_Latest</vt:lpstr>
      <vt:lpstr>A127841734R</vt:lpstr>
      <vt:lpstr>A127841734R_Data</vt:lpstr>
      <vt:lpstr>A127841734R_Latest</vt:lpstr>
      <vt:lpstr>A127841738X</vt:lpstr>
      <vt:lpstr>A127841738X_Data</vt:lpstr>
      <vt:lpstr>A127841738X_Latest</vt:lpstr>
      <vt:lpstr>A127841742R</vt:lpstr>
      <vt:lpstr>A127841742R_Data</vt:lpstr>
      <vt:lpstr>A127841742R_Latest</vt:lpstr>
      <vt:lpstr>A127841746X</vt:lpstr>
      <vt:lpstr>A127841746X_Data</vt:lpstr>
      <vt:lpstr>A127841746X_Latest</vt:lpstr>
      <vt:lpstr>A127841750R</vt:lpstr>
      <vt:lpstr>A127841750R_Data</vt:lpstr>
      <vt:lpstr>A127841750R_Latest</vt:lpstr>
      <vt:lpstr>A127841754X</vt:lpstr>
      <vt:lpstr>A127841754X_Data</vt:lpstr>
      <vt:lpstr>A127841754X_Latest</vt:lpstr>
      <vt:lpstr>A127841758J</vt:lpstr>
      <vt:lpstr>A127841758J_Data</vt:lpstr>
      <vt:lpstr>A127841758J_Latest</vt:lpstr>
      <vt:lpstr>A127841762X</vt:lpstr>
      <vt:lpstr>A127841762X_Data</vt:lpstr>
      <vt:lpstr>A127841762X_Latest</vt:lpstr>
      <vt:lpstr>A127841766J</vt:lpstr>
      <vt:lpstr>A127841766J_Data</vt:lpstr>
      <vt:lpstr>A127841766J_Latest</vt:lpstr>
      <vt:lpstr>A127841770X</vt:lpstr>
      <vt:lpstr>A127841770X_Data</vt:lpstr>
      <vt:lpstr>A127841770X_Latest</vt:lpstr>
      <vt:lpstr>A127841774J</vt:lpstr>
      <vt:lpstr>A127841774J_Data</vt:lpstr>
      <vt:lpstr>A127841774J_Latest</vt:lpstr>
      <vt:lpstr>A127841778T</vt:lpstr>
      <vt:lpstr>A127841778T_Data</vt:lpstr>
      <vt:lpstr>A127841778T_Latest</vt:lpstr>
      <vt:lpstr>A127841782J</vt:lpstr>
      <vt:lpstr>A127841782J_Data</vt:lpstr>
      <vt:lpstr>A127841782J_Latest</vt:lpstr>
      <vt:lpstr>A127841786T</vt:lpstr>
      <vt:lpstr>A127841786T_Data</vt:lpstr>
      <vt:lpstr>A127841786T_Latest</vt:lpstr>
      <vt:lpstr>A127841790J</vt:lpstr>
      <vt:lpstr>A127841790J_Data</vt:lpstr>
      <vt:lpstr>A127841790J_Latest</vt:lpstr>
      <vt:lpstr>A127841794T</vt:lpstr>
      <vt:lpstr>A127841794T_Data</vt:lpstr>
      <vt:lpstr>A127841794T_Latest</vt:lpstr>
      <vt:lpstr>A127841798A</vt:lpstr>
      <vt:lpstr>A127841798A_Data</vt:lpstr>
      <vt:lpstr>A127841798A_Latest</vt:lpstr>
      <vt:lpstr>A127841802F</vt:lpstr>
      <vt:lpstr>A127841802F_Data</vt:lpstr>
      <vt:lpstr>A127841802F_Latest</vt:lpstr>
      <vt:lpstr>A127841806R</vt:lpstr>
      <vt:lpstr>A127841806R_Data</vt:lpstr>
      <vt:lpstr>A127841806R_Latest</vt:lpstr>
      <vt:lpstr>A127841810F</vt:lpstr>
      <vt:lpstr>A127841810F_Data</vt:lpstr>
      <vt:lpstr>A127841810F_Latest</vt:lpstr>
      <vt:lpstr>A127841814R</vt:lpstr>
      <vt:lpstr>A127841814R_Data</vt:lpstr>
      <vt:lpstr>A127841814R_Latest</vt:lpstr>
      <vt:lpstr>A127841818X</vt:lpstr>
      <vt:lpstr>A127841818X_Data</vt:lpstr>
      <vt:lpstr>A127841818X_Latest</vt:lpstr>
      <vt:lpstr>A127841822R</vt:lpstr>
      <vt:lpstr>A127841822R_Data</vt:lpstr>
      <vt:lpstr>A127841822R_Latest</vt:lpstr>
      <vt:lpstr>A127841826X</vt:lpstr>
      <vt:lpstr>A127841826X_Data</vt:lpstr>
      <vt:lpstr>A127841826X_Latest</vt:lpstr>
      <vt:lpstr>A127841830R</vt:lpstr>
      <vt:lpstr>A127841830R_Data</vt:lpstr>
      <vt:lpstr>A127841830R_Latest</vt:lpstr>
      <vt:lpstr>A127841834X</vt:lpstr>
      <vt:lpstr>A127841834X_Data</vt:lpstr>
      <vt:lpstr>A127841834X_Latest</vt:lpstr>
      <vt:lpstr>A127841838J</vt:lpstr>
      <vt:lpstr>A127841838J_Data</vt:lpstr>
      <vt:lpstr>A127841838J_Latest</vt:lpstr>
      <vt:lpstr>A127841842X</vt:lpstr>
      <vt:lpstr>A127841842X_Data</vt:lpstr>
      <vt:lpstr>A127841842X_Latest</vt:lpstr>
      <vt:lpstr>A127841846J</vt:lpstr>
      <vt:lpstr>A127841846J_Data</vt:lpstr>
      <vt:lpstr>A127841846J_Latest</vt:lpstr>
      <vt:lpstr>A127841850X</vt:lpstr>
      <vt:lpstr>A127841850X_Data</vt:lpstr>
      <vt:lpstr>A127841850X_Latest</vt:lpstr>
      <vt:lpstr>A127841854J</vt:lpstr>
      <vt:lpstr>A127841854J_Data</vt:lpstr>
      <vt:lpstr>A127841854J_Latest</vt:lpstr>
      <vt:lpstr>A127841858T</vt:lpstr>
      <vt:lpstr>A127841858T_Data</vt:lpstr>
      <vt:lpstr>A127841858T_Latest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A127843190R</vt:lpstr>
      <vt:lpstr>A127843190R_Data</vt:lpstr>
      <vt:lpstr>A127843190R_Latest</vt:lpstr>
      <vt:lpstr>A127843194X</vt:lpstr>
      <vt:lpstr>A127843194X_Data</vt:lpstr>
      <vt:lpstr>A127843194X_Latest</vt:lpstr>
      <vt:lpstr>A127843198J</vt:lpstr>
      <vt:lpstr>A127843198J_Data</vt:lpstr>
      <vt:lpstr>A127843198J_Latest</vt:lpstr>
      <vt:lpstr>A127843202L</vt:lpstr>
      <vt:lpstr>A127843202L_Data</vt:lpstr>
      <vt:lpstr>A127843202L_Latest</vt:lpstr>
      <vt:lpstr>A127843206W</vt:lpstr>
      <vt:lpstr>A127843206W_Data</vt:lpstr>
      <vt:lpstr>A127843206W_Latest</vt:lpstr>
      <vt:lpstr>A127843210L</vt:lpstr>
      <vt:lpstr>A127843210L_Data</vt:lpstr>
      <vt:lpstr>A127843210L_Latest</vt:lpstr>
      <vt:lpstr>A127843214W</vt:lpstr>
      <vt:lpstr>A127843214W_Data</vt:lpstr>
      <vt:lpstr>A127843214W_Latest</vt:lpstr>
      <vt:lpstr>A127843218F</vt:lpstr>
      <vt:lpstr>A127843218F_Data</vt:lpstr>
      <vt:lpstr>A127843218F_Latest</vt:lpstr>
      <vt:lpstr>A127843222W</vt:lpstr>
      <vt:lpstr>A127843222W_Data</vt:lpstr>
      <vt:lpstr>A127843222W_Latest</vt:lpstr>
      <vt:lpstr>A127843226F</vt:lpstr>
      <vt:lpstr>A127843226F_Data</vt:lpstr>
      <vt:lpstr>A127843226F_Latest</vt:lpstr>
      <vt:lpstr>A127843230W</vt:lpstr>
      <vt:lpstr>A127843230W_Data</vt:lpstr>
      <vt:lpstr>A127843230W_Latest</vt:lpstr>
      <vt:lpstr>A127843234F</vt:lpstr>
      <vt:lpstr>A127843234F_Data</vt:lpstr>
      <vt:lpstr>A127843234F_Latest</vt:lpstr>
      <vt:lpstr>A127843238R</vt:lpstr>
      <vt:lpstr>A127843238R_Data</vt:lpstr>
      <vt:lpstr>A127843238R_Latest</vt:lpstr>
      <vt:lpstr>A127843242F</vt:lpstr>
      <vt:lpstr>A127843242F_Data</vt:lpstr>
      <vt:lpstr>A127843242F_Latest</vt:lpstr>
      <vt:lpstr>A127843246R</vt:lpstr>
      <vt:lpstr>A127843246R_Data</vt:lpstr>
      <vt:lpstr>A127843246R_Latest</vt:lpstr>
      <vt:lpstr>A127843250F</vt:lpstr>
      <vt:lpstr>A127843250F_Data</vt:lpstr>
      <vt:lpstr>A127843250F_Latest</vt:lpstr>
      <vt:lpstr>A127843254R</vt:lpstr>
      <vt:lpstr>A127843254R_Data</vt:lpstr>
      <vt:lpstr>A127843254R_Latest</vt:lpstr>
      <vt:lpstr>A127843258X</vt:lpstr>
      <vt:lpstr>A127843258X_Data</vt:lpstr>
      <vt:lpstr>A127843258X_Latest</vt:lpstr>
      <vt:lpstr>A127843262R</vt:lpstr>
      <vt:lpstr>A127843262R_Data</vt:lpstr>
      <vt:lpstr>A127843262R_Latest</vt:lpstr>
      <vt:lpstr>A127843266X</vt:lpstr>
      <vt:lpstr>A127843266X_Data</vt:lpstr>
      <vt:lpstr>A127843266X_Latest</vt:lpstr>
      <vt:lpstr>A127843270R</vt:lpstr>
      <vt:lpstr>A127843270R_Data</vt:lpstr>
      <vt:lpstr>A127843270R_Latest</vt:lpstr>
      <vt:lpstr>A127843274X</vt:lpstr>
      <vt:lpstr>A127843274X_Data</vt:lpstr>
      <vt:lpstr>A127843274X_Latest</vt:lpstr>
      <vt:lpstr>A127843278J</vt:lpstr>
      <vt:lpstr>A127843278J_Data</vt:lpstr>
      <vt:lpstr>A127843278J_Latest</vt:lpstr>
      <vt:lpstr>A127843282X</vt:lpstr>
      <vt:lpstr>A127843282X_Data</vt:lpstr>
      <vt:lpstr>A127843282X_Latest</vt:lpstr>
      <vt:lpstr>A127843286J</vt:lpstr>
      <vt:lpstr>A127843286J_Data</vt:lpstr>
      <vt:lpstr>A127843286J_Latest</vt:lpstr>
      <vt:lpstr>A127843290X</vt:lpstr>
      <vt:lpstr>A127843290X_Data</vt:lpstr>
      <vt:lpstr>A127843290X_Latest</vt:lpstr>
      <vt:lpstr>A127843294J</vt:lpstr>
      <vt:lpstr>A127843294J_Data</vt:lpstr>
      <vt:lpstr>A127843294J_Latest</vt:lpstr>
      <vt:lpstr>A127843298T</vt:lpstr>
      <vt:lpstr>A127843298T_Data</vt:lpstr>
      <vt:lpstr>A127843298T_Latest</vt:lpstr>
      <vt:lpstr>A127843302W</vt:lpstr>
      <vt:lpstr>A127843302W_Data</vt:lpstr>
      <vt:lpstr>A127843302W_Latest</vt:lpstr>
      <vt:lpstr>A127843306F</vt:lpstr>
      <vt:lpstr>A127843306F_Data</vt:lpstr>
      <vt:lpstr>A127843306F_Latest</vt:lpstr>
      <vt:lpstr>A127843310W</vt:lpstr>
      <vt:lpstr>A127843310W_Data</vt:lpstr>
      <vt:lpstr>A127843310W_Latest</vt:lpstr>
      <vt:lpstr>A127843314F</vt:lpstr>
      <vt:lpstr>A127843314F_Data</vt:lpstr>
      <vt:lpstr>A127843314F_Latest</vt:lpstr>
      <vt:lpstr>A127843318R</vt:lpstr>
      <vt:lpstr>A127843318R_Data</vt:lpstr>
      <vt:lpstr>A127843318R_Latest</vt:lpstr>
      <vt:lpstr>A127843322F</vt:lpstr>
      <vt:lpstr>A127843322F_Data</vt:lpstr>
      <vt:lpstr>A127843322F_Latest</vt:lpstr>
      <vt:lpstr>A127843326R</vt:lpstr>
      <vt:lpstr>A127843326R_Data</vt:lpstr>
      <vt:lpstr>A127843326R_Latest</vt:lpstr>
      <vt:lpstr>A127843330F</vt:lpstr>
      <vt:lpstr>A127843330F_Data</vt:lpstr>
      <vt:lpstr>A127843330F_Latest</vt:lpstr>
      <vt:lpstr>A127843334R</vt:lpstr>
      <vt:lpstr>A127843334R_Data</vt:lpstr>
      <vt:lpstr>A127843334R_Latest</vt:lpstr>
      <vt:lpstr>A127843338X</vt:lpstr>
      <vt:lpstr>A127843338X_Data</vt:lpstr>
      <vt:lpstr>A127843338X_Latest</vt:lpstr>
      <vt:lpstr>A127843342R</vt:lpstr>
      <vt:lpstr>A127843342R_Data</vt:lpstr>
      <vt:lpstr>A127843342R_Latest</vt:lpstr>
      <vt:lpstr>A127843346X</vt:lpstr>
      <vt:lpstr>A127843346X_Data</vt:lpstr>
      <vt:lpstr>A127843346X_Latest</vt:lpstr>
      <vt:lpstr>A127843350R</vt:lpstr>
      <vt:lpstr>A127843350R_Data</vt:lpstr>
      <vt:lpstr>A127843350R_Latest</vt:lpstr>
      <vt:lpstr>A127843354X</vt:lpstr>
      <vt:lpstr>A127843354X_Data</vt:lpstr>
      <vt:lpstr>A127843354X_Latest</vt:lpstr>
      <vt:lpstr>A127843362X</vt:lpstr>
      <vt:lpstr>A127843362X_Data</vt:lpstr>
      <vt:lpstr>A127843362X_Latest</vt:lpstr>
      <vt:lpstr>A127843366J</vt:lpstr>
      <vt:lpstr>A127843366J_Data</vt:lpstr>
      <vt:lpstr>A127843366J_Latest</vt:lpstr>
      <vt:lpstr>A127843370X</vt:lpstr>
      <vt:lpstr>A127843370X_Data</vt:lpstr>
      <vt:lpstr>A127843370X_Latest</vt:lpstr>
      <vt:lpstr>A127843374J</vt:lpstr>
      <vt:lpstr>A127843374J_Data</vt:lpstr>
      <vt:lpstr>A127843374J_Latest</vt:lpstr>
      <vt:lpstr>A127843378T</vt:lpstr>
      <vt:lpstr>A127843378T_Data</vt:lpstr>
      <vt:lpstr>A127843378T_Latest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A127844706K</vt:lpstr>
      <vt:lpstr>A127844706K_Data</vt:lpstr>
      <vt:lpstr>A127844706K_Latest</vt:lpstr>
      <vt:lpstr>A127844710A</vt:lpstr>
      <vt:lpstr>A127844710A_Data</vt:lpstr>
      <vt:lpstr>A127844710A_Latest</vt:lpstr>
      <vt:lpstr>A127844714K</vt:lpstr>
      <vt:lpstr>A127844714K_Data</vt:lpstr>
      <vt:lpstr>A127844714K_Latest</vt:lpstr>
      <vt:lpstr>A127844718V</vt:lpstr>
      <vt:lpstr>A127844718V_Data</vt:lpstr>
      <vt:lpstr>A127844718V_Latest</vt:lpstr>
      <vt:lpstr>A127844722K</vt:lpstr>
      <vt:lpstr>A127844722K_Data</vt:lpstr>
      <vt:lpstr>A127844722K_Latest</vt:lpstr>
      <vt:lpstr>A127844726V</vt:lpstr>
      <vt:lpstr>A127844726V_Data</vt:lpstr>
      <vt:lpstr>A127844726V_Latest</vt:lpstr>
      <vt:lpstr>A127844730K</vt:lpstr>
      <vt:lpstr>A127844730K_Data</vt:lpstr>
      <vt:lpstr>A127844730K_Latest</vt:lpstr>
      <vt:lpstr>A127844734V</vt:lpstr>
      <vt:lpstr>A127844734V_Data</vt:lpstr>
      <vt:lpstr>A127844734V_Latest</vt:lpstr>
      <vt:lpstr>A127844738C</vt:lpstr>
      <vt:lpstr>A127844738C_Data</vt:lpstr>
      <vt:lpstr>A127844738C_Latest</vt:lpstr>
      <vt:lpstr>A127844742V</vt:lpstr>
      <vt:lpstr>A127844742V_Data</vt:lpstr>
      <vt:lpstr>A127844742V_Latest</vt:lpstr>
      <vt:lpstr>A127844746C</vt:lpstr>
      <vt:lpstr>A127844746C_Data</vt:lpstr>
      <vt:lpstr>A127844746C_Latest</vt:lpstr>
      <vt:lpstr>A127844750V</vt:lpstr>
      <vt:lpstr>A127844750V_Data</vt:lpstr>
      <vt:lpstr>A127844750V_Latest</vt:lpstr>
      <vt:lpstr>A127844754C</vt:lpstr>
      <vt:lpstr>A127844754C_Data</vt:lpstr>
      <vt:lpstr>A127844754C_Latest</vt:lpstr>
      <vt:lpstr>A127844758L</vt:lpstr>
      <vt:lpstr>A127844758L_Data</vt:lpstr>
      <vt:lpstr>A127844758L_Latest</vt:lpstr>
      <vt:lpstr>A127844762C</vt:lpstr>
      <vt:lpstr>A127844762C_Data</vt:lpstr>
      <vt:lpstr>A127844762C_Latest</vt:lpstr>
      <vt:lpstr>A127844766L</vt:lpstr>
      <vt:lpstr>A127844766L_Data</vt:lpstr>
      <vt:lpstr>A127844766L_Latest</vt:lpstr>
      <vt:lpstr>A127844770C</vt:lpstr>
      <vt:lpstr>A127844770C_Data</vt:lpstr>
      <vt:lpstr>A127844770C_Latest</vt:lpstr>
      <vt:lpstr>A127844774L</vt:lpstr>
      <vt:lpstr>A127844774L_Data</vt:lpstr>
      <vt:lpstr>A127844774L_Latest</vt:lpstr>
      <vt:lpstr>A127844778W</vt:lpstr>
      <vt:lpstr>A127844778W_Data</vt:lpstr>
      <vt:lpstr>A127844778W_Latest</vt:lpstr>
      <vt:lpstr>A127844782L</vt:lpstr>
      <vt:lpstr>A127844782L_Data</vt:lpstr>
      <vt:lpstr>A127844782L_Latest</vt:lpstr>
      <vt:lpstr>A127844786W</vt:lpstr>
      <vt:lpstr>A127844786W_Data</vt:lpstr>
      <vt:lpstr>A127844786W_Latest</vt:lpstr>
      <vt:lpstr>A127844790L</vt:lpstr>
      <vt:lpstr>A127844790L_Data</vt:lpstr>
      <vt:lpstr>A127844790L_Latest</vt:lpstr>
      <vt:lpstr>A127844794W</vt:lpstr>
      <vt:lpstr>A127844794W_Data</vt:lpstr>
      <vt:lpstr>A127844794W_Latest</vt:lpstr>
      <vt:lpstr>A127844798F</vt:lpstr>
      <vt:lpstr>A127844798F_Data</vt:lpstr>
      <vt:lpstr>A127844798F_Latest</vt:lpstr>
      <vt:lpstr>A127844802K</vt:lpstr>
      <vt:lpstr>A127844802K_Data</vt:lpstr>
      <vt:lpstr>A127844802K_Latest</vt:lpstr>
      <vt:lpstr>A127844806V</vt:lpstr>
      <vt:lpstr>A127844806V_Data</vt:lpstr>
      <vt:lpstr>A127844806V_Latest</vt:lpstr>
      <vt:lpstr>A127844810K</vt:lpstr>
      <vt:lpstr>A127844810K_Data</vt:lpstr>
      <vt:lpstr>A127844810K_Latest</vt:lpstr>
      <vt:lpstr>A127844814V</vt:lpstr>
      <vt:lpstr>A127844814V_Data</vt:lpstr>
      <vt:lpstr>A127844814V_Latest</vt:lpstr>
      <vt:lpstr>A127844818C</vt:lpstr>
      <vt:lpstr>A127844818C_Data</vt:lpstr>
      <vt:lpstr>A127844818C_Latest</vt:lpstr>
      <vt:lpstr>A127844826C</vt:lpstr>
      <vt:lpstr>A127844826C_Data</vt:lpstr>
      <vt:lpstr>A127844826C_Latest</vt:lpstr>
      <vt:lpstr>A127844830V</vt:lpstr>
      <vt:lpstr>A127844830V_Data</vt:lpstr>
      <vt:lpstr>A127844830V_Latest</vt:lpstr>
      <vt:lpstr>A127844834C</vt:lpstr>
      <vt:lpstr>A127844834C_Data</vt:lpstr>
      <vt:lpstr>A127844834C_Latest</vt:lpstr>
      <vt:lpstr>A127844838L</vt:lpstr>
      <vt:lpstr>A127844838L_Data</vt:lpstr>
      <vt:lpstr>A127844838L_Latest</vt:lpstr>
      <vt:lpstr>A127844842C</vt:lpstr>
      <vt:lpstr>A127844842C_Data</vt:lpstr>
      <vt:lpstr>A127844842C_Latest</vt:lpstr>
      <vt:lpstr>A127844846L</vt:lpstr>
      <vt:lpstr>A127844846L_Data</vt:lpstr>
      <vt:lpstr>A127844846L_Latest</vt:lpstr>
      <vt:lpstr>A127844850C</vt:lpstr>
      <vt:lpstr>A127844850C_Data</vt:lpstr>
      <vt:lpstr>A127844850C_Latest</vt:lpstr>
      <vt:lpstr>A127844854L</vt:lpstr>
      <vt:lpstr>A127844854L_Data</vt:lpstr>
      <vt:lpstr>A127844854L_Latest</vt:lpstr>
      <vt:lpstr>A127844858W</vt:lpstr>
      <vt:lpstr>A127844858W_Data</vt:lpstr>
      <vt:lpstr>A127844858W_Latest</vt:lpstr>
      <vt:lpstr>A127844862L</vt:lpstr>
      <vt:lpstr>A127844862L_Data</vt:lpstr>
      <vt:lpstr>A127844862L_Latest</vt:lpstr>
      <vt:lpstr>A127844866W</vt:lpstr>
      <vt:lpstr>A127844866W_Data</vt:lpstr>
      <vt:lpstr>A127844866W_Latest</vt:lpstr>
      <vt:lpstr>A127844870L</vt:lpstr>
      <vt:lpstr>A127844870L_Data</vt:lpstr>
      <vt:lpstr>A127844870L_Latest</vt:lpstr>
      <vt:lpstr>A127844874W</vt:lpstr>
      <vt:lpstr>A127844874W_Data</vt:lpstr>
      <vt:lpstr>A127844874W_Latest</vt:lpstr>
      <vt:lpstr>A127844878F</vt:lpstr>
      <vt:lpstr>A127844878F_Data</vt:lpstr>
      <vt:lpstr>A127844878F_Latest</vt:lpstr>
      <vt:lpstr>A127844882W</vt:lpstr>
      <vt:lpstr>A127844882W_Data</vt:lpstr>
      <vt:lpstr>A127844882W_Latest</vt:lpstr>
      <vt:lpstr>A127844886F</vt:lpstr>
      <vt:lpstr>A127844886F_Data</vt:lpstr>
      <vt:lpstr>A127844886F_Latest</vt:lpstr>
      <vt:lpstr>A127844890W</vt:lpstr>
      <vt:lpstr>A127844890W_Data</vt:lpstr>
      <vt:lpstr>A127844890W_Latest</vt:lpstr>
      <vt:lpstr>A127844894F</vt:lpstr>
      <vt:lpstr>A127844894F_Data</vt:lpstr>
      <vt:lpstr>A127844894F_Latest</vt:lpstr>
      <vt:lpstr>A127844898R</vt:lpstr>
      <vt:lpstr>A127844898R_Data</vt:lpstr>
      <vt:lpstr>A127844898R_Latest</vt:lpstr>
      <vt:lpstr>A127844902V</vt:lpstr>
      <vt:lpstr>A127844902V_Data</vt:lpstr>
      <vt:lpstr>A127844902V_Latest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A127846246V</vt:lpstr>
      <vt:lpstr>A127846246V_Data</vt:lpstr>
      <vt:lpstr>A127846246V_Latest</vt:lpstr>
      <vt:lpstr>A127846250K</vt:lpstr>
      <vt:lpstr>A127846250K_Data</vt:lpstr>
      <vt:lpstr>A127846250K_Latest</vt:lpstr>
      <vt:lpstr>A127846254V</vt:lpstr>
      <vt:lpstr>A127846254V_Data</vt:lpstr>
      <vt:lpstr>A127846254V_Latest</vt:lpstr>
      <vt:lpstr>A127846258C</vt:lpstr>
      <vt:lpstr>A127846258C_Data</vt:lpstr>
      <vt:lpstr>A127846258C_Latest</vt:lpstr>
      <vt:lpstr>A127846262V</vt:lpstr>
      <vt:lpstr>A127846262V_Data</vt:lpstr>
      <vt:lpstr>A127846262V_Latest</vt:lpstr>
      <vt:lpstr>A127846266C</vt:lpstr>
      <vt:lpstr>A127846266C_Data</vt:lpstr>
      <vt:lpstr>A127846266C_Latest</vt:lpstr>
      <vt:lpstr>A127846270V</vt:lpstr>
      <vt:lpstr>A127846270V_Data</vt:lpstr>
      <vt:lpstr>A127846270V_Latest</vt:lpstr>
      <vt:lpstr>A127846274C</vt:lpstr>
      <vt:lpstr>A127846274C_Data</vt:lpstr>
      <vt:lpstr>A127846274C_Latest</vt:lpstr>
      <vt:lpstr>A127846278L</vt:lpstr>
      <vt:lpstr>A127846278L_Data</vt:lpstr>
      <vt:lpstr>A127846278L_Latest</vt:lpstr>
      <vt:lpstr>A127846282C</vt:lpstr>
      <vt:lpstr>A127846282C_Data</vt:lpstr>
      <vt:lpstr>A127846282C_Latest</vt:lpstr>
      <vt:lpstr>A127846286L</vt:lpstr>
      <vt:lpstr>A127846286L_Data</vt:lpstr>
      <vt:lpstr>A127846286L_Latest</vt:lpstr>
      <vt:lpstr>A127846290C</vt:lpstr>
      <vt:lpstr>A127846290C_Data</vt:lpstr>
      <vt:lpstr>A127846290C_Latest</vt:lpstr>
      <vt:lpstr>A127846294L</vt:lpstr>
      <vt:lpstr>A127846294L_Data</vt:lpstr>
      <vt:lpstr>A127846294L_Latest</vt:lpstr>
      <vt:lpstr>A127846302A</vt:lpstr>
      <vt:lpstr>A127846302A_Data</vt:lpstr>
      <vt:lpstr>A127846302A_Latest</vt:lpstr>
      <vt:lpstr>A127846306K</vt:lpstr>
      <vt:lpstr>A127846306K_Data</vt:lpstr>
      <vt:lpstr>A127846306K_Latest</vt:lpstr>
      <vt:lpstr>A127846310A</vt:lpstr>
      <vt:lpstr>A127846310A_Data</vt:lpstr>
      <vt:lpstr>A127846310A_Latest</vt:lpstr>
      <vt:lpstr>A127846314K</vt:lpstr>
      <vt:lpstr>A127846314K_Data</vt:lpstr>
      <vt:lpstr>A127846314K_Latest</vt:lpstr>
      <vt:lpstr>A127846318V</vt:lpstr>
      <vt:lpstr>A127846318V_Data</vt:lpstr>
      <vt:lpstr>A127846318V_Latest</vt:lpstr>
      <vt:lpstr>A127846322K</vt:lpstr>
      <vt:lpstr>A127846322K_Data</vt:lpstr>
      <vt:lpstr>A127846322K_Latest</vt:lpstr>
      <vt:lpstr>A127846326V</vt:lpstr>
      <vt:lpstr>A127846326V_Data</vt:lpstr>
      <vt:lpstr>A127846326V_Latest</vt:lpstr>
      <vt:lpstr>A127846330K</vt:lpstr>
      <vt:lpstr>A127846330K_Data</vt:lpstr>
      <vt:lpstr>A127846330K_Latest</vt:lpstr>
      <vt:lpstr>A127846334V</vt:lpstr>
      <vt:lpstr>A127846334V_Data</vt:lpstr>
      <vt:lpstr>A127846334V_Latest</vt:lpstr>
      <vt:lpstr>A127846342V</vt:lpstr>
      <vt:lpstr>A127846342V_Data</vt:lpstr>
      <vt:lpstr>A127846342V_Latest</vt:lpstr>
      <vt:lpstr>A127846346C</vt:lpstr>
      <vt:lpstr>A127846346C_Data</vt:lpstr>
      <vt:lpstr>A127846346C_Latest</vt:lpstr>
      <vt:lpstr>A127846350V</vt:lpstr>
      <vt:lpstr>A127846350V_Data</vt:lpstr>
      <vt:lpstr>A127846350V_Latest</vt:lpstr>
      <vt:lpstr>A127846354C</vt:lpstr>
      <vt:lpstr>A127846354C_Data</vt:lpstr>
      <vt:lpstr>A127846354C_Latest</vt:lpstr>
      <vt:lpstr>A127846358L</vt:lpstr>
      <vt:lpstr>A127846358L_Data</vt:lpstr>
      <vt:lpstr>A127846358L_Latest</vt:lpstr>
      <vt:lpstr>A127846362C</vt:lpstr>
      <vt:lpstr>A127846362C_Data</vt:lpstr>
      <vt:lpstr>A127846362C_Latest</vt:lpstr>
      <vt:lpstr>A127846366L</vt:lpstr>
      <vt:lpstr>A127846366L_Data</vt:lpstr>
      <vt:lpstr>A127846366L_Latest</vt:lpstr>
      <vt:lpstr>A127846370C</vt:lpstr>
      <vt:lpstr>A127846370C_Data</vt:lpstr>
      <vt:lpstr>A127846370C_Latest</vt:lpstr>
      <vt:lpstr>A127846374L</vt:lpstr>
      <vt:lpstr>A127846374L_Data</vt:lpstr>
      <vt:lpstr>A127846374L_Latest</vt:lpstr>
      <vt:lpstr>A127846378W</vt:lpstr>
      <vt:lpstr>A127846378W_Data</vt:lpstr>
      <vt:lpstr>A127846378W_Latest</vt:lpstr>
      <vt:lpstr>A127846382L</vt:lpstr>
      <vt:lpstr>A127846382L_Data</vt:lpstr>
      <vt:lpstr>A127846382L_Latest</vt:lpstr>
      <vt:lpstr>A127846390L</vt:lpstr>
      <vt:lpstr>A127846390L_Data</vt:lpstr>
      <vt:lpstr>A127846390L_Latest</vt:lpstr>
      <vt:lpstr>A127846394W</vt:lpstr>
      <vt:lpstr>A127846394W_Data</vt:lpstr>
      <vt:lpstr>A127846394W_Latest</vt:lpstr>
      <vt:lpstr>A127846398F</vt:lpstr>
      <vt:lpstr>A127846398F_Data</vt:lpstr>
      <vt:lpstr>A127846398F_Latest</vt:lpstr>
      <vt:lpstr>A127846402K</vt:lpstr>
      <vt:lpstr>A127846402K_Data</vt:lpstr>
      <vt:lpstr>A127846402K_Latest</vt:lpstr>
      <vt:lpstr>A127846406V</vt:lpstr>
      <vt:lpstr>A127846406V_Data</vt:lpstr>
      <vt:lpstr>A127846406V_Latest</vt:lpstr>
      <vt:lpstr>A127846410K</vt:lpstr>
      <vt:lpstr>A127846410K_Data</vt:lpstr>
      <vt:lpstr>A127846410K_Latest</vt:lpstr>
      <vt:lpstr>A127846414V</vt:lpstr>
      <vt:lpstr>A127846414V_Data</vt:lpstr>
      <vt:lpstr>A127846414V_Latest</vt:lpstr>
      <vt:lpstr>A127846418C</vt:lpstr>
      <vt:lpstr>A127846418C_Data</vt:lpstr>
      <vt:lpstr>A127846418C_Latest</vt:lpstr>
      <vt:lpstr>A127846422V</vt:lpstr>
      <vt:lpstr>A127846422V_Data</vt:lpstr>
      <vt:lpstr>A127846422V_Latest</vt:lpstr>
      <vt:lpstr>A127846426C</vt:lpstr>
      <vt:lpstr>A127846426C_Data</vt:lpstr>
      <vt:lpstr>A127846426C_Latest</vt:lpstr>
      <vt:lpstr>A127846430V</vt:lpstr>
      <vt:lpstr>A127846430V_Data</vt:lpstr>
      <vt:lpstr>A127846430V_Latest</vt:lpstr>
      <vt:lpstr>A127846434C</vt:lpstr>
      <vt:lpstr>A127846434C_Data</vt:lpstr>
      <vt:lpstr>A127846434C_Latest</vt:lpstr>
      <vt:lpstr>A127846438L</vt:lpstr>
      <vt:lpstr>A127846438L_Data</vt:lpstr>
      <vt:lpstr>A127846438L_Latest</vt:lpstr>
      <vt:lpstr>A127846442C</vt:lpstr>
      <vt:lpstr>A127846442C_Data</vt:lpstr>
      <vt:lpstr>A127846442C_Latest</vt:lpstr>
      <vt:lpstr>A127846446L</vt:lpstr>
      <vt:lpstr>A127846446L_Data</vt:lpstr>
      <vt:lpstr>A127846446L_Latest</vt:lpstr>
      <vt:lpstr>A127846450C</vt:lpstr>
      <vt:lpstr>A127846450C_Data</vt:lpstr>
      <vt:lpstr>A127846450C_Latest</vt:lpstr>
      <vt:lpstr>A127847734X</vt:lpstr>
      <vt:lpstr>A127847734X_Data</vt:lpstr>
      <vt:lpstr>A127847734X_Latest</vt:lpstr>
      <vt:lpstr>A127847738J</vt:lpstr>
      <vt:lpstr>A127847738J_Data</vt:lpstr>
      <vt:lpstr>A127847738J_Latest</vt:lpstr>
      <vt:lpstr>A127847742X</vt:lpstr>
      <vt:lpstr>A127847742X_Data</vt:lpstr>
      <vt:lpstr>A127847742X_Latest</vt:lpstr>
      <vt:lpstr>A127847746J</vt:lpstr>
      <vt:lpstr>A127847746J_Data</vt:lpstr>
      <vt:lpstr>A127847746J_Latest</vt:lpstr>
      <vt:lpstr>A127847750X</vt:lpstr>
      <vt:lpstr>A127847750X_Data</vt:lpstr>
      <vt:lpstr>A127847750X_Latest</vt:lpstr>
      <vt:lpstr>A127847754J</vt:lpstr>
      <vt:lpstr>A127847754J_Data</vt:lpstr>
      <vt:lpstr>A127847754J_Latest</vt:lpstr>
      <vt:lpstr>A127847758T</vt:lpstr>
      <vt:lpstr>A127847758T_Data</vt:lpstr>
      <vt:lpstr>A127847758T_Latest</vt:lpstr>
      <vt:lpstr>A127847762J</vt:lpstr>
      <vt:lpstr>A127847762J_Data</vt:lpstr>
      <vt:lpstr>A127847762J_Latest</vt:lpstr>
      <vt:lpstr>A127847766T</vt:lpstr>
      <vt:lpstr>A127847766T_Data</vt:lpstr>
      <vt:lpstr>A127847766T_Latest</vt:lpstr>
      <vt:lpstr>A127847770J</vt:lpstr>
      <vt:lpstr>A127847770J_Data</vt:lpstr>
      <vt:lpstr>A127847770J_Latest</vt:lpstr>
      <vt:lpstr>A127847774T</vt:lpstr>
      <vt:lpstr>A127847774T_Data</vt:lpstr>
      <vt:lpstr>A127847774T_Latest</vt:lpstr>
      <vt:lpstr>A127847778A</vt:lpstr>
      <vt:lpstr>A127847778A_Data</vt:lpstr>
      <vt:lpstr>A127847778A_Latest</vt:lpstr>
      <vt:lpstr>A127847782T</vt:lpstr>
      <vt:lpstr>A127847782T_Data</vt:lpstr>
      <vt:lpstr>A127847782T_Latest</vt:lpstr>
      <vt:lpstr>A127847786A</vt:lpstr>
      <vt:lpstr>A127847786A_Data</vt:lpstr>
      <vt:lpstr>A127847786A_Latest</vt:lpstr>
      <vt:lpstr>A127847790T</vt:lpstr>
      <vt:lpstr>A127847790T_Data</vt:lpstr>
      <vt:lpstr>A127847790T_Latest</vt:lpstr>
      <vt:lpstr>A127847794A</vt:lpstr>
      <vt:lpstr>A127847794A_Data</vt:lpstr>
      <vt:lpstr>A127847794A_Latest</vt:lpstr>
      <vt:lpstr>A127847798K</vt:lpstr>
      <vt:lpstr>A127847798K_Data</vt:lpstr>
      <vt:lpstr>A127847798K_Latest</vt:lpstr>
      <vt:lpstr>A127847802R</vt:lpstr>
      <vt:lpstr>A127847802R_Data</vt:lpstr>
      <vt:lpstr>A127847802R_Latest</vt:lpstr>
      <vt:lpstr>A127847806X</vt:lpstr>
      <vt:lpstr>A127847806X_Data</vt:lpstr>
      <vt:lpstr>A127847806X_Latest</vt:lpstr>
      <vt:lpstr>A127847810R</vt:lpstr>
      <vt:lpstr>A127847810R_Data</vt:lpstr>
      <vt:lpstr>A127847810R_Latest</vt:lpstr>
      <vt:lpstr>A127847814X</vt:lpstr>
      <vt:lpstr>A127847814X_Data</vt:lpstr>
      <vt:lpstr>A127847814X_Latest</vt:lpstr>
      <vt:lpstr>A127847818J</vt:lpstr>
      <vt:lpstr>A127847818J_Data</vt:lpstr>
      <vt:lpstr>A127847818J_Latest</vt:lpstr>
      <vt:lpstr>A127847822X</vt:lpstr>
      <vt:lpstr>A127847822X_Data</vt:lpstr>
      <vt:lpstr>A127847822X_Latest</vt:lpstr>
      <vt:lpstr>A127847826J</vt:lpstr>
      <vt:lpstr>A127847826J_Data</vt:lpstr>
      <vt:lpstr>A127847826J_Latest</vt:lpstr>
      <vt:lpstr>A127847830X</vt:lpstr>
      <vt:lpstr>A127847830X_Data</vt:lpstr>
      <vt:lpstr>A127847830X_Latest</vt:lpstr>
      <vt:lpstr>A127847834J</vt:lpstr>
      <vt:lpstr>A127847834J_Data</vt:lpstr>
      <vt:lpstr>A127847834J_Latest</vt:lpstr>
      <vt:lpstr>A127847838T</vt:lpstr>
      <vt:lpstr>A127847838T_Data</vt:lpstr>
      <vt:lpstr>A127847838T_Latest</vt:lpstr>
      <vt:lpstr>A127847842J</vt:lpstr>
      <vt:lpstr>A127847842J_Data</vt:lpstr>
      <vt:lpstr>A127847842J_Latest</vt:lpstr>
      <vt:lpstr>A127847846T</vt:lpstr>
      <vt:lpstr>A127847846T_Data</vt:lpstr>
      <vt:lpstr>A127847846T_Latest</vt:lpstr>
      <vt:lpstr>A127847850J</vt:lpstr>
      <vt:lpstr>A127847850J_Data</vt:lpstr>
      <vt:lpstr>A127847850J_Latest</vt:lpstr>
      <vt:lpstr>A127847854T</vt:lpstr>
      <vt:lpstr>A127847854T_Data</vt:lpstr>
      <vt:lpstr>A127847854T_Latest</vt:lpstr>
      <vt:lpstr>A127847858A</vt:lpstr>
      <vt:lpstr>A127847858A_Data</vt:lpstr>
      <vt:lpstr>A127847858A_Latest</vt:lpstr>
      <vt:lpstr>A127847862T</vt:lpstr>
      <vt:lpstr>A127847862T_Data</vt:lpstr>
      <vt:lpstr>A127847862T_Latest</vt:lpstr>
      <vt:lpstr>A127847866A</vt:lpstr>
      <vt:lpstr>A127847866A_Data</vt:lpstr>
      <vt:lpstr>A127847866A_Latest</vt:lpstr>
      <vt:lpstr>A127847870T</vt:lpstr>
      <vt:lpstr>A127847870T_Data</vt:lpstr>
      <vt:lpstr>A127847870T_Latest</vt:lpstr>
      <vt:lpstr>A127847874A</vt:lpstr>
      <vt:lpstr>A127847874A_Data</vt:lpstr>
      <vt:lpstr>A127847874A_Latest</vt:lpstr>
      <vt:lpstr>A127847878K</vt:lpstr>
      <vt:lpstr>A127847878K_Data</vt:lpstr>
      <vt:lpstr>A127847878K_Latest</vt:lpstr>
      <vt:lpstr>A127847882A</vt:lpstr>
      <vt:lpstr>A127847882A_Data</vt:lpstr>
      <vt:lpstr>A127847882A_Latest</vt:lpstr>
      <vt:lpstr>A127847886K</vt:lpstr>
      <vt:lpstr>A127847886K_Data</vt:lpstr>
      <vt:lpstr>A127847886K_Latest</vt:lpstr>
      <vt:lpstr>A127847890A</vt:lpstr>
      <vt:lpstr>A127847890A_Data</vt:lpstr>
      <vt:lpstr>A127847890A_Latest</vt:lpstr>
      <vt:lpstr>A127847894K</vt:lpstr>
      <vt:lpstr>A127847894K_Data</vt:lpstr>
      <vt:lpstr>A127847894K_Latest</vt:lpstr>
      <vt:lpstr>A127847898V</vt:lpstr>
      <vt:lpstr>A127847898V_Data</vt:lpstr>
      <vt:lpstr>A127847898V_Latest</vt:lpstr>
      <vt:lpstr>A127847902X</vt:lpstr>
      <vt:lpstr>A127847902X_Data</vt:lpstr>
      <vt:lpstr>A127847902X_Latest</vt:lpstr>
      <vt:lpstr>A127847906J</vt:lpstr>
      <vt:lpstr>A127847906J_Data</vt:lpstr>
      <vt:lpstr>A127847906J_Latest</vt:lpstr>
      <vt:lpstr>A127847910X</vt:lpstr>
      <vt:lpstr>A127847910X_Data</vt:lpstr>
      <vt:lpstr>A127847910X_Latest</vt:lpstr>
      <vt:lpstr>A127847914J</vt:lpstr>
      <vt:lpstr>A127847914J_Data</vt:lpstr>
      <vt:lpstr>A127847914J_Latest</vt:lpstr>
      <vt:lpstr>A127847918T</vt:lpstr>
      <vt:lpstr>A127847918T_Data</vt:lpstr>
      <vt:lpstr>A127847918T_Latest</vt:lpstr>
      <vt:lpstr>A127847922J</vt:lpstr>
      <vt:lpstr>A127847922J_Data</vt:lpstr>
      <vt:lpstr>A127847922J_Latest</vt:lpstr>
      <vt:lpstr>A127847926T</vt:lpstr>
      <vt:lpstr>A127847926T_Data</vt:lpstr>
      <vt:lpstr>A127847926T_Latest</vt:lpstr>
      <vt:lpstr>A127847930J</vt:lpstr>
      <vt:lpstr>A127847930J_Data</vt:lpstr>
      <vt:lpstr>A127847930J_Latest</vt:lpstr>
      <vt:lpstr>A127847934T</vt:lpstr>
      <vt:lpstr>A127847934T_Data</vt:lpstr>
      <vt:lpstr>A127847934T_Latest</vt:lpstr>
      <vt:lpstr>A127847938A</vt:lpstr>
      <vt:lpstr>A127847938A_Data</vt:lpstr>
      <vt:lpstr>A127847938A_Latest</vt:lpstr>
      <vt:lpstr>A127847942T</vt:lpstr>
      <vt:lpstr>A127847942T_Data</vt:lpstr>
      <vt:lpstr>A127847942T_Latest</vt:lpstr>
      <vt:lpstr>A127847950T</vt:lpstr>
      <vt:lpstr>A127847950T_Data</vt:lpstr>
      <vt:lpstr>A127847950T_Latest</vt:lpstr>
      <vt:lpstr>A127847954A</vt:lpstr>
      <vt:lpstr>A127847954A_Data</vt:lpstr>
      <vt:lpstr>A127847954A_Latest</vt:lpstr>
      <vt:lpstr>A127847958K</vt:lpstr>
      <vt:lpstr>A127847958K_Data</vt:lpstr>
      <vt:lpstr>A127847958K_Latest</vt:lpstr>
      <vt:lpstr>A127847962A</vt:lpstr>
      <vt:lpstr>A127847962A_Data</vt:lpstr>
      <vt:lpstr>A127847962A_Latest</vt:lpstr>
      <vt:lpstr>A127847966K</vt:lpstr>
      <vt:lpstr>A127847966K_Data</vt:lpstr>
      <vt:lpstr>A127847966K_Latest</vt:lpstr>
      <vt:lpstr>A127847970A</vt:lpstr>
      <vt:lpstr>A127847970A_Data</vt:lpstr>
      <vt:lpstr>A127847970A_Latest</vt:lpstr>
      <vt:lpstr>A127847974K</vt:lpstr>
      <vt:lpstr>A127847974K_Data</vt:lpstr>
      <vt:lpstr>A127847974K_Latest</vt:lpstr>
      <vt:lpstr>A127847978V</vt:lpstr>
      <vt:lpstr>A127847978V_Data</vt:lpstr>
      <vt:lpstr>A127847978V_Latest</vt:lpstr>
      <vt:lpstr>A127847982K</vt:lpstr>
      <vt:lpstr>A127847982K_Data</vt:lpstr>
      <vt:lpstr>A127847982K_Latest</vt:lpstr>
      <vt:lpstr>A127847986V</vt:lpstr>
      <vt:lpstr>A127847986V_Data</vt:lpstr>
      <vt:lpstr>A127847986V_Latest</vt:lpstr>
      <vt:lpstr>A127847990K</vt:lpstr>
      <vt:lpstr>A127847990K_Data</vt:lpstr>
      <vt:lpstr>A127847990K_Latest</vt:lpstr>
      <vt:lpstr>A127847994V</vt:lpstr>
      <vt:lpstr>A127847994V_Data</vt:lpstr>
      <vt:lpstr>A127847994V_Latest</vt:lpstr>
      <vt:lpstr>A127847998C</vt:lpstr>
      <vt:lpstr>A127847998C_Data</vt:lpstr>
      <vt:lpstr>A127847998C_Latest</vt:lpstr>
      <vt:lpstr>A127848002K</vt:lpstr>
      <vt:lpstr>A127848002K_Data</vt:lpstr>
      <vt:lpstr>A127848002K_Latest</vt:lpstr>
      <vt:lpstr>A127848006V</vt:lpstr>
      <vt:lpstr>A127848006V_Data</vt:lpstr>
      <vt:lpstr>A127848006V_Latest</vt:lpstr>
      <vt:lpstr>A127848010K</vt:lpstr>
      <vt:lpstr>A127848010K_Data</vt:lpstr>
      <vt:lpstr>A127848010K_Latest</vt:lpstr>
      <vt:lpstr>A127848014V</vt:lpstr>
      <vt:lpstr>A127848014V_Data</vt:lpstr>
      <vt:lpstr>A127848014V_Latest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A127849342X</vt:lpstr>
      <vt:lpstr>A127849342X_Data</vt:lpstr>
      <vt:lpstr>A127849342X_Latest</vt:lpstr>
      <vt:lpstr>A127849346J</vt:lpstr>
      <vt:lpstr>A127849346J_Data</vt:lpstr>
      <vt:lpstr>A127849346J_Latest</vt:lpstr>
      <vt:lpstr>A127849350X</vt:lpstr>
      <vt:lpstr>A127849350X_Data</vt:lpstr>
      <vt:lpstr>A127849350X_Latest</vt:lpstr>
      <vt:lpstr>A127849354J</vt:lpstr>
      <vt:lpstr>A127849354J_Data</vt:lpstr>
      <vt:lpstr>A127849354J_Latest</vt:lpstr>
      <vt:lpstr>A127849358T</vt:lpstr>
      <vt:lpstr>A127849358T_Data</vt:lpstr>
      <vt:lpstr>A127849358T_Latest</vt:lpstr>
      <vt:lpstr>A127849366T</vt:lpstr>
      <vt:lpstr>A127849366T_Data</vt:lpstr>
      <vt:lpstr>A127849366T_Latest</vt:lpstr>
      <vt:lpstr>A127849370J</vt:lpstr>
      <vt:lpstr>A127849370J_Data</vt:lpstr>
      <vt:lpstr>A127849370J_Latest</vt:lpstr>
      <vt:lpstr>A127849374T</vt:lpstr>
      <vt:lpstr>A127849374T_Data</vt:lpstr>
      <vt:lpstr>A127849374T_Latest</vt:lpstr>
      <vt:lpstr>A127849378A</vt:lpstr>
      <vt:lpstr>A127849378A_Data</vt:lpstr>
      <vt:lpstr>A127849378A_Latest</vt:lpstr>
      <vt:lpstr>A127849382T</vt:lpstr>
      <vt:lpstr>A127849382T_Data</vt:lpstr>
      <vt:lpstr>A127849382T_Latest</vt:lpstr>
      <vt:lpstr>A127849386A</vt:lpstr>
      <vt:lpstr>A127849386A_Data</vt:lpstr>
      <vt:lpstr>A127849386A_Latest</vt:lpstr>
      <vt:lpstr>A127849390T</vt:lpstr>
      <vt:lpstr>A127849390T_Data</vt:lpstr>
      <vt:lpstr>A127849390T_Latest</vt:lpstr>
      <vt:lpstr>A127849394A</vt:lpstr>
      <vt:lpstr>A127849394A_Data</vt:lpstr>
      <vt:lpstr>A127849394A_Latest</vt:lpstr>
      <vt:lpstr>A127849398K</vt:lpstr>
      <vt:lpstr>A127849398K_Data</vt:lpstr>
      <vt:lpstr>A127849398K_Latest</vt:lpstr>
      <vt:lpstr>A127849406X</vt:lpstr>
      <vt:lpstr>A127849406X_Data</vt:lpstr>
      <vt:lpstr>A127849406X_Latest</vt:lpstr>
      <vt:lpstr>A127849410R</vt:lpstr>
      <vt:lpstr>A127849410R_Data</vt:lpstr>
      <vt:lpstr>A127849410R_Latest</vt:lpstr>
      <vt:lpstr>A127849414X</vt:lpstr>
      <vt:lpstr>A127849414X_Data</vt:lpstr>
      <vt:lpstr>A127849414X_Latest</vt:lpstr>
      <vt:lpstr>A127849418J</vt:lpstr>
      <vt:lpstr>A127849418J_Data</vt:lpstr>
      <vt:lpstr>A127849418J_Latest</vt:lpstr>
      <vt:lpstr>A127849422X</vt:lpstr>
      <vt:lpstr>A127849422X_Data</vt:lpstr>
      <vt:lpstr>A127849422X_Latest</vt:lpstr>
      <vt:lpstr>A127849426J</vt:lpstr>
      <vt:lpstr>A127849426J_Data</vt:lpstr>
      <vt:lpstr>A127849426J_Latest</vt:lpstr>
      <vt:lpstr>A127849430X</vt:lpstr>
      <vt:lpstr>A127849430X_Data</vt:lpstr>
      <vt:lpstr>A127849430X_Latest</vt:lpstr>
      <vt:lpstr>A127849434J</vt:lpstr>
      <vt:lpstr>A127849434J_Data</vt:lpstr>
      <vt:lpstr>A127849434J_Latest</vt:lpstr>
      <vt:lpstr>A127849438T</vt:lpstr>
      <vt:lpstr>A127849438T_Data</vt:lpstr>
      <vt:lpstr>A127849438T_Latest</vt:lpstr>
      <vt:lpstr>A127849442J</vt:lpstr>
      <vt:lpstr>A127849442J_Data</vt:lpstr>
      <vt:lpstr>A127849442J_Latest</vt:lpstr>
      <vt:lpstr>A127849446T</vt:lpstr>
      <vt:lpstr>A127849446T_Data</vt:lpstr>
      <vt:lpstr>A127849446T_Latest</vt:lpstr>
      <vt:lpstr>A127849450J</vt:lpstr>
      <vt:lpstr>A127849450J_Data</vt:lpstr>
      <vt:lpstr>A127849450J_Latest</vt:lpstr>
      <vt:lpstr>A127849454T</vt:lpstr>
      <vt:lpstr>A127849454T_Data</vt:lpstr>
      <vt:lpstr>A127849454T_Latest</vt:lpstr>
      <vt:lpstr>A127849458A</vt:lpstr>
      <vt:lpstr>A127849458A_Data</vt:lpstr>
      <vt:lpstr>A127849458A_Latest</vt:lpstr>
      <vt:lpstr>A127849462T</vt:lpstr>
      <vt:lpstr>A127849462T_Data</vt:lpstr>
      <vt:lpstr>A127849462T_Latest</vt:lpstr>
      <vt:lpstr>A127849466A</vt:lpstr>
      <vt:lpstr>A127849466A_Data</vt:lpstr>
      <vt:lpstr>A127849466A_Latest</vt:lpstr>
      <vt:lpstr>A127849470T</vt:lpstr>
      <vt:lpstr>A127849470T_Data</vt:lpstr>
      <vt:lpstr>A127849470T_Latest</vt:lpstr>
      <vt:lpstr>A127849474A</vt:lpstr>
      <vt:lpstr>A127849474A_Data</vt:lpstr>
      <vt:lpstr>A127849474A_Latest</vt:lpstr>
      <vt:lpstr>A127849478K</vt:lpstr>
      <vt:lpstr>A127849478K_Data</vt:lpstr>
      <vt:lpstr>A127849478K_Latest</vt:lpstr>
      <vt:lpstr>A127849482A</vt:lpstr>
      <vt:lpstr>A127849482A_Data</vt:lpstr>
      <vt:lpstr>A127849482A_Latest</vt:lpstr>
      <vt:lpstr>A127849486K</vt:lpstr>
      <vt:lpstr>A127849486K_Data</vt:lpstr>
      <vt:lpstr>A127849486K_Latest</vt:lpstr>
      <vt:lpstr>A127849490A</vt:lpstr>
      <vt:lpstr>A127849490A_Data</vt:lpstr>
      <vt:lpstr>A127849490A_Latest</vt:lpstr>
      <vt:lpstr>A127849494K</vt:lpstr>
      <vt:lpstr>A127849494K_Data</vt:lpstr>
      <vt:lpstr>A127849494K_Latest</vt:lpstr>
      <vt:lpstr>A127849498V</vt:lpstr>
      <vt:lpstr>A127849498V_Data</vt:lpstr>
      <vt:lpstr>A127849498V_Latest</vt:lpstr>
      <vt:lpstr>A127849502X</vt:lpstr>
      <vt:lpstr>A127849502X_Data</vt:lpstr>
      <vt:lpstr>A127849502X_Latest</vt:lpstr>
      <vt:lpstr>A127849506J</vt:lpstr>
      <vt:lpstr>A127849506J_Data</vt:lpstr>
      <vt:lpstr>A127849506J_Latest</vt:lpstr>
      <vt:lpstr>A127849510X</vt:lpstr>
      <vt:lpstr>A127849510X_Data</vt:lpstr>
      <vt:lpstr>A127849510X_Latest</vt:lpstr>
      <vt:lpstr>A127849514J</vt:lpstr>
      <vt:lpstr>A127849514J_Data</vt:lpstr>
      <vt:lpstr>A127849514J_Latest</vt:lpstr>
      <vt:lpstr>A127849518T</vt:lpstr>
      <vt:lpstr>A127849518T_Data</vt:lpstr>
      <vt:lpstr>A127849518T_Latest</vt:lpstr>
      <vt:lpstr>A127849522J</vt:lpstr>
      <vt:lpstr>A127849522J_Data</vt:lpstr>
      <vt:lpstr>A127849522J_Latest</vt:lpstr>
      <vt:lpstr>A127849526T</vt:lpstr>
      <vt:lpstr>A127849526T_Data</vt:lpstr>
      <vt:lpstr>A127849526T_Latest</vt:lpstr>
      <vt:lpstr>A127849530J</vt:lpstr>
      <vt:lpstr>A127849530J_Data</vt:lpstr>
      <vt:lpstr>A127849530J_Latest</vt:lpstr>
      <vt:lpstr>A127849534T</vt:lpstr>
      <vt:lpstr>A127849534T_Data</vt:lpstr>
      <vt:lpstr>A127849534T_Latest</vt:lpstr>
      <vt:lpstr>A127849538A</vt:lpstr>
      <vt:lpstr>A127849538A_Data</vt:lpstr>
      <vt:lpstr>A127849538A_Latest</vt:lpstr>
      <vt:lpstr>A127849542T</vt:lpstr>
      <vt:lpstr>A127849542T_Data</vt:lpstr>
      <vt:lpstr>A127849542T_Latest</vt:lpstr>
      <vt:lpstr>A127849546A</vt:lpstr>
      <vt:lpstr>A127849546A_Data</vt:lpstr>
      <vt:lpstr>A127849546A_Latest</vt:lpstr>
      <vt:lpstr>A127849550T</vt:lpstr>
      <vt:lpstr>A127849550T_Data</vt:lpstr>
      <vt:lpstr>A127849550T_Latest</vt:lpstr>
      <vt:lpstr>A127849554A</vt:lpstr>
      <vt:lpstr>A127849554A_Data</vt:lpstr>
      <vt:lpstr>A127849554A_Latest</vt:lpstr>
      <vt:lpstr>A127849558K</vt:lpstr>
      <vt:lpstr>A127849558K_Data</vt:lpstr>
      <vt:lpstr>A127849558K_Latest</vt:lpstr>
      <vt:lpstr>A127849562A</vt:lpstr>
      <vt:lpstr>A127849562A_Data</vt:lpstr>
      <vt:lpstr>A127849562A_Latest</vt:lpstr>
      <vt:lpstr>A127849566K</vt:lpstr>
      <vt:lpstr>A127849566K_Data</vt:lpstr>
      <vt:lpstr>A127849566K_Latest</vt:lpstr>
      <vt:lpstr>A127849570A</vt:lpstr>
      <vt:lpstr>A127849570A_Data</vt:lpstr>
      <vt:lpstr>A127849570A_Latest</vt:lpstr>
      <vt:lpstr>A127849574K</vt:lpstr>
      <vt:lpstr>A127849574K_Data</vt:lpstr>
      <vt:lpstr>A127849574K_Latest</vt:lpstr>
      <vt:lpstr>A127849578V</vt:lpstr>
      <vt:lpstr>A127849578V_Data</vt:lpstr>
      <vt:lpstr>A127849578V_Latest</vt:lpstr>
      <vt:lpstr>A127849582K</vt:lpstr>
      <vt:lpstr>A127849582K_Data</vt:lpstr>
      <vt:lpstr>A127849582K_Latest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A127850874K</vt:lpstr>
      <vt:lpstr>A127850874K_Data</vt:lpstr>
      <vt:lpstr>A127850874K_Latest</vt:lpstr>
      <vt:lpstr>A127850878V</vt:lpstr>
      <vt:lpstr>A127850878V_Data</vt:lpstr>
      <vt:lpstr>A127850878V_Latest</vt:lpstr>
      <vt:lpstr>A127850882K</vt:lpstr>
      <vt:lpstr>A127850882K_Data</vt:lpstr>
      <vt:lpstr>A127850882K_Latest</vt:lpstr>
      <vt:lpstr>A127850886V</vt:lpstr>
      <vt:lpstr>A127850886V_Data</vt:lpstr>
      <vt:lpstr>A127850886V_Latest</vt:lpstr>
      <vt:lpstr>A127850890K</vt:lpstr>
      <vt:lpstr>A127850890K_Data</vt:lpstr>
      <vt:lpstr>A127850890K_Latest</vt:lpstr>
      <vt:lpstr>A127850894V</vt:lpstr>
      <vt:lpstr>A127850894V_Data</vt:lpstr>
      <vt:lpstr>A127850894V_Latest</vt:lpstr>
      <vt:lpstr>A127850898C</vt:lpstr>
      <vt:lpstr>A127850898C_Data</vt:lpstr>
      <vt:lpstr>A127850898C_Latest</vt:lpstr>
      <vt:lpstr>A127850902J</vt:lpstr>
      <vt:lpstr>A127850902J_Data</vt:lpstr>
      <vt:lpstr>A127850902J_Latest</vt:lpstr>
      <vt:lpstr>A127850906T</vt:lpstr>
      <vt:lpstr>A127850906T_Data</vt:lpstr>
      <vt:lpstr>A127850906T_Latest</vt:lpstr>
      <vt:lpstr>A127850910J</vt:lpstr>
      <vt:lpstr>A127850910J_Data</vt:lpstr>
      <vt:lpstr>A127850910J_Latest</vt:lpstr>
      <vt:lpstr>A127850914T</vt:lpstr>
      <vt:lpstr>A127850914T_Data</vt:lpstr>
      <vt:lpstr>A127850914T_Latest</vt:lpstr>
      <vt:lpstr>A127850918A</vt:lpstr>
      <vt:lpstr>A127850918A_Data</vt:lpstr>
      <vt:lpstr>A127850918A_Latest</vt:lpstr>
      <vt:lpstr>A127850922T</vt:lpstr>
      <vt:lpstr>A127850922T_Data</vt:lpstr>
      <vt:lpstr>A127850922T_Latest</vt:lpstr>
      <vt:lpstr>A127850926A</vt:lpstr>
      <vt:lpstr>A127850926A_Data</vt:lpstr>
      <vt:lpstr>A127850926A_Latest</vt:lpstr>
      <vt:lpstr>A127850930T</vt:lpstr>
      <vt:lpstr>A127850930T_Data</vt:lpstr>
      <vt:lpstr>A127850930T_Latest</vt:lpstr>
      <vt:lpstr>A127850934A</vt:lpstr>
      <vt:lpstr>A127850934A_Data</vt:lpstr>
      <vt:lpstr>A127850934A_Latest</vt:lpstr>
      <vt:lpstr>A127850938K</vt:lpstr>
      <vt:lpstr>A127850938K_Data</vt:lpstr>
      <vt:lpstr>A127850938K_Latest</vt:lpstr>
      <vt:lpstr>A127850942A</vt:lpstr>
      <vt:lpstr>A127850942A_Data</vt:lpstr>
      <vt:lpstr>A127850942A_Latest</vt:lpstr>
      <vt:lpstr>A127850946K</vt:lpstr>
      <vt:lpstr>A127850946K_Data</vt:lpstr>
      <vt:lpstr>A127850946K_Latest</vt:lpstr>
      <vt:lpstr>A127850950A</vt:lpstr>
      <vt:lpstr>A127850950A_Data</vt:lpstr>
      <vt:lpstr>A127850950A_Latest</vt:lpstr>
      <vt:lpstr>A127850954K</vt:lpstr>
      <vt:lpstr>A127850954K_Data</vt:lpstr>
      <vt:lpstr>A127850954K_Latest</vt:lpstr>
      <vt:lpstr>A127850958V</vt:lpstr>
      <vt:lpstr>A127850958V_Data</vt:lpstr>
      <vt:lpstr>A127850958V_Latest</vt:lpstr>
      <vt:lpstr>A127850962K</vt:lpstr>
      <vt:lpstr>A127850962K_Data</vt:lpstr>
      <vt:lpstr>A127850962K_Latest</vt:lpstr>
      <vt:lpstr>A127850966V</vt:lpstr>
      <vt:lpstr>A127850966V_Data</vt:lpstr>
      <vt:lpstr>A127850966V_Latest</vt:lpstr>
      <vt:lpstr>A127850970K</vt:lpstr>
      <vt:lpstr>A127850970K_Data</vt:lpstr>
      <vt:lpstr>A127850970K_Latest</vt:lpstr>
      <vt:lpstr>A127850974V</vt:lpstr>
      <vt:lpstr>A127850974V_Data</vt:lpstr>
      <vt:lpstr>A127850974V_Latest</vt:lpstr>
      <vt:lpstr>A127850978C</vt:lpstr>
      <vt:lpstr>A127850978C_Data</vt:lpstr>
      <vt:lpstr>A127850978C_Latest</vt:lpstr>
      <vt:lpstr>A127850982V</vt:lpstr>
      <vt:lpstr>A127850982V_Data</vt:lpstr>
      <vt:lpstr>A127850982V_Latest</vt:lpstr>
      <vt:lpstr>A127850986C</vt:lpstr>
      <vt:lpstr>A127850986C_Data</vt:lpstr>
      <vt:lpstr>A127850986C_Latest</vt:lpstr>
      <vt:lpstr>A127850990V</vt:lpstr>
      <vt:lpstr>A127850990V_Data</vt:lpstr>
      <vt:lpstr>A127850990V_Latest</vt:lpstr>
      <vt:lpstr>A127850994C</vt:lpstr>
      <vt:lpstr>A127850994C_Data</vt:lpstr>
      <vt:lpstr>A127850994C_Latest</vt:lpstr>
      <vt:lpstr>A127850998L</vt:lpstr>
      <vt:lpstr>A127850998L_Data</vt:lpstr>
      <vt:lpstr>A127850998L_Latest</vt:lpstr>
      <vt:lpstr>A127851002V</vt:lpstr>
      <vt:lpstr>A127851002V_Data</vt:lpstr>
      <vt:lpstr>A127851002V_Latest</vt:lpstr>
      <vt:lpstr>A127851006C</vt:lpstr>
      <vt:lpstr>A127851006C_Data</vt:lpstr>
      <vt:lpstr>A127851006C_Latest</vt:lpstr>
      <vt:lpstr>A127851010V</vt:lpstr>
      <vt:lpstr>A127851010V_Data</vt:lpstr>
      <vt:lpstr>A127851010V_Latest</vt:lpstr>
      <vt:lpstr>A127851014C</vt:lpstr>
      <vt:lpstr>A127851014C_Data</vt:lpstr>
      <vt:lpstr>A127851014C_Latest</vt:lpstr>
      <vt:lpstr>A127851018L</vt:lpstr>
      <vt:lpstr>A127851018L_Data</vt:lpstr>
      <vt:lpstr>A127851018L_Latest</vt:lpstr>
      <vt:lpstr>A127851022C</vt:lpstr>
      <vt:lpstr>A127851022C_Data</vt:lpstr>
      <vt:lpstr>A127851022C_Latest</vt:lpstr>
      <vt:lpstr>A127851026L</vt:lpstr>
      <vt:lpstr>A127851026L_Data</vt:lpstr>
      <vt:lpstr>A127851026L_Latest</vt:lpstr>
      <vt:lpstr>A127851030C</vt:lpstr>
      <vt:lpstr>A127851030C_Data</vt:lpstr>
      <vt:lpstr>A127851030C_Latest</vt:lpstr>
      <vt:lpstr>A127851034L</vt:lpstr>
      <vt:lpstr>A127851034L_Data</vt:lpstr>
      <vt:lpstr>A127851034L_Latest</vt:lpstr>
      <vt:lpstr>A127851042L</vt:lpstr>
      <vt:lpstr>A127851042L_Data</vt:lpstr>
      <vt:lpstr>A127851042L_Latest</vt:lpstr>
      <vt:lpstr>A127851046W</vt:lpstr>
      <vt:lpstr>A127851046W_Data</vt:lpstr>
      <vt:lpstr>A127851046W_Latest</vt:lpstr>
      <vt:lpstr>A127851050L</vt:lpstr>
      <vt:lpstr>A127851050L_Data</vt:lpstr>
      <vt:lpstr>A127851050L_Latest</vt:lpstr>
      <vt:lpstr>A127851054W</vt:lpstr>
      <vt:lpstr>A127851054W_Data</vt:lpstr>
      <vt:lpstr>A127851054W_Latest</vt:lpstr>
      <vt:lpstr>A127851058F</vt:lpstr>
      <vt:lpstr>A127851058F_Data</vt:lpstr>
      <vt:lpstr>A127851058F_Latest</vt:lpstr>
      <vt:lpstr>A127851062W</vt:lpstr>
      <vt:lpstr>A127851062W_Data</vt:lpstr>
      <vt:lpstr>A127851062W_Latest</vt:lpstr>
      <vt:lpstr>A127851066F</vt:lpstr>
      <vt:lpstr>A127851066F_Data</vt:lpstr>
      <vt:lpstr>A127851066F_Latest</vt:lpstr>
      <vt:lpstr>A127851070W</vt:lpstr>
      <vt:lpstr>A127851070W_Data</vt:lpstr>
      <vt:lpstr>A127851070W_Latest</vt:lpstr>
      <vt:lpstr>A127851074F</vt:lpstr>
      <vt:lpstr>A127851074F_Data</vt:lpstr>
      <vt:lpstr>A127851074F_Latest</vt:lpstr>
      <vt:lpstr>A127851078R</vt:lpstr>
      <vt:lpstr>A127851078R_Data</vt:lpstr>
      <vt:lpstr>A127851078R_Latest</vt:lpstr>
      <vt:lpstr>A127851082F</vt:lpstr>
      <vt:lpstr>A127851082F_Data</vt:lpstr>
      <vt:lpstr>A127851082F_Latest</vt:lpstr>
      <vt:lpstr>A127851086R</vt:lpstr>
      <vt:lpstr>A127851086R_Data</vt:lpstr>
      <vt:lpstr>A127851086R_Latest</vt:lpstr>
      <vt:lpstr>A127851090F</vt:lpstr>
      <vt:lpstr>A127851090F_Data</vt:lpstr>
      <vt:lpstr>A127851090F_Latest</vt:lpstr>
      <vt:lpstr>A127851094R</vt:lpstr>
      <vt:lpstr>A127851094R_Data</vt:lpstr>
      <vt:lpstr>A127851094R_Latest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A127852314X</vt:lpstr>
      <vt:lpstr>A127852314X_Data</vt:lpstr>
      <vt:lpstr>A127852314X_Latest</vt:lpstr>
      <vt:lpstr>A127852318J</vt:lpstr>
      <vt:lpstr>A127852318J_Data</vt:lpstr>
      <vt:lpstr>A127852318J_Latest</vt:lpstr>
      <vt:lpstr>A127852322X</vt:lpstr>
      <vt:lpstr>A127852322X_Data</vt:lpstr>
      <vt:lpstr>A127852322X_Latest</vt:lpstr>
      <vt:lpstr>A127852326J</vt:lpstr>
      <vt:lpstr>A127852326J_Data</vt:lpstr>
      <vt:lpstr>A127852326J_Latest</vt:lpstr>
      <vt:lpstr>A127852330X</vt:lpstr>
      <vt:lpstr>A127852330X_Data</vt:lpstr>
      <vt:lpstr>A127852330X_Latest</vt:lpstr>
      <vt:lpstr>A127852334J</vt:lpstr>
      <vt:lpstr>A127852334J_Data</vt:lpstr>
      <vt:lpstr>A127852334J_Latest</vt:lpstr>
      <vt:lpstr>A127852338T</vt:lpstr>
      <vt:lpstr>A127852338T_Data</vt:lpstr>
      <vt:lpstr>A127852338T_Latest</vt:lpstr>
      <vt:lpstr>A127852342J</vt:lpstr>
      <vt:lpstr>A127852342J_Data</vt:lpstr>
      <vt:lpstr>A127852342J_Latest</vt:lpstr>
      <vt:lpstr>A127852346T</vt:lpstr>
      <vt:lpstr>A127852346T_Data</vt:lpstr>
      <vt:lpstr>A127852346T_Latest</vt:lpstr>
      <vt:lpstr>A127852350J</vt:lpstr>
      <vt:lpstr>A127852350J_Data</vt:lpstr>
      <vt:lpstr>A127852350J_Latest</vt:lpstr>
      <vt:lpstr>A127852354T</vt:lpstr>
      <vt:lpstr>A127852354T_Data</vt:lpstr>
      <vt:lpstr>A127852354T_Latest</vt:lpstr>
      <vt:lpstr>A127852358A</vt:lpstr>
      <vt:lpstr>A127852358A_Data</vt:lpstr>
      <vt:lpstr>A127852358A_Latest</vt:lpstr>
      <vt:lpstr>A127852362T</vt:lpstr>
      <vt:lpstr>A127852362T_Data</vt:lpstr>
      <vt:lpstr>A127852362T_Latest</vt:lpstr>
      <vt:lpstr>A127852366A</vt:lpstr>
      <vt:lpstr>A127852366A_Data</vt:lpstr>
      <vt:lpstr>A127852366A_Latest</vt:lpstr>
      <vt:lpstr>A127852370T</vt:lpstr>
      <vt:lpstr>A127852370T_Data</vt:lpstr>
      <vt:lpstr>A127852370T_Latest</vt:lpstr>
      <vt:lpstr>A127852374A</vt:lpstr>
      <vt:lpstr>A127852374A_Data</vt:lpstr>
      <vt:lpstr>A127852374A_Latest</vt:lpstr>
      <vt:lpstr>A127852382A</vt:lpstr>
      <vt:lpstr>A127852382A_Data</vt:lpstr>
      <vt:lpstr>A127852382A_Latest</vt:lpstr>
      <vt:lpstr>A127852386K</vt:lpstr>
      <vt:lpstr>A127852386K_Data</vt:lpstr>
      <vt:lpstr>A127852386K_Latest</vt:lpstr>
      <vt:lpstr>A127852390A</vt:lpstr>
      <vt:lpstr>A127852390A_Data</vt:lpstr>
      <vt:lpstr>A127852390A_Latest</vt:lpstr>
      <vt:lpstr>A127852394K</vt:lpstr>
      <vt:lpstr>A127852394K_Data</vt:lpstr>
      <vt:lpstr>A127852394K_Latest</vt:lpstr>
      <vt:lpstr>A127852398V</vt:lpstr>
      <vt:lpstr>A127852398V_Data</vt:lpstr>
      <vt:lpstr>A127852398V_Latest</vt:lpstr>
      <vt:lpstr>A127852402X</vt:lpstr>
      <vt:lpstr>A127852402X_Data</vt:lpstr>
      <vt:lpstr>A127852402X_Latest</vt:lpstr>
      <vt:lpstr>A127852406J</vt:lpstr>
      <vt:lpstr>A127852406J_Data</vt:lpstr>
      <vt:lpstr>A127852406J_Latest</vt:lpstr>
      <vt:lpstr>A127852410X</vt:lpstr>
      <vt:lpstr>A127852410X_Data</vt:lpstr>
      <vt:lpstr>A127852410X_Latest</vt:lpstr>
      <vt:lpstr>A127852414J</vt:lpstr>
      <vt:lpstr>A127852414J_Data</vt:lpstr>
      <vt:lpstr>A127852414J_Latest</vt:lpstr>
      <vt:lpstr>A127852418T</vt:lpstr>
      <vt:lpstr>A127852418T_Data</vt:lpstr>
      <vt:lpstr>A127852418T_Latest</vt:lpstr>
      <vt:lpstr>A127852422J</vt:lpstr>
      <vt:lpstr>A127852422J_Data</vt:lpstr>
      <vt:lpstr>A127852422J_Latest</vt:lpstr>
      <vt:lpstr>A127852426T</vt:lpstr>
      <vt:lpstr>A127852426T_Data</vt:lpstr>
      <vt:lpstr>A127852426T_Latest</vt:lpstr>
      <vt:lpstr>A127852430J</vt:lpstr>
      <vt:lpstr>A127852430J_Data</vt:lpstr>
      <vt:lpstr>A127852430J_Latest</vt:lpstr>
      <vt:lpstr>A127852434T</vt:lpstr>
      <vt:lpstr>A127852434T_Data</vt:lpstr>
      <vt:lpstr>A127852434T_Latest</vt:lpstr>
      <vt:lpstr>A127852438A</vt:lpstr>
      <vt:lpstr>A127852438A_Data</vt:lpstr>
      <vt:lpstr>A127852438A_Latest</vt:lpstr>
      <vt:lpstr>A127852442T</vt:lpstr>
      <vt:lpstr>A127852442T_Data</vt:lpstr>
      <vt:lpstr>A127852442T_Latest</vt:lpstr>
      <vt:lpstr>A127852446A</vt:lpstr>
      <vt:lpstr>A127852446A_Data</vt:lpstr>
      <vt:lpstr>A127852446A_Latest</vt:lpstr>
      <vt:lpstr>A127852450T</vt:lpstr>
      <vt:lpstr>A127852450T_Data</vt:lpstr>
      <vt:lpstr>A127852450T_Latest</vt:lpstr>
      <vt:lpstr>A127852454A</vt:lpstr>
      <vt:lpstr>A127852454A_Data</vt:lpstr>
      <vt:lpstr>A127852454A_Latest</vt:lpstr>
      <vt:lpstr>A127852458K</vt:lpstr>
      <vt:lpstr>A127852458K_Data</vt:lpstr>
      <vt:lpstr>A127852458K_Latest</vt:lpstr>
      <vt:lpstr>A127852462A</vt:lpstr>
      <vt:lpstr>A127852462A_Data</vt:lpstr>
      <vt:lpstr>A127852462A_Latest</vt:lpstr>
      <vt:lpstr>A127852466K</vt:lpstr>
      <vt:lpstr>A127852466K_Data</vt:lpstr>
      <vt:lpstr>A127852466K_Latest</vt:lpstr>
      <vt:lpstr>A127852470A</vt:lpstr>
      <vt:lpstr>A127852470A_Data</vt:lpstr>
      <vt:lpstr>A127852470A_Latest</vt:lpstr>
      <vt:lpstr>A127852474K</vt:lpstr>
      <vt:lpstr>A127852474K_Data</vt:lpstr>
      <vt:lpstr>A127852474K_Latest</vt:lpstr>
      <vt:lpstr>A127852478V</vt:lpstr>
      <vt:lpstr>A127852478V_Data</vt:lpstr>
      <vt:lpstr>A127852478V_Latest</vt:lpstr>
      <vt:lpstr>A127852482K</vt:lpstr>
      <vt:lpstr>A127852482K_Data</vt:lpstr>
      <vt:lpstr>A127852482K_Latest</vt:lpstr>
      <vt:lpstr>A127852486V</vt:lpstr>
      <vt:lpstr>A127852486V_Data</vt:lpstr>
      <vt:lpstr>A127852486V_Latest</vt:lpstr>
      <vt:lpstr>A127852490K</vt:lpstr>
      <vt:lpstr>A127852490K_Data</vt:lpstr>
      <vt:lpstr>A127852490K_Latest</vt:lpstr>
      <vt:lpstr>A127852494V</vt:lpstr>
      <vt:lpstr>A127852494V_Data</vt:lpstr>
      <vt:lpstr>A127852494V_Latest</vt:lpstr>
      <vt:lpstr>A127852498C</vt:lpstr>
      <vt:lpstr>A127852498C_Data</vt:lpstr>
      <vt:lpstr>A127852498C_Latest</vt:lpstr>
      <vt:lpstr>A127852502J</vt:lpstr>
      <vt:lpstr>A127852502J_Data</vt:lpstr>
      <vt:lpstr>A127852502J_Latest</vt:lpstr>
      <vt:lpstr>A127852506T</vt:lpstr>
      <vt:lpstr>A127852506T_Data</vt:lpstr>
      <vt:lpstr>A127852506T_Latest</vt:lpstr>
      <vt:lpstr>A127852510J</vt:lpstr>
      <vt:lpstr>A127852510J_Data</vt:lpstr>
      <vt:lpstr>A127852510J_Latest</vt:lpstr>
      <vt:lpstr>A127852514T</vt:lpstr>
      <vt:lpstr>A127852514T_Data</vt:lpstr>
      <vt:lpstr>A127852514T_Latest</vt:lpstr>
      <vt:lpstr>A127852518A</vt:lpstr>
      <vt:lpstr>A127852518A_Data</vt:lpstr>
      <vt:lpstr>A127852518A_Latest</vt:lpstr>
      <vt:lpstr>A127852522T</vt:lpstr>
      <vt:lpstr>A127852522T_Data</vt:lpstr>
      <vt:lpstr>A127852522T_Latest</vt:lpstr>
      <vt:lpstr>A127852526A</vt:lpstr>
      <vt:lpstr>A127852526A_Data</vt:lpstr>
      <vt:lpstr>A127852526A_Latest</vt:lpstr>
      <vt:lpstr>A127852530T</vt:lpstr>
      <vt:lpstr>A127852530T_Data</vt:lpstr>
      <vt:lpstr>A127852530T_Latest</vt:lpstr>
      <vt:lpstr>A127852534A</vt:lpstr>
      <vt:lpstr>A127852534A_Data</vt:lpstr>
      <vt:lpstr>A127852534A_Latest</vt:lpstr>
      <vt:lpstr>A127852538K</vt:lpstr>
      <vt:lpstr>A127852538K_Data</vt:lpstr>
      <vt:lpstr>A127852538K_Latest</vt:lpstr>
      <vt:lpstr>A127852542A</vt:lpstr>
      <vt:lpstr>A127852542A_Data</vt:lpstr>
      <vt:lpstr>A127852542A_Latest</vt:lpstr>
      <vt:lpstr>A127852546K</vt:lpstr>
      <vt:lpstr>A127852546K_Data</vt:lpstr>
      <vt:lpstr>A127852546K_Latest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A127854010X</vt:lpstr>
      <vt:lpstr>A127854010X_Data</vt:lpstr>
      <vt:lpstr>A127854010X_Latest</vt:lpstr>
      <vt:lpstr>A127854014J</vt:lpstr>
      <vt:lpstr>A127854014J_Data</vt:lpstr>
      <vt:lpstr>A127854014J_Latest</vt:lpstr>
      <vt:lpstr>A127854018T</vt:lpstr>
      <vt:lpstr>A127854018T_Data</vt:lpstr>
      <vt:lpstr>A127854018T_Latest</vt:lpstr>
      <vt:lpstr>A127854022J</vt:lpstr>
      <vt:lpstr>A127854022J_Data</vt:lpstr>
      <vt:lpstr>A127854022J_Latest</vt:lpstr>
      <vt:lpstr>A127854026T</vt:lpstr>
      <vt:lpstr>A127854026T_Data</vt:lpstr>
      <vt:lpstr>A127854026T_Latest</vt:lpstr>
      <vt:lpstr>A127854030J</vt:lpstr>
      <vt:lpstr>A127854030J_Data</vt:lpstr>
      <vt:lpstr>A127854030J_Latest</vt:lpstr>
      <vt:lpstr>A127854034T</vt:lpstr>
      <vt:lpstr>A127854034T_Data</vt:lpstr>
      <vt:lpstr>A127854034T_Latest</vt:lpstr>
      <vt:lpstr>A127854038A</vt:lpstr>
      <vt:lpstr>A127854038A_Data</vt:lpstr>
      <vt:lpstr>A127854038A_Latest</vt:lpstr>
      <vt:lpstr>A127854042T</vt:lpstr>
      <vt:lpstr>A127854042T_Data</vt:lpstr>
      <vt:lpstr>A127854042T_Latest</vt:lpstr>
      <vt:lpstr>A127854046A</vt:lpstr>
      <vt:lpstr>A127854046A_Data</vt:lpstr>
      <vt:lpstr>A127854046A_Latest</vt:lpstr>
      <vt:lpstr>A127854050T</vt:lpstr>
      <vt:lpstr>A127854050T_Data</vt:lpstr>
      <vt:lpstr>A127854050T_Latest</vt:lpstr>
      <vt:lpstr>A127854054A</vt:lpstr>
      <vt:lpstr>A127854054A_Data</vt:lpstr>
      <vt:lpstr>A127854054A_Latest</vt:lpstr>
      <vt:lpstr>A127854058K</vt:lpstr>
      <vt:lpstr>A127854058K_Data</vt:lpstr>
      <vt:lpstr>A127854058K_Latest</vt:lpstr>
      <vt:lpstr>A127854062A</vt:lpstr>
      <vt:lpstr>A127854062A_Data</vt:lpstr>
      <vt:lpstr>A127854062A_Latest</vt:lpstr>
      <vt:lpstr>A127854066K</vt:lpstr>
      <vt:lpstr>A127854066K_Data</vt:lpstr>
      <vt:lpstr>A127854066K_Latest</vt:lpstr>
      <vt:lpstr>A127854070A</vt:lpstr>
      <vt:lpstr>A127854070A_Data</vt:lpstr>
      <vt:lpstr>A127854070A_Latest</vt:lpstr>
      <vt:lpstr>A127854074K</vt:lpstr>
      <vt:lpstr>A127854074K_Data</vt:lpstr>
      <vt:lpstr>A127854074K_Latest</vt:lpstr>
      <vt:lpstr>A127854078V</vt:lpstr>
      <vt:lpstr>A127854078V_Data</vt:lpstr>
      <vt:lpstr>A127854078V_Latest</vt:lpstr>
      <vt:lpstr>A127854082K</vt:lpstr>
      <vt:lpstr>A127854082K_Data</vt:lpstr>
      <vt:lpstr>A127854082K_Latest</vt:lpstr>
      <vt:lpstr>A127854086V</vt:lpstr>
      <vt:lpstr>A127854086V_Data</vt:lpstr>
      <vt:lpstr>A127854086V_Latest</vt:lpstr>
      <vt:lpstr>A127854090K</vt:lpstr>
      <vt:lpstr>A127854090K_Data</vt:lpstr>
      <vt:lpstr>A127854090K_Latest</vt:lpstr>
      <vt:lpstr>A127854094V</vt:lpstr>
      <vt:lpstr>A127854094V_Data</vt:lpstr>
      <vt:lpstr>A127854094V_Latest</vt:lpstr>
      <vt:lpstr>A127854098C</vt:lpstr>
      <vt:lpstr>A127854098C_Data</vt:lpstr>
      <vt:lpstr>A127854098C_Latest</vt:lpstr>
      <vt:lpstr>A127854102J</vt:lpstr>
      <vt:lpstr>A127854102J_Data</vt:lpstr>
      <vt:lpstr>A127854102J_Latest</vt:lpstr>
      <vt:lpstr>A127854106T</vt:lpstr>
      <vt:lpstr>A127854106T_Data</vt:lpstr>
      <vt:lpstr>A127854106T_Latest</vt:lpstr>
      <vt:lpstr>A127854110J</vt:lpstr>
      <vt:lpstr>A127854110J_Data</vt:lpstr>
      <vt:lpstr>A127854110J_Latest</vt:lpstr>
      <vt:lpstr>A127854114T</vt:lpstr>
      <vt:lpstr>A127854114T_Data</vt:lpstr>
      <vt:lpstr>A127854114T_Latest</vt:lpstr>
      <vt:lpstr>A127854118A</vt:lpstr>
      <vt:lpstr>A127854118A_Data</vt:lpstr>
      <vt:lpstr>A127854118A_Latest</vt:lpstr>
      <vt:lpstr>A127854122T</vt:lpstr>
      <vt:lpstr>A127854122T_Data</vt:lpstr>
      <vt:lpstr>A127854122T_Latest</vt:lpstr>
      <vt:lpstr>A127854126A</vt:lpstr>
      <vt:lpstr>A127854126A_Data</vt:lpstr>
      <vt:lpstr>A127854126A_Latest</vt:lpstr>
      <vt:lpstr>A127854130T</vt:lpstr>
      <vt:lpstr>A127854130T_Data</vt:lpstr>
      <vt:lpstr>A127854130T_Latest</vt:lpstr>
      <vt:lpstr>A127854134A</vt:lpstr>
      <vt:lpstr>A127854134A_Data</vt:lpstr>
      <vt:lpstr>A127854134A_Latest</vt:lpstr>
      <vt:lpstr>A127854138K</vt:lpstr>
      <vt:lpstr>A127854138K_Data</vt:lpstr>
      <vt:lpstr>A127854138K_Latest</vt:lpstr>
      <vt:lpstr>A127854142A</vt:lpstr>
      <vt:lpstr>A127854142A_Data</vt:lpstr>
      <vt:lpstr>A127854142A_Latest</vt:lpstr>
      <vt:lpstr>A127854146K</vt:lpstr>
      <vt:lpstr>A127854146K_Data</vt:lpstr>
      <vt:lpstr>A127854146K_Latest</vt:lpstr>
      <vt:lpstr>A127854150A</vt:lpstr>
      <vt:lpstr>A127854150A_Data</vt:lpstr>
      <vt:lpstr>A127854150A_Latest</vt:lpstr>
      <vt:lpstr>A127854154K</vt:lpstr>
      <vt:lpstr>A127854154K_Data</vt:lpstr>
      <vt:lpstr>A127854154K_Latest</vt:lpstr>
      <vt:lpstr>A127854158V</vt:lpstr>
      <vt:lpstr>A127854158V_Data</vt:lpstr>
      <vt:lpstr>A127854158V_Latest</vt:lpstr>
      <vt:lpstr>A127854162K</vt:lpstr>
      <vt:lpstr>A127854162K_Data</vt:lpstr>
      <vt:lpstr>A127854162K_Latest</vt:lpstr>
      <vt:lpstr>A127854166V</vt:lpstr>
      <vt:lpstr>A127854166V_Data</vt:lpstr>
      <vt:lpstr>A127854166V_Latest</vt:lpstr>
      <vt:lpstr>A127854170K</vt:lpstr>
      <vt:lpstr>A127854170K_Data</vt:lpstr>
      <vt:lpstr>A127854170K_Latest</vt:lpstr>
      <vt:lpstr>A127854174V</vt:lpstr>
      <vt:lpstr>A127854174V_Data</vt:lpstr>
      <vt:lpstr>A127854174V_Latest</vt:lpstr>
      <vt:lpstr>A127854178C</vt:lpstr>
      <vt:lpstr>A127854178C_Data</vt:lpstr>
      <vt:lpstr>A127854178C_Latest</vt:lpstr>
      <vt:lpstr>A127854182V</vt:lpstr>
      <vt:lpstr>A127854182V_Data</vt:lpstr>
      <vt:lpstr>A127854182V_Latest</vt:lpstr>
      <vt:lpstr>A127854186C</vt:lpstr>
      <vt:lpstr>A127854186C_Data</vt:lpstr>
      <vt:lpstr>A127854186C_Latest</vt:lpstr>
      <vt:lpstr>A127854190V</vt:lpstr>
      <vt:lpstr>A127854190V_Data</vt:lpstr>
      <vt:lpstr>A127854190V_Latest</vt:lpstr>
      <vt:lpstr>A127854194C</vt:lpstr>
      <vt:lpstr>A127854194C_Data</vt:lpstr>
      <vt:lpstr>A127854194C_Latest</vt:lpstr>
      <vt:lpstr>A127854198L</vt:lpstr>
      <vt:lpstr>A127854198L_Data</vt:lpstr>
      <vt:lpstr>A127854198L_Latest</vt:lpstr>
      <vt:lpstr>A127854202T</vt:lpstr>
      <vt:lpstr>A127854202T_Data</vt:lpstr>
      <vt:lpstr>A127854202T_Latest</vt:lpstr>
      <vt:lpstr>A127854206A</vt:lpstr>
      <vt:lpstr>A127854206A_Data</vt:lpstr>
      <vt:lpstr>A127854206A_Latest</vt:lpstr>
      <vt:lpstr>A127854210T</vt:lpstr>
      <vt:lpstr>A127854210T_Data</vt:lpstr>
      <vt:lpstr>A127854210T_Latest</vt:lpstr>
      <vt:lpstr>A127854214A</vt:lpstr>
      <vt:lpstr>A127854214A_Data</vt:lpstr>
      <vt:lpstr>A127854214A_Latest</vt:lpstr>
      <vt:lpstr>A127854218K</vt:lpstr>
      <vt:lpstr>A127854218K_Data</vt:lpstr>
      <vt:lpstr>A127854218K_Latest</vt:lpstr>
      <vt:lpstr>A127854222A</vt:lpstr>
      <vt:lpstr>A127854222A_Data</vt:lpstr>
      <vt:lpstr>A127854222A_Latest</vt:lpstr>
      <vt:lpstr>A127854226K</vt:lpstr>
      <vt:lpstr>A127854226K_Data</vt:lpstr>
      <vt:lpstr>A127854226K_Latest</vt:lpstr>
      <vt:lpstr>A127854230A</vt:lpstr>
      <vt:lpstr>A127854230A_Data</vt:lpstr>
      <vt:lpstr>A127854230A_Latest</vt:lpstr>
      <vt:lpstr>A127854234K</vt:lpstr>
      <vt:lpstr>A127854234K_Data</vt:lpstr>
      <vt:lpstr>A127854234K_Latest</vt:lpstr>
      <vt:lpstr>A127854238V</vt:lpstr>
      <vt:lpstr>A127854238V_Data</vt:lpstr>
      <vt:lpstr>A127854238V_Latest</vt:lpstr>
      <vt:lpstr>A127854242K</vt:lpstr>
      <vt:lpstr>A127854242K_Data</vt:lpstr>
      <vt:lpstr>A127854242K_Latest</vt:lpstr>
      <vt:lpstr>A127854246V</vt:lpstr>
      <vt:lpstr>A127854246V_Data</vt:lpstr>
      <vt:lpstr>A127854246V_Latest</vt:lpstr>
      <vt:lpstr>A127854250K</vt:lpstr>
      <vt:lpstr>A127854250K_Data</vt:lpstr>
      <vt:lpstr>A127854250K_Latest</vt:lpstr>
      <vt:lpstr>A127854254V</vt:lpstr>
      <vt:lpstr>A127854254V_Data</vt:lpstr>
      <vt:lpstr>A127854254V_Latest</vt:lpstr>
      <vt:lpstr>A127854258C</vt:lpstr>
      <vt:lpstr>A127854258C_Data</vt:lpstr>
      <vt:lpstr>A127854258C_Latest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A127855566X</vt:lpstr>
      <vt:lpstr>A127855566X_Data</vt:lpstr>
      <vt:lpstr>A127855566X_Latest</vt:lpstr>
      <vt:lpstr>A127855570R</vt:lpstr>
      <vt:lpstr>A127855570R_Data</vt:lpstr>
      <vt:lpstr>A127855570R_Latest</vt:lpstr>
      <vt:lpstr>A127855574X</vt:lpstr>
      <vt:lpstr>A127855574X_Data</vt:lpstr>
      <vt:lpstr>A127855574X_Latest</vt:lpstr>
      <vt:lpstr>A127855578J</vt:lpstr>
      <vt:lpstr>A127855578J_Data</vt:lpstr>
      <vt:lpstr>A127855578J_Latest</vt:lpstr>
      <vt:lpstr>A127855582X</vt:lpstr>
      <vt:lpstr>A127855582X_Data</vt:lpstr>
      <vt:lpstr>A127855582X_Latest</vt:lpstr>
      <vt:lpstr>A127855586J</vt:lpstr>
      <vt:lpstr>A127855586J_Data</vt:lpstr>
      <vt:lpstr>A127855586J_Latest</vt:lpstr>
      <vt:lpstr>A127855590X</vt:lpstr>
      <vt:lpstr>A127855590X_Data</vt:lpstr>
      <vt:lpstr>A127855590X_Latest</vt:lpstr>
      <vt:lpstr>A127855594J</vt:lpstr>
      <vt:lpstr>A127855594J_Data</vt:lpstr>
      <vt:lpstr>A127855594J_Latest</vt:lpstr>
      <vt:lpstr>A127855598T</vt:lpstr>
      <vt:lpstr>A127855598T_Data</vt:lpstr>
      <vt:lpstr>A127855598T_Latest</vt:lpstr>
      <vt:lpstr>A127855602W</vt:lpstr>
      <vt:lpstr>A127855602W_Data</vt:lpstr>
      <vt:lpstr>A127855602W_Latest</vt:lpstr>
      <vt:lpstr>A127855606F</vt:lpstr>
      <vt:lpstr>A127855606F_Data</vt:lpstr>
      <vt:lpstr>A127855606F_Latest</vt:lpstr>
      <vt:lpstr>A127855610W</vt:lpstr>
      <vt:lpstr>A127855610W_Data</vt:lpstr>
      <vt:lpstr>A127855610W_Latest</vt:lpstr>
      <vt:lpstr>A127855614F</vt:lpstr>
      <vt:lpstr>A127855614F_Data</vt:lpstr>
      <vt:lpstr>A127855614F_Latest</vt:lpstr>
      <vt:lpstr>A127855618R</vt:lpstr>
      <vt:lpstr>A127855618R_Data</vt:lpstr>
      <vt:lpstr>A127855618R_Latest</vt:lpstr>
      <vt:lpstr>A127855622F</vt:lpstr>
      <vt:lpstr>A127855622F_Data</vt:lpstr>
      <vt:lpstr>A127855622F_Latest</vt:lpstr>
      <vt:lpstr>A127855626R</vt:lpstr>
      <vt:lpstr>A127855626R_Data</vt:lpstr>
      <vt:lpstr>A127855626R_Latest</vt:lpstr>
      <vt:lpstr>A127855630F</vt:lpstr>
      <vt:lpstr>A127855630F_Data</vt:lpstr>
      <vt:lpstr>A127855630F_Latest</vt:lpstr>
      <vt:lpstr>A127855634R</vt:lpstr>
      <vt:lpstr>A127855634R_Data</vt:lpstr>
      <vt:lpstr>A127855634R_Latest</vt:lpstr>
      <vt:lpstr>A127855638X</vt:lpstr>
      <vt:lpstr>A127855638X_Data</vt:lpstr>
      <vt:lpstr>A127855638X_Latest</vt:lpstr>
      <vt:lpstr>A127855642R</vt:lpstr>
      <vt:lpstr>A127855642R_Data</vt:lpstr>
      <vt:lpstr>A127855642R_Latest</vt:lpstr>
      <vt:lpstr>A127855650R</vt:lpstr>
      <vt:lpstr>A127855650R_Data</vt:lpstr>
      <vt:lpstr>A127855650R_Latest</vt:lpstr>
      <vt:lpstr>A127855654X</vt:lpstr>
      <vt:lpstr>A127855654X_Data</vt:lpstr>
      <vt:lpstr>A127855654X_Latest</vt:lpstr>
      <vt:lpstr>A127855658J</vt:lpstr>
      <vt:lpstr>A127855658J_Data</vt:lpstr>
      <vt:lpstr>A127855658J_Latest</vt:lpstr>
      <vt:lpstr>A127855662X</vt:lpstr>
      <vt:lpstr>A127855662X_Data</vt:lpstr>
      <vt:lpstr>A127855662X_Latest</vt:lpstr>
      <vt:lpstr>A127855666J</vt:lpstr>
      <vt:lpstr>A127855666J_Data</vt:lpstr>
      <vt:lpstr>A127855666J_Latest</vt:lpstr>
      <vt:lpstr>A127855670X</vt:lpstr>
      <vt:lpstr>A127855670X_Data</vt:lpstr>
      <vt:lpstr>A127855670X_Latest</vt:lpstr>
      <vt:lpstr>A127855674J</vt:lpstr>
      <vt:lpstr>A127855674J_Data</vt:lpstr>
      <vt:lpstr>A127855674J_Latest</vt:lpstr>
      <vt:lpstr>A127855678T</vt:lpstr>
      <vt:lpstr>A127855678T_Data</vt:lpstr>
      <vt:lpstr>A127855678T_Latest</vt:lpstr>
      <vt:lpstr>A127855682J</vt:lpstr>
      <vt:lpstr>A127855682J_Data</vt:lpstr>
      <vt:lpstr>A127855682J_Latest</vt:lpstr>
      <vt:lpstr>A127855686T</vt:lpstr>
      <vt:lpstr>A127855686T_Data</vt:lpstr>
      <vt:lpstr>A127855686T_Latest</vt:lpstr>
      <vt:lpstr>A127855690J</vt:lpstr>
      <vt:lpstr>A127855690J_Data</vt:lpstr>
      <vt:lpstr>A127855690J_Latest</vt:lpstr>
      <vt:lpstr>A127855694T</vt:lpstr>
      <vt:lpstr>A127855694T_Data</vt:lpstr>
      <vt:lpstr>A127855694T_Latest</vt:lpstr>
      <vt:lpstr>A127855698A</vt:lpstr>
      <vt:lpstr>A127855698A_Data</vt:lpstr>
      <vt:lpstr>A127855698A_Latest</vt:lpstr>
      <vt:lpstr>A127855702F</vt:lpstr>
      <vt:lpstr>A127855702F_Data</vt:lpstr>
      <vt:lpstr>A127855702F_Latest</vt:lpstr>
      <vt:lpstr>A127855706R</vt:lpstr>
      <vt:lpstr>A127855706R_Data</vt:lpstr>
      <vt:lpstr>A127855706R_Latest</vt:lpstr>
      <vt:lpstr>A127855710F</vt:lpstr>
      <vt:lpstr>A127855710F_Data</vt:lpstr>
      <vt:lpstr>A127855710F_Latest</vt:lpstr>
      <vt:lpstr>A127855714R</vt:lpstr>
      <vt:lpstr>A127855714R_Data</vt:lpstr>
      <vt:lpstr>A127855714R_Latest</vt:lpstr>
      <vt:lpstr>A127855718X</vt:lpstr>
      <vt:lpstr>A127855718X_Data</vt:lpstr>
      <vt:lpstr>A127855718X_Latest</vt:lpstr>
      <vt:lpstr>A127855722R</vt:lpstr>
      <vt:lpstr>A127855722R_Data</vt:lpstr>
      <vt:lpstr>A127855722R_Latest</vt:lpstr>
      <vt:lpstr>A127855726X</vt:lpstr>
      <vt:lpstr>A127855726X_Data</vt:lpstr>
      <vt:lpstr>A127855726X_Latest</vt:lpstr>
      <vt:lpstr>A127855730R</vt:lpstr>
      <vt:lpstr>A127855730R_Data</vt:lpstr>
      <vt:lpstr>A127855730R_Latest</vt:lpstr>
      <vt:lpstr>A127855734X</vt:lpstr>
      <vt:lpstr>A127855734X_Data</vt:lpstr>
      <vt:lpstr>A127855734X_Latest</vt:lpstr>
      <vt:lpstr>A127855738J</vt:lpstr>
      <vt:lpstr>A127855738J_Data</vt:lpstr>
      <vt:lpstr>A127855738J_Latest</vt:lpstr>
      <vt:lpstr>A127855742X</vt:lpstr>
      <vt:lpstr>A127855742X_Data</vt:lpstr>
      <vt:lpstr>A127855742X_Latest</vt:lpstr>
      <vt:lpstr>A127855746J</vt:lpstr>
      <vt:lpstr>A127855746J_Data</vt:lpstr>
      <vt:lpstr>A127855746J_Latest</vt:lpstr>
      <vt:lpstr>A127855750X</vt:lpstr>
      <vt:lpstr>A127855750X_Data</vt:lpstr>
      <vt:lpstr>A127855750X_Latest</vt:lpstr>
      <vt:lpstr>A127855754J</vt:lpstr>
      <vt:lpstr>A127855754J_Data</vt:lpstr>
      <vt:lpstr>A127855754J_Latest</vt:lpstr>
      <vt:lpstr>A127855758T</vt:lpstr>
      <vt:lpstr>A127855758T_Data</vt:lpstr>
      <vt:lpstr>A127855758T_Latest</vt:lpstr>
      <vt:lpstr>A127855762J</vt:lpstr>
      <vt:lpstr>A127855762J_Data</vt:lpstr>
      <vt:lpstr>A127855762J_Latest</vt:lpstr>
      <vt:lpstr>A127855766T</vt:lpstr>
      <vt:lpstr>A127855766T_Data</vt:lpstr>
      <vt:lpstr>A127855766T_Latest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A127857030L</vt:lpstr>
      <vt:lpstr>A127857030L_Data</vt:lpstr>
      <vt:lpstr>A127857030L_Latest</vt:lpstr>
      <vt:lpstr>A127857034W</vt:lpstr>
      <vt:lpstr>A127857034W_Data</vt:lpstr>
      <vt:lpstr>A127857034W_Latest</vt:lpstr>
      <vt:lpstr>A127857038F</vt:lpstr>
      <vt:lpstr>A127857038F_Data</vt:lpstr>
      <vt:lpstr>A127857038F_Latest</vt:lpstr>
      <vt:lpstr>A127857042W</vt:lpstr>
      <vt:lpstr>A127857042W_Data</vt:lpstr>
      <vt:lpstr>A127857042W_Latest</vt:lpstr>
      <vt:lpstr>A127857046F</vt:lpstr>
      <vt:lpstr>A127857046F_Data</vt:lpstr>
      <vt:lpstr>A127857046F_Latest</vt:lpstr>
      <vt:lpstr>A127857050W</vt:lpstr>
      <vt:lpstr>A127857050W_Data</vt:lpstr>
      <vt:lpstr>A127857050W_Latest</vt:lpstr>
      <vt:lpstr>A127857054F</vt:lpstr>
      <vt:lpstr>A127857054F_Data</vt:lpstr>
      <vt:lpstr>A127857054F_Latest</vt:lpstr>
      <vt:lpstr>A127857058R</vt:lpstr>
      <vt:lpstr>A127857058R_Data</vt:lpstr>
      <vt:lpstr>A127857058R_Latest</vt:lpstr>
      <vt:lpstr>A127857062F</vt:lpstr>
      <vt:lpstr>A127857062F_Data</vt:lpstr>
      <vt:lpstr>A127857062F_Latest</vt:lpstr>
      <vt:lpstr>A127857066R</vt:lpstr>
      <vt:lpstr>A127857066R_Data</vt:lpstr>
      <vt:lpstr>A127857066R_Latest</vt:lpstr>
      <vt:lpstr>A127857070F</vt:lpstr>
      <vt:lpstr>A127857070F_Data</vt:lpstr>
      <vt:lpstr>A127857070F_Latest</vt:lpstr>
      <vt:lpstr>A127857074R</vt:lpstr>
      <vt:lpstr>A127857074R_Data</vt:lpstr>
      <vt:lpstr>A127857074R_Latest</vt:lpstr>
      <vt:lpstr>A127857078X</vt:lpstr>
      <vt:lpstr>A127857078X_Data</vt:lpstr>
      <vt:lpstr>A127857078X_Latest</vt:lpstr>
      <vt:lpstr>A127857082R</vt:lpstr>
      <vt:lpstr>A127857082R_Data</vt:lpstr>
      <vt:lpstr>A127857082R_Latest</vt:lpstr>
      <vt:lpstr>A127857086X</vt:lpstr>
      <vt:lpstr>A127857086X_Data</vt:lpstr>
      <vt:lpstr>A127857086X_Latest</vt:lpstr>
      <vt:lpstr>A127857090R</vt:lpstr>
      <vt:lpstr>A127857090R_Data</vt:lpstr>
      <vt:lpstr>A127857090R_Latest</vt:lpstr>
      <vt:lpstr>A127857094X</vt:lpstr>
      <vt:lpstr>A127857094X_Data</vt:lpstr>
      <vt:lpstr>A127857094X_Latest</vt:lpstr>
      <vt:lpstr>A127857098J</vt:lpstr>
      <vt:lpstr>A127857098J_Data</vt:lpstr>
      <vt:lpstr>A127857098J_Latest</vt:lpstr>
      <vt:lpstr>A127857102L</vt:lpstr>
      <vt:lpstr>A127857102L_Data</vt:lpstr>
      <vt:lpstr>A127857102L_Latest</vt:lpstr>
      <vt:lpstr>A127857106W</vt:lpstr>
      <vt:lpstr>A127857106W_Data</vt:lpstr>
      <vt:lpstr>A127857106W_Latest</vt:lpstr>
      <vt:lpstr>A127857110L</vt:lpstr>
      <vt:lpstr>A127857110L_Data</vt:lpstr>
      <vt:lpstr>A127857110L_Latest</vt:lpstr>
      <vt:lpstr>A127857114W</vt:lpstr>
      <vt:lpstr>A127857114W_Data</vt:lpstr>
      <vt:lpstr>A127857114W_Latest</vt:lpstr>
      <vt:lpstr>A127857118F</vt:lpstr>
      <vt:lpstr>A127857118F_Data</vt:lpstr>
      <vt:lpstr>A127857118F_Latest</vt:lpstr>
      <vt:lpstr>A127857122W</vt:lpstr>
      <vt:lpstr>A127857122W_Data</vt:lpstr>
      <vt:lpstr>A127857122W_Latest</vt:lpstr>
      <vt:lpstr>A127857126F</vt:lpstr>
      <vt:lpstr>A127857126F_Data</vt:lpstr>
      <vt:lpstr>A127857126F_Latest</vt:lpstr>
      <vt:lpstr>A127857130W</vt:lpstr>
      <vt:lpstr>A127857130W_Data</vt:lpstr>
      <vt:lpstr>A127857130W_Latest</vt:lpstr>
      <vt:lpstr>A127857134F</vt:lpstr>
      <vt:lpstr>A127857134F_Data</vt:lpstr>
      <vt:lpstr>A127857134F_Latest</vt:lpstr>
      <vt:lpstr>A127857138R</vt:lpstr>
      <vt:lpstr>A127857138R_Data</vt:lpstr>
      <vt:lpstr>A127857138R_Latest</vt:lpstr>
      <vt:lpstr>A127857142F</vt:lpstr>
      <vt:lpstr>A127857142F_Data</vt:lpstr>
      <vt:lpstr>A127857142F_Latest</vt:lpstr>
      <vt:lpstr>A127857146R</vt:lpstr>
      <vt:lpstr>A127857146R_Data</vt:lpstr>
      <vt:lpstr>A127857146R_Latest</vt:lpstr>
      <vt:lpstr>A127857150F</vt:lpstr>
      <vt:lpstr>A127857150F_Data</vt:lpstr>
      <vt:lpstr>A127857150F_Latest</vt:lpstr>
      <vt:lpstr>A127857154R</vt:lpstr>
      <vt:lpstr>A127857154R_Data</vt:lpstr>
      <vt:lpstr>A127857154R_Latest</vt:lpstr>
      <vt:lpstr>A127857158X</vt:lpstr>
      <vt:lpstr>A127857158X_Data</vt:lpstr>
      <vt:lpstr>A127857158X_Latest</vt:lpstr>
      <vt:lpstr>A127857162R</vt:lpstr>
      <vt:lpstr>A127857162R_Data</vt:lpstr>
      <vt:lpstr>A127857162R_Latest</vt:lpstr>
      <vt:lpstr>A127857166X</vt:lpstr>
      <vt:lpstr>A127857166X_Data</vt:lpstr>
      <vt:lpstr>A127857166X_Latest</vt:lpstr>
      <vt:lpstr>A127857170R</vt:lpstr>
      <vt:lpstr>A127857170R_Data</vt:lpstr>
      <vt:lpstr>A127857170R_Latest</vt:lpstr>
      <vt:lpstr>A127857174X</vt:lpstr>
      <vt:lpstr>A127857174X_Data</vt:lpstr>
      <vt:lpstr>A127857174X_Latest</vt:lpstr>
      <vt:lpstr>A127857178J</vt:lpstr>
      <vt:lpstr>A127857178J_Data</vt:lpstr>
      <vt:lpstr>A127857178J_Latest</vt:lpstr>
      <vt:lpstr>A127857182X</vt:lpstr>
      <vt:lpstr>A127857182X_Data</vt:lpstr>
      <vt:lpstr>A127857182X_Latest</vt:lpstr>
      <vt:lpstr>A127857186J</vt:lpstr>
      <vt:lpstr>A127857186J_Data</vt:lpstr>
      <vt:lpstr>A127857186J_Latest</vt:lpstr>
      <vt:lpstr>A127857190X</vt:lpstr>
      <vt:lpstr>A127857190X_Data</vt:lpstr>
      <vt:lpstr>A127857190X_Latest</vt:lpstr>
      <vt:lpstr>A127857194J</vt:lpstr>
      <vt:lpstr>A127857194J_Data</vt:lpstr>
      <vt:lpstr>A127857194J_Latest</vt:lpstr>
      <vt:lpstr>A127857198T</vt:lpstr>
      <vt:lpstr>A127857198T_Data</vt:lpstr>
      <vt:lpstr>A127857198T_Latest</vt:lpstr>
      <vt:lpstr>A127857202W</vt:lpstr>
      <vt:lpstr>A127857202W_Data</vt:lpstr>
      <vt:lpstr>A127857202W_Latest</vt:lpstr>
      <vt:lpstr>A127857206F</vt:lpstr>
      <vt:lpstr>A127857206F_Data</vt:lpstr>
      <vt:lpstr>A127857206F_Latest</vt:lpstr>
      <vt:lpstr>A127857214F</vt:lpstr>
      <vt:lpstr>A127857214F_Data</vt:lpstr>
      <vt:lpstr>A127857214F_Latest</vt:lpstr>
      <vt:lpstr>A127857218R</vt:lpstr>
      <vt:lpstr>A127857218R_Data</vt:lpstr>
      <vt:lpstr>A127857218R_Latest</vt:lpstr>
      <vt:lpstr>A127857222F</vt:lpstr>
      <vt:lpstr>A127857222F_Data</vt:lpstr>
      <vt:lpstr>A127857222F_Latest</vt:lpstr>
      <vt:lpstr>A127857226R</vt:lpstr>
      <vt:lpstr>A127857226R_Data</vt:lpstr>
      <vt:lpstr>A127857226R_Latest</vt:lpstr>
      <vt:lpstr>A127857230F</vt:lpstr>
      <vt:lpstr>A127857230F_Data</vt:lpstr>
      <vt:lpstr>A127857230F_Latest</vt:lpstr>
      <vt:lpstr>A127857234R</vt:lpstr>
      <vt:lpstr>A127857234R_Data</vt:lpstr>
      <vt:lpstr>A127857234R_Latest</vt:lpstr>
      <vt:lpstr>A127857238X</vt:lpstr>
      <vt:lpstr>A127857238X_Data</vt:lpstr>
      <vt:lpstr>A127857238X_Latest</vt:lpstr>
      <vt:lpstr>A127857242R</vt:lpstr>
      <vt:lpstr>A127857242R_Data</vt:lpstr>
      <vt:lpstr>A127857242R_Latest</vt:lpstr>
      <vt:lpstr>A127857246X</vt:lpstr>
      <vt:lpstr>A127857246X_Data</vt:lpstr>
      <vt:lpstr>A127857246X_Latest</vt:lpstr>
      <vt:lpstr>A127857250R</vt:lpstr>
      <vt:lpstr>A127857250R_Data</vt:lpstr>
      <vt:lpstr>A127857250R_Latest</vt:lpstr>
      <vt:lpstr>A127857254X</vt:lpstr>
      <vt:lpstr>A127857254X_Data</vt:lpstr>
      <vt:lpstr>A127857254X_Latest</vt:lpstr>
      <vt:lpstr>A127857258J</vt:lpstr>
      <vt:lpstr>A127857258J_Data</vt:lpstr>
      <vt:lpstr>A127857258J_Latest</vt:lpstr>
      <vt:lpstr>A127857262X</vt:lpstr>
      <vt:lpstr>A127857262X_Data</vt:lpstr>
      <vt:lpstr>A127857262X_Latest</vt:lpstr>
      <vt:lpstr>A127857266J</vt:lpstr>
      <vt:lpstr>A127857266J_Data</vt:lpstr>
      <vt:lpstr>A127857266J_Latest</vt:lpstr>
      <vt:lpstr>A127857270X</vt:lpstr>
      <vt:lpstr>A127857270X_Data</vt:lpstr>
      <vt:lpstr>A127857270X_Latest</vt:lpstr>
      <vt:lpstr>A127857274J</vt:lpstr>
      <vt:lpstr>A127857274J_Data</vt:lpstr>
      <vt:lpstr>A127857274J_Latest</vt:lpstr>
      <vt:lpstr>A127857278T</vt:lpstr>
      <vt:lpstr>A127857278T_Data</vt:lpstr>
      <vt:lpstr>A127857278T_Latest</vt:lpstr>
      <vt:lpstr>A127857282J</vt:lpstr>
      <vt:lpstr>A127857282J_Data</vt:lpstr>
      <vt:lpstr>A127857282J_Latest</vt:lpstr>
      <vt:lpstr>A127857286T</vt:lpstr>
      <vt:lpstr>A127857286T_Data</vt:lpstr>
      <vt:lpstr>A127857286T_Latest</vt:lpstr>
      <vt:lpstr>A127857290J</vt:lpstr>
      <vt:lpstr>A127857290J_Data</vt:lpstr>
      <vt:lpstr>A127857290J_Latest</vt:lpstr>
      <vt:lpstr>A127857294T</vt:lpstr>
      <vt:lpstr>A127857294T_Data</vt:lpstr>
      <vt:lpstr>A127857294T_Latest</vt:lpstr>
      <vt:lpstr>A127857302F</vt:lpstr>
      <vt:lpstr>A127857302F_Data</vt:lpstr>
      <vt:lpstr>A127857302F_Latest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A127858558C</vt:lpstr>
      <vt:lpstr>A127858558C_Data</vt:lpstr>
      <vt:lpstr>A127858558C_Latest</vt:lpstr>
      <vt:lpstr>A127858562V</vt:lpstr>
      <vt:lpstr>A127858562V_Data</vt:lpstr>
      <vt:lpstr>A127858562V_Latest</vt:lpstr>
      <vt:lpstr>A127858566C</vt:lpstr>
      <vt:lpstr>A127858566C_Data</vt:lpstr>
      <vt:lpstr>A127858566C_Latest</vt:lpstr>
      <vt:lpstr>A127858570V</vt:lpstr>
      <vt:lpstr>A127858570V_Data</vt:lpstr>
      <vt:lpstr>A127858570V_Latest</vt:lpstr>
      <vt:lpstr>A127858574C</vt:lpstr>
      <vt:lpstr>A127858574C_Data</vt:lpstr>
      <vt:lpstr>A127858574C_Latest</vt:lpstr>
      <vt:lpstr>A127858578L</vt:lpstr>
      <vt:lpstr>A127858578L_Data</vt:lpstr>
      <vt:lpstr>A127858578L_Latest</vt:lpstr>
      <vt:lpstr>A127858582C</vt:lpstr>
      <vt:lpstr>A127858582C_Data</vt:lpstr>
      <vt:lpstr>A127858582C_Latest</vt:lpstr>
      <vt:lpstr>A127858586L</vt:lpstr>
      <vt:lpstr>A127858586L_Data</vt:lpstr>
      <vt:lpstr>A127858586L_Latest</vt:lpstr>
      <vt:lpstr>A127858590C</vt:lpstr>
      <vt:lpstr>A127858590C_Data</vt:lpstr>
      <vt:lpstr>A127858590C_Latest</vt:lpstr>
      <vt:lpstr>A127858594L</vt:lpstr>
      <vt:lpstr>A127858594L_Data</vt:lpstr>
      <vt:lpstr>A127858594L_Latest</vt:lpstr>
      <vt:lpstr>A127858602A</vt:lpstr>
      <vt:lpstr>A127858602A_Data</vt:lpstr>
      <vt:lpstr>A127858602A_Latest</vt:lpstr>
      <vt:lpstr>A127858606K</vt:lpstr>
      <vt:lpstr>A127858606K_Data</vt:lpstr>
      <vt:lpstr>A127858606K_Latest</vt:lpstr>
      <vt:lpstr>A127858610A</vt:lpstr>
      <vt:lpstr>A127858610A_Data</vt:lpstr>
      <vt:lpstr>A127858610A_Latest</vt:lpstr>
      <vt:lpstr>A127858614K</vt:lpstr>
      <vt:lpstr>A127858614K_Data</vt:lpstr>
      <vt:lpstr>A127858614K_Latest</vt:lpstr>
      <vt:lpstr>A127858618V</vt:lpstr>
      <vt:lpstr>A127858618V_Data</vt:lpstr>
      <vt:lpstr>A127858618V_Latest</vt:lpstr>
      <vt:lpstr>A127858622K</vt:lpstr>
      <vt:lpstr>A127858622K_Data</vt:lpstr>
      <vt:lpstr>A127858622K_Latest</vt:lpstr>
      <vt:lpstr>A127858626V</vt:lpstr>
      <vt:lpstr>A127858626V_Data</vt:lpstr>
      <vt:lpstr>A127858626V_Latest</vt:lpstr>
      <vt:lpstr>A127858630K</vt:lpstr>
      <vt:lpstr>A127858630K_Data</vt:lpstr>
      <vt:lpstr>A127858630K_Latest</vt:lpstr>
      <vt:lpstr>A127858634V</vt:lpstr>
      <vt:lpstr>A127858634V_Data</vt:lpstr>
      <vt:lpstr>A127858634V_Latest</vt:lpstr>
      <vt:lpstr>A127858638C</vt:lpstr>
      <vt:lpstr>A127858638C_Data</vt:lpstr>
      <vt:lpstr>A127858638C_Latest</vt:lpstr>
      <vt:lpstr>A127858642V</vt:lpstr>
      <vt:lpstr>A127858642V_Data</vt:lpstr>
      <vt:lpstr>A127858642V_Latest</vt:lpstr>
      <vt:lpstr>A127858646C</vt:lpstr>
      <vt:lpstr>A127858646C_Data</vt:lpstr>
      <vt:lpstr>A127858646C_Latest</vt:lpstr>
      <vt:lpstr>A127858650V</vt:lpstr>
      <vt:lpstr>A127858650V_Data</vt:lpstr>
      <vt:lpstr>A127858650V_Latest</vt:lpstr>
      <vt:lpstr>A127858654C</vt:lpstr>
      <vt:lpstr>A127858654C_Data</vt:lpstr>
      <vt:lpstr>A127858654C_Latest</vt:lpstr>
      <vt:lpstr>A127858658L</vt:lpstr>
      <vt:lpstr>A127858658L_Data</vt:lpstr>
      <vt:lpstr>A127858658L_Latest</vt:lpstr>
      <vt:lpstr>A127858662C</vt:lpstr>
      <vt:lpstr>A127858662C_Data</vt:lpstr>
      <vt:lpstr>A127858662C_Latest</vt:lpstr>
      <vt:lpstr>A127858666L</vt:lpstr>
      <vt:lpstr>A127858666L_Data</vt:lpstr>
      <vt:lpstr>A127858666L_Latest</vt:lpstr>
      <vt:lpstr>A127858670C</vt:lpstr>
      <vt:lpstr>A127858670C_Data</vt:lpstr>
      <vt:lpstr>A127858670C_Latest</vt:lpstr>
      <vt:lpstr>A127858674L</vt:lpstr>
      <vt:lpstr>A127858674L_Data</vt:lpstr>
      <vt:lpstr>A127858674L_Latest</vt:lpstr>
      <vt:lpstr>A127858678W</vt:lpstr>
      <vt:lpstr>A127858678W_Data</vt:lpstr>
      <vt:lpstr>A127858678W_Latest</vt:lpstr>
      <vt:lpstr>A127858682L</vt:lpstr>
      <vt:lpstr>A127858682L_Data</vt:lpstr>
      <vt:lpstr>A127858682L_Latest</vt:lpstr>
      <vt:lpstr>A127858686W</vt:lpstr>
      <vt:lpstr>A127858686W_Data</vt:lpstr>
      <vt:lpstr>A127858686W_Latest</vt:lpstr>
      <vt:lpstr>A127858690L</vt:lpstr>
      <vt:lpstr>A127858690L_Data</vt:lpstr>
      <vt:lpstr>A127858690L_Latest</vt:lpstr>
      <vt:lpstr>A127858694W</vt:lpstr>
      <vt:lpstr>A127858694W_Data</vt:lpstr>
      <vt:lpstr>A127858694W_Latest</vt:lpstr>
      <vt:lpstr>A127858698F</vt:lpstr>
      <vt:lpstr>A127858698F_Data</vt:lpstr>
      <vt:lpstr>A127858698F_Latest</vt:lpstr>
      <vt:lpstr>A127858702K</vt:lpstr>
      <vt:lpstr>A127858702K_Data</vt:lpstr>
      <vt:lpstr>A127858702K_Latest</vt:lpstr>
      <vt:lpstr>A127858706V</vt:lpstr>
      <vt:lpstr>A127858706V_Data</vt:lpstr>
      <vt:lpstr>A127858706V_Latest</vt:lpstr>
      <vt:lpstr>A127858710K</vt:lpstr>
      <vt:lpstr>A127858710K_Data</vt:lpstr>
      <vt:lpstr>A127858710K_Latest</vt:lpstr>
      <vt:lpstr>A127858714V</vt:lpstr>
      <vt:lpstr>A127858714V_Data</vt:lpstr>
      <vt:lpstr>A127858714V_Latest</vt:lpstr>
      <vt:lpstr>A127858718C</vt:lpstr>
      <vt:lpstr>A127858718C_Data</vt:lpstr>
      <vt:lpstr>A127858718C_Latest</vt:lpstr>
      <vt:lpstr>A127858722V</vt:lpstr>
      <vt:lpstr>A127858722V_Data</vt:lpstr>
      <vt:lpstr>A127858722V_Latest</vt:lpstr>
      <vt:lpstr>A127858726C</vt:lpstr>
      <vt:lpstr>A127858726C_Data</vt:lpstr>
      <vt:lpstr>A127858726C_Latest</vt:lpstr>
      <vt:lpstr>A127858730V</vt:lpstr>
      <vt:lpstr>A127858730V_Data</vt:lpstr>
      <vt:lpstr>A127858730V_Latest</vt:lpstr>
      <vt:lpstr>A127858738L</vt:lpstr>
      <vt:lpstr>A127858738L_Data</vt:lpstr>
      <vt:lpstr>A127858738L_Latest</vt:lpstr>
      <vt:lpstr>A127858742C</vt:lpstr>
      <vt:lpstr>A127858742C_Data</vt:lpstr>
      <vt:lpstr>A127858742C_Latest</vt:lpstr>
      <vt:lpstr>A127858746L</vt:lpstr>
      <vt:lpstr>A127858746L_Data</vt:lpstr>
      <vt:lpstr>A127858746L_Latest</vt:lpstr>
      <vt:lpstr>A127858750C</vt:lpstr>
      <vt:lpstr>A127858750C_Data</vt:lpstr>
      <vt:lpstr>A127858750C_Latest</vt:lpstr>
      <vt:lpstr>A127858754L</vt:lpstr>
      <vt:lpstr>A127858754L_Data</vt:lpstr>
      <vt:lpstr>A127858754L_Latest</vt:lpstr>
      <vt:lpstr>A127858758W</vt:lpstr>
      <vt:lpstr>A127858758W_Data</vt:lpstr>
      <vt:lpstr>A127858758W_Latest</vt:lpstr>
      <vt:lpstr>A127858762L</vt:lpstr>
      <vt:lpstr>A127858762L_Data</vt:lpstr>
      <vt:lpstr>A127858762L_Latest</vt:lpstr>
      <vt:lpstr>A127858766W</vt:lpstr>
      <vt:lpstr>A127858766W_Data</vt:lpstr>
      <vt:lpstr>A127858766W_Latest</vt:lpstr>
      <vt:lpstr>A127858770L</vt:lpstr>
      <vt:lpstr>A127858770L_Data</vt:lpstr>
      <vt:lpstr>A127858770L_Latest</vt:lpstr>
      <vt:lpstr>A127858774W</vt:lpstr>
      <vt:lpstr>A127858774W_Data</vt:lpstr>
      <vt:lpstr>A127858774W_Latest</vt:lpstr>
      <vt:lpstr>A127858778F</vt:lpstr>
      <vt:lpstr>A127858778F_Data</vt:lpstr>
      <vt:lpstr>A127858778F_Latest</vt:lpstr>
      <vt:lpstr>A127858782W</vt:lpstr>
      <vt:lpstr>A127858782W_Data</vt:lpstr>
      <vt:lpstr>A127858782W_Latest</vt:lpstr>
      <vt:lpstr>A127858786F</vt:lpstr>
      <vt:lpstr>A127858786F_Data</vt:lpstr>
      <vt:lpstr>A127858786F_Latest</vt:lpstr>
      <vt:lpstr>A127858790W</vt:lpstr>
      <vt:lpstr>A127858790W_Data</vt:lpstr>
      <vt:lpstr>A127858790W_Latest</vt:lpstr>
      <vt:lpstr>A127858794F</vt:lpstr>
      <vt:lpstr>A127858794F_Data</vt:lpstr>
      <vt:lpstr>A127858794F_Latest</vt:lpstr>
      <vt:lpstr>A127858818L</vt:lpstr>
      <vt:lpstr>A127858818L_Data</vt:lpstr>
      <vt:lpstr>A127858818L_Latest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A127859950R</vt:lpstr>
      <vt:lpstr>A127859950R_Data</vt:lpstr>
      <vt:lpstr>A127859950R_Latest</vt:lpstr>
      <vt:lpstr>A127859954X</vt:lpstr>
      <vt:lpstr>A127859954X_Data</vt:lpstr>
      <vt:lpstr>A127859954X_Latest</vt:lpstr>
      <vt:lpstr>A127859958J</vt:lpstr>
      <vt:lpstr>A127859958J_Data</vt:lpstr>
      <vt:lpstr>A127859958J_Latest</vt:lpstr>
      <vt:lpstr>A127859962X</vt:lpstr>
      <vt:lpstr>A127859962X_Data</vt:lpstr>
      <vt:lpstr>A127859962X_Latest</vt:lpstr>
      <vt:lpstr>A127859966J</vt:lpstr>
      <vt:lpstr>A127859966J_Data</vt:lpstr>
      <vt:lpstr>A127859966J_Latest</vt:lpstr>
      <vt:lpstr>A127859970X</vt:lpstr>
      <vt:lpstr>A127859970X_Data</vt:lpstr>
      <vt:lpstr>A127859970X_Latest</vt:lpstr>
      <vt:lpstr>A127859974J</vt:lpstr>
      <vt:lpstr>A127859974J_Data</vt:lpstr>
      <vt:lpstr>A127859974J_Latest</vt:lpstr>
      <vt:lpstr>A127859978T</vt:lpstr>
      <vt:lpstr>A127859978T_Data</vt:lpstr>
      <vt:lpstr>A127859978T_Latest</vt:lpstr>
      <vt:lpstr>A127859982J</vt:lpstr>
      <vt:lpstr>A127859982J_Data</vt:lpstr>
      <vt:lpstr>A127859982J_Latest</vt:lpstr>
      <vt:lpstr>A127859986T</vt:lpstr>
      <vt:lpstr>A127859986T_Data</vt:lpstr>
      <vt:lpstr>A127859986T_Latest</vt:lpstr>
      <vt:lpstr>A127859990J</vt:lpstr>
      <vt:lpstr>A127859990J_Data</vt:lpstr>
      <vt:lpstr>A127859990J_Latest</vt:lpstr>
      <vt:lpstr>A127859998A</vt:lpstr>
      <vt:lpstr>A127859998A_Data</vt:lpstr>
      <vt:lpstr>A127859998A_Latest</vt:lpstr>
      <vt:lpstr>A127860002L</vt:lpstr>
      <vt:lpstr>A127860002L_Data</vt:lpstr>
      <vt:lpstr>A127860002L_Latest</vt:lpstr>
      <vt:lpstr>A127860006W</vt:lpstr>
      <vt:lpstr>A127860006W_Data</vt:lpstr>
      <vt:lpstr>A127860006W_Latest</vt:lpstr>
      <vt:lpstr>A127860010L</vt:lpstr>
      <vt:lpstr>A127860010L_Data</vt:lpstr>
      <vt:lpstr>A127860010L_Latest</vt:lpstr>
      <vt:lpstr>A127860014W</vt:lpstr>
      <vt:lpstr>A127860014W_Data</vt:lpstr>
      <vt:lpstr>A127860014W_Latest</vt:lpstr>
      <vt:lpstr>A127860018F</vt:lpstr>
      <vt:lpstr>A127860018F_Data</vt:lpstr>
      <vt:lpstr>A127860018F_Latest</vt:lpstr>
      <vt:lpstr>A127860022W</vt:lpstr>
      <vt:lpstr>A127860022W_Data</vt:lpstr>
      <vt:lpstr>A127860022W_Latest</vt:lpstr>
      <vt:lpstr>A127860026F</vt:lpstr>
      <vt:lpstr>A127860026F_Data</vt:lpstr>
      <vt:lpstr>A127860026F_Latest</vt:lpstr>
      <vt:lpstr>A127860030W</vt:lpstr>
      <vt:lpstr>A127860030W_Data</vt:lpstr>
      <vt:lpstr>A127860030W_Latest</vt:lpstr>
      <vt:lpstr>A127860034F</vt:lpstr>
      <vt:lpstr>A127860034F_Data</vt:lpstr>
      <vt:lpstr>A127860034F_Latest</vt:lpstr>
      <vt:lpstr>A127860038R</vt:lpstr>
      <vt:lpstr>A127860038R_Data</vt:lpstr>
      <vt:lpstr>A127860038R_Latest</vt:lpstr>
      <vt:lpstr>A127860042F</vt:lpstr>
      <vt:lpstr>A127860042F_Data</vt:lpstr>
      <vt:lpstr>A127860042F_Latest</vt:lpstr>
      <vt:lpstr>A127860046R</vt:lpstr>
      <vt:lpstr>A127860046R_Data</vt:lpstr>
      <vt:lpstr>A127860046R_Latest</vt:lpstr>
      <vt:lpstr>A127860050F</vt:lpstr>
      <vt:lpstr>A127860050F_Data</vt:lpstr>
      <vt:lpstr>A127860050F_Latest</vt:lpstr>
      <vt:lpstr>A127860054R</vt:lpstr>
      <vt:lpstr>A127860054R_Data</vt:lpstr>
      <vt:lpstr>A127860054R_Latest</vt:lpstr>
      <vt:lpstr>A127860062R</vt:lpstr>
      <vt:lpstr>A127860062R_Data</vt:lpstr>
      <vt:lpstr>A127860062R_Latest</vt:lpstr>
      <vt:lpstr>A127860066X</vt:lpstr>
      <vt:lpstr>A127860066X_Data</vt:lpstr>
      <vt:lpstr>A127860066X_Latest</vt:lpstr>
      <vt:lpstr>A127860070R</vt:lpstr>
      <vt:lpstr>A127860070R_Data</vt:lpstr>
      <vt:lpstr>A127860070R_Latest</vt:lpstr>
      <vt:lpstr>A127860074X</vt:lpstr>
      <vt:lpstr>A127860074X_Data</vt:lpstr>
      <vt:lpstr>A127860074X_Latest</vt:lpstr>
      <vt:lpstr>A127860078J</vt:lpstr>
      <vt:lpstr>A127860078J_Data</vt:lpstr>
      <vt:lpstr>A127860078J_Latest</vt:lpstr>
      <vt:lpstr>A127860082X</vt:lpstr>
      <vt:lpstr>A127860082X_Data</vt:lpstr>
      <vt:lpstr>A127860082X_Latest</vt:lpstr>
      <vt:lpstr>A127860086J</vt:lpstr>
      <vt:lpstr>A127860086J_Data</vt:lpstr>
      <vt:lpstr>A127860086J_Latest</vt:lpstr>
      <vt:lpstr>A127860090X</vt:lpstr>
      <vt:lpstr>A127860090X_Data</vt:lpstr>
      <vt:lpstr>A127860090X_Latest</vt:lpstr>
      <vt:lpstr>A127860094J</vt:lpstr>
      <vt:lpstr>A127860094J_Data</vt:lpstr>
      <vt:lpstr>A127860094J_Latest</vt:lpstr>
      <vt:lpstr>A127860098T</vt:lpstr>
      <vt:lpstr>A127860098T_Data</vt:lpstr>
      <vt:lpstr>A127860098T_Latest</vt:lpstr>
      <vt:lpstr>A127860102W</vt:lpstr>
      <vt:lpstr>A127860102W_Data</vt:lpstr>
      <vt:lpstr>A127860102W_Latest</vt:lpstr>
      <vt:lpstr>A127860106F</vt:lpstr>
      <vt:lpstr>A127860106F_Data</vt:lpstr>
      <vt:lpstr>A127860106F_Latest</vt:lpstr>
      <vt:lpstr>A127860110W</vt:lpstr>
      <vt:lpstr>A127860110W_Data</vt:lpstr>
      <vt:lpstr>A127860110W_Latest</vt:lpstr>
      <vt:lpstr>A127860114F</vt:lpstr>
      <vt:lpstr>A127860114F_Data</vt:lpstr>
      <vt:lpstr>A127860114F_Latest</vt:lpstr>
      <vt:lpstr>A127860118R</vt:lpstr>
      <vt:lpstr>A127860118R_Data</vt:lpstr>
      <vt:lpstr>A127860118R_Latest</vt:lpstr>
      <vt:lpstr>A127860122F</vt:lpstr>
      <vt:lpstr>A127860122F_Data</vt:lpstr>
      <vt:lpstr>A127860122F_Latest</vt:lpstr>
      <vt:lpstr>A127860126R</vt:lpstr>
      <vt:lpstr>A127860126R_Data</vt:lpstr>
      <vt:lpstr>A127860126R_Latest</vt:lpstr>
      <vt:lpstr>A127860130F</vt:lpstr>
      <vt:lpstr>A127860130F_Data</vt:lpstr>
      <vt:lpstr>A127860130F_Latest</vt:lpstr>
      <vt:lpstr>A127860134R</vt:lpstr>
      <vt:lpstr>A127860134R_Data</vt:lpstr>
      <vt:lpstr>A127860134R_Latest</vt:lpstr>
      <vt:lpstr>A127860138X</vt:lpstr>
      <vt:lpstr>A127860138X_Data</vt:lpstr>
      <vt:lpstr>A127860138X_Latest</vt:lpstr>
      <vt:lpstr>A127860142R</vt:lpstr>
      <vt:lpstr>A127860142R_Data</vt:lpstr>
      <vt:lpstr>A127860142R_Latest</vt:lpstr>
      <vt:lpstr>A127860146X</vt:lpstr>
      <vt:lpstr>A127860146X_Data</vt:lpstr>
      <vt:lpstr>A127860146X_Latest</vt:lpstr>
      <vt:lpstr>A127860150R</vt:lpstr>
      <vt:lpstr>A127860150R_Data</vt:lpstr>
      <vt:lpstr>A127860150R_Latest</vt:lpstr>
      <vt:lpstr>A127860154X</vt:lpstr>
      <vt:lpstr>A127860154X_Data</vt:lpstr>
      <vt:lpstr>A127860154X_Latest</vt:lpstr>
      <vt:lpstr>A127860158J</vt:lpstr>
      <vt:lpstr>A127860158J_Data</vt:lpstr>
      <vt:lpstr>A127860158J_Latest</vt:lpstr>
      <vt:lpstr>A127860162X</vt:lpstr>
      <vt:lpstr>A127860162X_Data</vt:lpstr>
      <vt:lpstr>A127860162X_Latest</vt:lpstr>
      <vt:lpstr>A127860166J</vt:lpstr>
      <vt:lpstr>A127860166J_Data</vt:lpstr>
      <vt:lpstr>A127860166J_Latest</vt:lpstr>
      <vt:lpstr>A127860170X</vt:lpstr>
      <vt:lpstr>A127860170X_Data</vt:lpstr>
      <vt:lpstr>A127860170X_Latest</vt:lpstr>
      <vt:lpstr>A127860174J</vt:lpstr>
      <vt:lpstr>A127860174J_Data</vt:lpstr>
      <vt:lpstr>A127860174J_Latest</vt:lpstr>
      <vt:lpstr>A127860178T</vt:lpstr>
      <vt:lpstr>A127860178T_Data</vt:lpstr>
      <vt:lpstr>A127860178T_Latest</vt:lpstr>
      <vt:lpstr>A127860182J</vt:lpstr>
      <vt:lpstr>A127860182J_Data</vt:lpstr>
      <vt:lpstr>A127860182J_Latest</vt:lpstr>
      <vt:lpstr>A127860186T</vt:lpstr>
      <vt:lpstr>A127860186T_Data</vt:lpstr>
      <vt:lpstr>A127860186T_Latest</vt:lpstr>
      <vt:lpstr>A127860190J</vt:lpstr>
      <vt:lpstr>A127860190J_Data</vt:lpstr>
      <vt:lpstr>A127860190J_Latest</vt:lpstr>
      <vt:lpstr>A127860194T</vt:lpstr>
      <vt:lpstr>A127860194T_Data</vt:lpstr>
      <vt:lpstr>A127860194T_Latest</vt:lpstr>
      <vt:lpstr>A127860198A</vt:lpstr>
      <vt:lpstr>A127860198A_Data</vt:lpstr>
      <vt:lpstr>A127860198A_Latest</vt:lpstr>
      <vt:lpstr>A127860202F</vt:lpstr>
      <vt:lpstr>A127860202F_Data</vt:lpstr>
      <vt:lpstr>A127860202F_Latest</vt:lpstr>
      <vt:lpstr>A127860206R</vt:lpstr>
      <vt:lpstr>A127860206R_Data</vt:lpstr>
      <vt:lpstr>A127860206R_Latest</vt:lpstr>
      <vt:lpstr>A127860210F</vt:lpstr>
      <vt:lpstr>A127860210F_Data</vt:lpstr>
      <vt:lpstr>A127860210F_Latest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A127861514K</vt:lpstr>
      <vt:lpstr>A127861514K_Data</vt:lpstr>
      <vt:lpstr>A127861514K_Latest</vt:lpstr>
      <vt:lpstr>A127861518V</vt:lpstr>
      <vt:lpstr>A127861518V_Data</vt:lpstr>
      <vt:lpstr>A127861518V_Latest</vt:lpstr>
      <vt:lpstr>A127861522K</vt:lpstr>
      <vt:lpstr>A127861522K_Data</vt:lpstr>
      <vt:lpstr>A127861522K_Latest</vt:lpstr>
      <vt:lpstr>A127861526V</vt:lpstr>
      <vt:lpstr>A127861526V_Data</vt:lpstr>
      <vt:lpstr>A127861526V_Latest</vt:lpstr>
      <vt:lpstr>A127861530K</vt:lpstr>
      <vt:lpstr>A127861530K_Data</vt:lpstr>
      <vt:lpstr>A127861530K_Latest</vt:lpstr>
      <vt:lpstr>A127861534V</vt:lpstr>
      <vt:lpstr>A127861534V_Data</vt:lpstr>
      <vt:lpstr>A127861534V_Latest</vt:lpstr>
      <vt:lpstr>A127861538C</vt:lpstr>
      <vt:lpstr>A127861538C_Data</vt:lpstr>
      <vt:lpstr>A127861538C_Latest</vt:lpstr>
      <vt:lpstr>A127861542V</vt:lpstr>
      <vt:lpstr>A127861542V_Data</vt:lpstr>
      <vt:lpstr>A127861542V_Latest</vt:lpstr>
      <vt:lpstr>A127861550V</vt:lpstr>
      <vt:lpstr>A127861550V_Data</vt:lpstr>
      <vt:lpstr>A127861550V_Latest</vt:lpstr>
      <vt:lpstr>A127861554C</vt:lpstr>
      <vt:lpstr>A127861554C_Data</vt:lpstr>
      <vt:lpstr>A127861554C_Latest</vt:lpstr>
      <vt:lpstr>A127861558L</vt:lpstr>
      <vt:lpstr>A127861558L_Data</vt:lpstr>
      <vt:lpstr>A127861558L_Latest</vt:lpstr>
      <vt:lpstr>A127861562C</vt:lpstr>
      <vt:lpstr>A127861562C_Data</vt:lpstr>
      <vt:lpstr>A127861562C_Latest</vt:lpstr>
      <vt:lpstr>A127861566L</vt:lpstr>
      <vt:lpstr>A127861566L_Data</vt:lpstr>
      <vt:lpstr>A127861566L_Latest</vt:lpstr>
      <vt:lpstr>A127861570C</vt:lpstr>
      <vt:lpstr>A127861570C_Data</vt:lpstr>
      <vt:lpstr>A127861570C_Latest</vt:lpstr>
      <vt:lpstr>A127861574L</vt:lpstr>
      <vt:lpstr>A127861574L_Data</vt:lpstr>
      <vt:lpstr>A127861574L_Latest</vt:lpstr>
      <vt:lpstr>A127861578W</vt:lpstr>
      <vt:lpstr>A127861578W_Data</vt:lpstr>
      <vt:lpstr>A127861578W_Latest</vt:lpstr>
      <vt:lpstr>A127861582L</vt:lpstr>
      <vt:lpstr>A127861582L_Data</vt:lpstr>
      <vt:lpstr>A127861582L_Latest</vt:lpstr>
      <vt:lpstr>A127861586W</vt:lpstr>
      <vt:lpstr>A127861586W_Data</vt:lpstr>
      <vt:lpstr>A127861586W_Latest</vt:lpstr>
      <vt:lpstr>A127861590L</vt:lpstr>
      <vt:lpstr>A127861590L_Data</vt:lpstr>
      <vt:lpstr>A127861590L_Latest</vt:lpstr>
      <vt:lpstr>A127861594W</vt:lpstr>
      <vt:lpstr>A127861594W_Data</vt:lpstr>
      <vt:lpstr>A127861594W_Latest</vt:lpstr>
      <vt:lpstr>A127861602K</vt:lpstr>
      <vt:lpstr>A127861602K_Data</vt:lpstr>
      <vt:lpstr>A127861602K_Latest</vt:lpstr>
      <vt:lpstr>A127861606V</vt:lpstr>
      <vt:lpstr>A127861606V_Data</vt:lpstr>
      <vt:lpstr>A127861606V_Latest</vt:lpstr>
      <vt:lpstr>A127861610K</vt:lpstr>
      <vt:lpstr>A127861610K_Data</vt:lpstr>
      <vt:lpstr>A127861610K_Latest</vt:lpstr>
      <vt:lpstr>A127861614V</vt:lpstr>
      <vt:lpstr>A127861614V_Data</vt:lpstr>
      <vt:lpstr>A127861614V_Latest</vt:lpstr>
      <vt:lpstr>A127861618C</vt:lpstr>
      <vt:lpstr>A127861618C_Data</vt:lpstr>
      <vt:lpstr>A127861618C_Latest</vt:lpstr>
      <vt:lpstr>A127861622V</vt:lpstr>
      <vt:lpstr>A127861622V_Data</vt:lpstr>
      <vt:lpstr>A127861622V_Latest</vt:lpstr>
      <vt:lpstr>A127861626C</vt:lpstr>
      <vt:lpstr>A127861626C_Data</vt:lpstr>
      <vt:lpstr>A127861626C_Latest</vt:lpstr>
      <vt:lpstr>A127861630V</vt:lpstr>
      <vt:lpstr>A127861630V_Data</vt:lpstr>
      <vt:lpstr>A127861630V_Latest</vt:lpstr>
      <vt:lpstr>A127861634C</vt:lpstr>
      <vt:lpstr>A127861634C_Data</vt:lpstr>
      <vt:lpstr>A127861634C_Latest</vt:lpstr>
      <vt:lpstr>A127861638L</vt:lpstr>
      <vt:lpstr>A127861638L_Data</vt:lpstr>
      <vt:lpstr>A127861638L_Latest</vt:lpstr>
      <vt:lpstr>A127861642C</vt:lpstr>
      <vt:lpstr>A127861642C_Data</vt:lpstr>
      <vt:lpstr>A127861642C_Latest</vt:lpstr>
      <vt:lpstr>A127861646L</vt:lpstr>
      <vt:lpstr>A127861646L_Data</vt:lpstr>
      <vt:lpstr>A127861646L_Latest</vt:lpstr>
      <vt:lpstr>A127861650C</vt:lpstr>
      <vt:lpstr>A127861650C_Data</vt:lpstr>
      <vt:lpstr>A127861650C_Latest</vt:lpstr>
      <vt:lpstr>A127861654L</vt:lpstr>
      <vt:lpstr>A127861654L_Data</vt:lpstr>
      <vt:lpstr>A127861654L_Latest</vt:lpstr>
      <vt:lpstr>A127861658W</vt:lpstr>
      <vt:lpstr>A127861658W_Data</vt:lpstr>
      <vt:lpstr>A127861658W_Latest</vt:lpstr>
      <vt:lpstr>A127861662L</vt:lpstr>
      <vt:lpstr>A127861662L_Data</vt:lpstr>
      <vt:lpstr>A127861662L_Latest</vt:lpstr>
      <vt:lpstr>A127861666W</vt:lpstr>
      <vt:lpstr>A127861666W_Data</vt:lpstr>
      <vt:lpstr>A127861666W_Latest</vt:lpstr>
      <vt:lpstr>A127861670L</vt:lpstr>
      <vt:lpstr>A127861670L_Data</vt:lpstr>
      <vt:lpstr>A127861670L_Latest</vt:lpstr>
      <vt:lpstr>A127861674W</vt:lpstr>
      <vt:lpstr>A127861674W_Data</vt:lpstr>
      <vt:lpstr>A127861674W_Latest</vt:lpstr>
      <vt:lpstr>A127861678F</vt:lpstr>
      <vt:lpstr>A127861678F_Data</vt:lpstr>
      <vt:lpstr>A127861678F_Latest</vt:lpstr>
      <vt:lpstr>A127861682W</vt:lpstr>
      <vt:lpstr>A127861682W_Data</vt:lpstr>
      <vt:lpstr>A127861682W_Latest</vt:lpstr>
      <vt:lpstr>A127861686F</vt:lpstr>
      <vt:lpstr>A127861686F_Data</vt:lpstr>
      <vt:lpstr>A127861686F_Latest</vt:lpstr>
      <vt:lpstr>A127861690W</vt:lpstr>
      <vt:lpstr>A127861690W_Data</vt:lpstr>
      <vt:lpstr>A127861690W_Latest</vt:lpstr>
      <vt:lpstr>A127861694F</vt:lpstr>
      <vt:lpstr>A127861694F_Data</vt:lpstr>
      <vt:lpstr>A127861694F_Latest</vt:lpstr>
      <vt:lpstr>A127861698R</vt:lpstr>
      <vt:lpstr>A127861698R_Data</vt:lpstr>
      <vt:lpstr>A127861698R_Latest</vt:lpstr>
      <vt:lpstr>A127861702V</vt:lpstr>
      <vt:lpstr>A127861702V_Data</vt:lpstr>
      <vt:lpstr>A127861702V_Latest</vt:lpstr>
      <vt:lpstr>A127861706C</vt:lpstr>
      <vt:lpstr>A127861706C_Data</vt:lpstr>
      <vt:lpstr>A127861706C_Latest</vt:lpstr>
      <vt:lpstr>A127861710V</vt:lpstr>
      <vt:lpstr>A127861710V_Data</vt:lpstr>
      <vt:lpstr>A127861710V_Latest</vt:lpstr>
      <vt:lpstr>A127861714C</vt:lpstr>
      <vt:lpstr>A127861714C_Data</vt:lpstr>
      <vt:lpstr>A127861714C_Latest</vt:lpstr>
      <vt:lpstr>A127861718L</vt:lpstr>
      <vt:lpstr>A127861718L_Data</vt:lpstr>
      <vt:lpstr>A127861718L_Latest</vt:lpstr>
      <vt:lpstr>A127861722C</vt:lpstr>
      <vt:lpstr>A127861722C_Data</vt:lpstr>
      <vt:lpstr>A127861722C_Latest</vt:lpstr>
      <vt:lpstr>A127861726L</vt:lpstr>
      <vt:lpstr>A127861726L_Data</vt:lpstr>
      <vt:lpstr>A127861726L_Latest</vt:lpstr>
      <vt:lpstr>A127861730C</vt:lpstr>
      <vt:lpstr>A127861730C_Data</vt:lpstr>
      <vt:lpstr>A127861730C_Latest</vt:lpstr>
      <vt:lpstr>A127861734L</vt:lpstr>
      <vt:lpstr>A127861734L_Data</vt:lpstr>
      <vt:lpstr>A127861734L_Latest</vt:lpstr>
      <vt:lpstr>A127861738W</vt:lpstr>
      <vt:lpstr>A127861738W_Data</vt:lpstr>
      <vt:lpstr>A127861738W_Latest</vt:lpstr>
      <vt:lpstr>A127861742L</vt:lpstr>
      <vt:lpstr>A127861742L_Data</vt:lpstr>
      <vt:lpstr>A127861742L_Latest</vt:lpstr>
      <vt:lpstr>A127861746W</vt:lpstr>
      <vt:lpstr>A127861746W_Data</vt:lpstr>
      <vt:lpstr>A127861746W_Latest</vt:lpstr>
      <vt:lpstr>A127861754W</vt:lpstr>
      <vt:lpstr>A127861754W_Data</vt:lpstr>
      <vt:lpstr>A127861754W_Latest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A127862950X</vt:lpstr>
      <vt:lpstr>A127862950X_Data</vt:lpstr>
      <vt:lpstr>A127862950X_Latest</vt:lpstr>
      <vt:lpstr>A127862954J</vt:lpstr>
      <vt:lpstr>A127862954J_Data</vt:lpstr>
      <vt:lpstr>A127862954J_Latest</vt:lpstr>
      <vt:lpstr>A127862958T</vt:lpstr>
      <vt:lpstr>A127862958T_Data</vt:lpstr>
      <vt:lpstr>A127862958T_Latest</vt:lpstr>
      <vt:lpstr>A127862962J</vt:lpstr>
      <vt:lpstr>A127862962J_Data</vt:lpstr>
      <vt:lpstr>A127862962J_Latest</vt:lpstr>
      <vt:lpstr>A127862966T</vt:lpstr>
      <vt:lpstr>A127862966T_Data</vt:lpstr>
      <vt:lpstr>A127862966T_Latest</vt:lpstr>
      <vt:lpstr>A127862970J</vt:lpstr>
      <vt:lpstr>A127862970J_Data</vt:lpstr>
      <vt:lpstr>A127862970J_Latest</vt:lpstr>
      <vt:lpstr>A127862974T</vt:lpstr>
      <vt:lpstr>A127862974T_Data</vt:lpstr>
      <vt:lpstr>A127862974T_Latest</vt:lpstr>
      <vt:lpstr>A127862978A</vt:lpstr>
      <vt:lpstr>A127862978A_Data</vt:lpstr>
      <vt:lpstr>A127862978A_Latest</vt:lpstr>
      <vt:lpstr>A127862982T</vt:lpstr>
      <vt:lpstr>A127862982T_Data</vt:lpstr>
      <vt:lpstr>A127862982T_Latest</vt:lpstr>
      <vt:lpstr>A127862986A</vt:lpstr>
      <vt:lpstr>A127862986A_Data</vt:lpstr>
      <vt:lpstr>A127862986A_Latest</vt:lpstr>
      <vt:lpstr>A127862990T</vt:lpstr>
      <vt:lpstr>A127862990T_Data</vt:lpstr>
      <vt:lpstr>A127862990T_Latest</vt:lpstr>
      <vt:lpstr>A127862994A</vt:lpstr>
      <vt:lpstr>A127862994A_Data</vt:lpstr>
      <vt:lpstr>A127862994A_Latest</vt:lpstr>
      <vt:lpstr>A127862998K</vt:lpstr>
      <vt:lpstr>A127862998K_Data</vt:lpstr>
      <vt:lpstr>A127862998K_Latest</vt:lpstr>
      <vt:lpstr>A127863002T</vt:lpstr>
      <vt:lpstr>A127863002T_Data</vt:lpstr>
      <vt:lpstr>A127863002T_Latest</vt:lpstr>
      <vt:lpstr>A127863006A</vt:lpstr>
      <vt:lpstr>A127863006A_Data</vt:lpstr>
      <vt:lpstr>A127863006A_Latest</vt:lpstr>
      <vt:lpstr>A127863010T</vt:lpstr>
      <vt:lpstr>A127863010T_Data</vt:lpstr>
      <vt:lpstr>A127863010T_Latest</vt:lpstr>
      <vt:lpstr>A127863018K</vt:lpstr>
      <vt:lpstr>A127863018K_Data</vt:lpstr>
      <vt:lpstr>A127863018K_Latest</vt:lpstr>
      <vt:lpstr>A127863022A</vt:lpstr>
      <vt:lpstr>A127863022A_Data</vt:lpstr>
      <vt:lpstr>A127863022A_Latest</vt:lpstr>
      <vt:lpstr>A127863026K</vt:lpstr>
      <vt:lpstr>A127863026K_Data</vt:lpstr>
      <vt:lpstr>A127863026K_Latest</vt:lpstr>
      <vt:lpstr>A127863030A</vt:lpstr>
      <vt:lpstr>A127863030A_Data</vt:lpstr>
      <vt:lpstr>A127863030A_Latest</vt:lpstr>
      <vt:lpstr>A127863034K</vt:lpstr>
      <vt:lpstr>A127863034K_Data</vt:lpstr>
      <vt:lpstr>A127863034K_Latest</vt:lpstr>
      <vt:lpstr>A127863038V</vt:lpstr>
      <vt:lpstr>A127863038V_Data</vt:lpstr>
      <vt:lpstr>A127863038V_Latest</vt:lpstr>
      <vt:lpstr>A127863042K</vt:lpstr>
      <vt:lpstr>A127863042K_Data</vt:lpstr>
      <vt:lpstr>A127863042K_Latest</vt:lpstr>
      <vt:lpstr>A127863046V</vt:lpstr>
      <vt:lpstr>A127863046V_Data</vt:lpstr>
      <vt:lpstr>A127863046V_Latest</vt:lpstr>
      <vt:lpstr>A127863050K</vt:lpstr>
      <vt:lpstr>A127863050K_Data</vt:lpstr>
      <vt:lpstr>A127863050K_Latest</vt:lpstr>
      <vt:lpstr>A127863054V</vt:lpstr>
      <vt:lpstr>A127863054V_Data</vt:lpstr>
      <vt:lpstr>A127863054V_Latest</vt:lpstr>
      <vt:lpstr>A127863058C</vt:lpstr>
      <vt:lpstr>A127863058C_Data</vt:lpstr>
      <vt:lpstr>A127863058C_Latest</vt:lpstr>
      <vt:lpstr>A127863062V</vt:lpstr>
      <vt:lpstr>A127863062V_Data</vt:lpstr>
      <vt:lpstr>A127863062V_Latest</vt:lpstr>
      <vt:lpstr>A127863066C</vt:lpstr>
      <vt:lpstr>A127863066C_Data</vt:lpstr>
      <vt:lpstr>A127863066C_Latest</vt:lpstr>
      <vt:lpstr>A127863070V</vt:lpstr>
      <vt:lpstr>A127863070V_Data</vt:lpstr>
      <vt:lpstr>A127863070V_Latest</vt:lpstr>
      <vt:lpstr>A127863074C</vt:lpstr>
      <vt:lpstr>A127863074C_Data</vt:lpstr>
      <vt:lpstr>A127863074C_Latest</vt:lpstr>
      <vt:lpstr>A127863078L</vt:lpstr>
      <vt:lpstr>A127863078L_Data</vt:lpstr>
      <vt:lpstr>A127863078L_Latest</vt:lpstr>
      <vt:lpstr>A127863082C</vt:lpstr>
      <vt:lpstr>A127863082C_Data</vt:lpstr>
      <vt:lpstr>A127863082C_Latest</vt:lpstr>
      <vt:lpstr>A127863086L</vt:lpstr>
      <vt:lpstr>A127863086L_Data</vt:lpstr>
      <vt:lpstr>A127863086L_Latest</vt:lpstr>
      <vt:lpstr>A127863090C</vt:lpstr>
      <vt:lpstr>A127863090C_Data</vt:lpstr>
      <vt:lpstr>A127863090C_Latest</vt:lpstr>
      <vt:lpstr>A127863094L</vt:lpstr>
      <vt:lpstr>A127863094L_Data</vt:lpstr>
      <vt:lpstr>A127863094L_Latest</vt:lpstr>
      <vt:lpstr>A127863098W</vt:lpstr>
      <vt:lpstr>A127863098W_Data</vt:lpstr>
      <vt:lpstr>A127863098W_Latest</vt:lpstr>
      <vt:lpstr>A127863102A</vt:lpstr>
      <vt:lpstr>A127863102A_Data</vt:lpstr>
      <vt:lpstr>A127863102A_Latest</vt:lpstr>
      <vt:lpstr>A127863106K</vt:lpstr>
      <vt:lpstr>A127863106K_Data</vt:lpstr>
      <vt:lpstr>A127863106K_Latest</vt:lpstr>
      <vt:lpstr>A127863110A</vt:lpstr>
      <vt:lpstr>A127863110A_Data</vt:lpstr>
      <vt:lpstr>A127863110A_Latest</vt:lpstr>
      <vt:lpstr>A127863114K</vt:lpstr>
      <vt:lpstr>A127863114K_Data</vt:lpstr>
      <vt:lpstr>A127863114K_Latest</vt:lpstr>
      <vt:lpstr>A127863118V</vt:lpstr>
      <vt:lpstr>A127863118V_Data</vt:lpstr>
      <vt:lpstr>A127863118V_Latest</vt:lpstr>
      <vt:lpstr>A127863122K</vt:lpstr>
      <vt:lpstr>A127863122K_Data</vt:lpstr>
      <vt:lpstr>A127863122K_Latest</vt:lpstr>
      <vt:lpstr>A127863126V</vt:lpstr>
      <vt:lpstr>A127863126V_Data</vt:lpstr>
      <vt:lpstr>A127863126V_Latest</vt:lpstr>
      <vt:lpstr>A127863130K</vt:lpstr>
      <vt:lpstr>A127863130K_Data</vt:lpstr>
      <vt:lpstr>A127863130K_Latest</vt:lpstr>
      <vt:lpstr>A127863134V</vt:lpstr>
      <vt:lpstr>A127863134V_Data</vt:lpstr>
      <vt:lpstr>A127863134V_Latest</vt:lpstr>
      <vt:lpstr>A127863138C</vt:lpstr>
      <vt:lpstr>A127863138C_Data</vt:lpstr>
      <vt:lpstr>A127863138C_Latest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A127864490J</vt:lpstr>
      <vt:lpstr>A127864490J_Data</vt:lpstr>
      <vt:lpstr>A127864490J_Latest</vt:lpstr>
      <vt:lpstr>A127864494T</vt:lpstr>
      <vt:lpstr>A127864494T_Data</vt:lpstr>
      <vt:lpstr>A127864494T_Latest</vt:lpstr>
      <vt:lpstr>A127864498A</vt:lpstr>
      <vt:lpstr>A127864498A_Data</vt:lpstr>
      <vt:lpstr>A127864498A_Latest</vt:lpstr>
      <vt:lpstr>A127864502F</vt:lpstr>
      <vt:lpstr>A127864502F_Data</vt:lpstr>
      <vt:lpstr>A127864502F_Latest</vt:lpstr>
      <vt:lpstr>A127864506R</vt:lpstr>
      <vt:lpstr>A127864506R_Data</vt:lpstr>
      <vt:lpstr>A127864506R_Latest</vt:lpstr>
      <vt:lpstr>A127864510F</vt:lpstr>
      <vt:lpstr>A127864510F_Data</vt:lpstr>
      <vt:lpstr>A127864510F_Latest</vt:lpstr>
      <vt:lpstr>A127864514R</vt:lpstr>
      <vt:lpstr>A127864514R_Data</vt:lpstr>
      <vt:lpstr>A127864514R_Latest</vt:lpstr>
      <vt:lpstr>A127864518X</vt:lpstr>
      <vt:lpstr>A127864518X_Data</vt:lpstr>
      <vt:lpstr>A127864518X_Latest</vt:lpstr>
      <vt:lpstr>A127864522R</vt:lpstr>
      <vt:lpstr>A127864522R_Data</vt:lpstr>
      <vt:lpstr>A127864522R_Latest</vt:lpstr>
      <vt:lpstr>A127864526X</vt:lpstr>
      <vt:lpstr>A127864526X_Data</vt:lpstr>
      <vt:lpstr>A127864526X_Latest</vt:lpstr>
      <vt:lpstr>A127864530R</vt:lpstr>
      <vt:lpstr>A127864530R_Data</vt:lpstr>
      <vt:lpstr>A127864530R_Latest</vt:lpstr>
      <vt:lpstr>A127864534X</vt:lpstr>
      <vt:lpstr>A127864534X_Data</vt:lpstr>
      <vt:lpstr>A127864534X_Latest</vt:lpstr>
      <vt:lpstr>A127864538J</vt:lpstr>
      <vt:lpstr>A127864538J_Data</vt:lpstr>
      <vt:lpstr>A127864538J_Latest</vt:lpstr>
      <vt:lpstr>A127864542X</vt:lpstr>
      <vt:lpstr>A127864542X_Data</vt:lpstr>
      <vt:lpstr>A127864542X_Latest</vt:lpstr>
      <vt:lpstr>A127864546J</vt:lpstr>
      <vt:lpstr>A127864546J_Data</vt:lpstr>
      <vt:lpstr>A127864546J_Latest</vt:lpstr>
      <vt:lpstr>A127864550X</vt:lpstr>
      <vt:lpstr>A127864550X_Data</vt:lpstr>
      <vt:lpstr>A127864550X_Latest</vt:lpstr>
      <vt:lpstr>A127864554J</vt:lpstr>
      <vt:lpstr>A127864554J_Data</vt:lpstr>
      <vt:lpstr>A127864554J_Latest</vt:lpstr>
      <vt:lpstr>A127864562J</vt:lpstr>
      <vt:lpstr>A127864562J_Data</vt:lpstr>
      <vt:lpstr>A127864562J_Latest</vt:lpstr>
      <vt:lpstr>A127864566T</vt:lpstr>
      <vt:lpstr>A127864566T_Data</vt:lpstr>
      <vt:lpstr>A127864566T_Latest</vt:lpstr>
      <vt:lpstr>A127864570J</vt:lpstr>
      <vt:lpstr>A127864570J_Data</vt:lpstr>
      <vt:lpstr>A127864570J_Latest</vt:lpstr>
      <vt:lpstr>A127864574T</vt:lpstr>
      <vt:lpstr>A127864574T_Data</vt:lpstr>
      <vt:lpstr>A127864574T_Latest</vt:lpstr>
      <vt:lpstr>A127864578A</vt:lpstr>
      <vt:lpstr>A127864578A_Data</vt:lpstr>
      <vt:lpstr>A127864578A_Latest</vt:lpstr>
      <vt:lpstr>A127864582T</vt:lpstr>
      <vt:lpstr>A127864582T_Data</vt:lpstr>
      <vt:lpstr>A127864582T_Latest</vt:lpstr>
      <vt:lpstr>A127864586A</vt:lpstr>
      <vt:lpstr>A127864586A_Data</vt:lpstr>
      <vt:lpstr>A127864586A_Latest</vt:lpstr>
      <vt:lpstr>A127864590T</vt:lpstr>
      <vt:lpstr>A127864590T_Data</vt:lpstr>
      <vt:lpstr>A127864590T_Latest</vt:lpstr>
      <vt:lpstr>A127864594A</vt:lpstr>
      <vt:lpstr>A127864594A_Data</vt:lpstr>
      <vt:lpstr>A127864594A_Latest</vt:lpstr>
      <vt:lpstr>A127864598K</vt:lpstr>
      <vt:lpstr>A127864598K_Data</vt:lpstr>
      <vt:lpstr>A127864598K_Latest</vt:lpstr>
      <vt:lpstr>A127864602R</vt:lpstr>
      <vt:lpstr>A127864602R_Data</vt:lpstr>
      <vt:lpstr>A127864602R_Latest</vt:lpstr>
      <vt:lpstr>A127864606X</vt:lpstr>
      <vt:lpstr>A127864606X_Data</vt:lpstr>
      <vt:lpstr>A127864606X_Latest</vt:lpstr>
      <vt:lpstr>A127864610R</vt:lpstr>
      <vt:lpstr>A127864610R_Data</vt:lpstr>
      <vt:lpstr>A127864610R_Latest</vt:lpstr>
      <vt:lpstr>A127864614X</vt:lpstr>
      <vt:lpstr>A127864614X_Data</vt:lpstr>
      <vt:lpstr>A127864614X_Latest</vt:lpstr>
      <vt:lpstr>A127864618J</vt:lpstr>
      <vt:lpstr>A127864618J_Data</vt:lpstr>
      <vt:lpstr>A127864618J_Latest</vt:lpstr>
      <vt:lpstr>A127864622X</vt:lpstr>
      <vt:lpstr>A127864622X_Data</vt:lpstr>
      <vt:lpstr>A127864622X_Latest</vt:lpstr>
      <vt:lpstr>A127864626J</vt:lpstr>
      <vt:lpstr>A127864626J_Data</vt:lpstr>
      <vt:lpstr>A127864626J_Latest</vt:lpstr>
      <vt:lpstr>A127864630X</vt:lpstr>
      <vt:lpstr>A127864630X_Data</vt:lpstr>
      <vt:lpstr>A127864630X_Latest</vt:lpstr>
      <vt:lpstr>A127864634J</vt:lpstr>
      <vt:lpstr>A127864634J_Data</vt:lpstr>
      <vt:lpstr>A127864634J_Latest</vt:lpstr>
      <vt:lpstr>A127864638T</vt:lpstr>
      <vt:lpstr>A127864638T_Data</vt:lpstr>
      <vt:lpstr>A127864638T_Latest</vt:lpstr>
      <vt:lpstr>A127864642J</vt:lpstr>
      <vt:lpstr>A127864642J_Data</vt:lpstr>
      <vt:lpstr>A127864642J_Latest</vt:lpstr>
      <vt:lpstr>A127864646T</vt:lpstr>
      <vt:lpstr>A127864646T_Data</vt:lpstr>
      <vt:lpstr>A127864646T_Latest</vt:lpstr>
      <vt:lpstr>A127864650J</vt:lpstr>
      <vt:lpstr>A127864650J_Data</vt:lpstr>
      <vt:lpstr>A127864650J_Latest</vt:lpstr>
      <vt:lpstr>A127864654T</vt:lpstr>
      <vt:lpstr>A127864654T_Data</vt:lpstr>
      <vt:lpstr>A127864654T_Latest</vt:lpstr>
      <vt:lpstr>A127864658A</vt:lpstr>
      <vt:lpstr>A127864658A_Data</vt:lpstr>
      <vt:lpstr>A127864658A_Latest</vt:lpstr>
      <vt:lpstr>A127864662T</vt:lpstr>
      <vt:lpstr>A127864662T_Data</vt:lpstr>
      <vt:lpstr>A127864662T_Latest</vt:lpstr>
      <vt:lpstr>A127864666A</vt:lpstr>
      <vt:lpstr>A127864666A_Data</vt:lpstr>
      <vt:lpstr>A127864666A_Latest</vt:lpstr>
      <vt:lpstr>A127864670T</vt:lpstr>
      <vt:lpstr>A127864670T_Data</vt:lpstr>
      <vt:lpstr>A127864670T_Latest</vt:lpstr>
      <vt:lpstr>A127864674A</vt:lpstr>
      <vt:lpstr>A127864674A_Data</vt:lpstr>
      <vt:lpstr>A127864674A_Latest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A127865990W</vt:lpstr>
      <vt:lpstr>A127865990W_Data</vt:lpstr>
      <vt:lpstr>A127865990W_Latest</vt:lpstr>
      <vt:lpstr>A127865994F</vt:lpstr>
      <vt:lpstr>A127865994F_Data</vt:lpstr>
      <vt:lpstr>A127865994F_Latest</vt:lpstr>
      <vt:lpstr>A127865998R</vt:lpstr>
      <vt:lpstr>A127865998R_Data</vt:lpstr>
      <vt:lpstr>A127865998R_Latest</vt:lpstr>
      <vt:lpstr>A127866002W</vt:lpstr>
      <vt:lpstr>A127866002W_Data</vt:lpstr>
      <vt:lpstr>A127866002W_Latest</vt:lpstr>
      <vt:lpstr>A127866006F</vt:lpstr>
      <vt:lpstr>A127866006F_Data</vt:lpstr>
      <vt:lpstr>A127866006F_Latest</vt:lpstr>
      <vt:lpstr>A127866010W</vt:lpstr>
      <vt:lpstr>A127866010W_Data</vt:lpstr>
      <vt:lpstr>A127866010W_Latest</vt:lpstr>
      <vt:lpstr>A127866014F</vt:lpstr>
      <vt:lpstr>A127866014F_Data</vt:lpstr>
      <vt:lpstr>A127866014F_Latest</vt:lpstr>
      <vt:lpstr>A127866018R</vt:lpstr>
      <vt:lpstr>A127866018R_Data</vt:lpstr>
      <vt:lpstr>A127866018R_Latest</vt:lpstr>
      <vt:lpstr>A127866022F</vt:lpstr>
      <vt:lpstr>A127866022F_Data</vt:lpstr>
      <vt:lpstr>A127866022F_Latest</vt:lpstr>
      <vt:lpstr>A127866026R</vt:lpstr>
      <vt:lpstr>A127866026R_Data</vt:lpstr>
      <vt:lpstr>A127866026R_Latest</vt:lpstr>
      <vt:lpstr>A127866030F</vt:lpstr>
      <vt:lpstr>A127866030F_Data</vt:lpstr>
      <vt:lpstr>A127866030F_Latest</vt:lpstr>
      <vt:lpstr>A127866034R</vt:lpstr>
      <vt:lpstr>A127866034R_Data</vt:lpstr>
      <vt:lpstr>A127866034R_Latest</vt:lpstr>
      <vt:lpstr>A127866038X</vt:lpstr>
      <vt:lpstr>A127866038X_Data</vt:lpstr>
      <vt:lpstr>A127866038X_Latest</vt:lpstr>
      <vt:lpstr>A127866042R</vt:lpstr>
      <vt:lpstr>A127866042R_Data</vt:lpstr>
      <vt:lpstr>A127866042R_Latest</vt:lpstr>
      <vt:lpstr>A127866046X</vt:lpstr>
      <vt:lpstr>A127866046X_Data</vt:lpstr>
      <vt:lpstr>A127866046X_Latest</vt:lpstr>
      <vt:lpstr>A127866050R</vt:lpstr>
      <vt:lpstr>A127866050R_Data</vt:lpstr>
      <vt:lpstr>A127866050R_Latest</vt:lpstr>
      <vt:lpstr>A127866054X</vt:lpstr>
      <vt:lpstr>A127866054X_Data</vt:lpstr>
      <vt:lpstr>A127866054X_Latest</vt:lpstr>
      <vt:lpstr>A127866058J</vt:lpstr>
      <vt:lpstr>A127866058J_Data</vt:lpstr>
      <vt:lpstr>A127866058J_Latest</vt:lpstr>
      <vt:lpstr>A127866062X</vt:lpstr>
      <vt:lpstr>A127866062X_Data</vt:lpstr>
      <vt:lpstr>A127866062X_Latest</vt:lpstr>
      <vt:lpstr>A127866066J</vt:lpstr>
      <vt:lpstr>A127866066J_Data</vt:lpstr>
      <vt:lpstr>A127866066J_Latest</vt:lpstr>
      <vt:lpstr>A127866070X</vt:lpstr>
      <vt:lpstr>A127866070X_Data</vt:lpstr>
      <vt:lpstr>A127866070X_Latest</vt:lpstr>
      <vt:lpstr>A127866074J</vt:lpstr>
      <vt:lpstr>A127866074J_Data</vt:lpstr>
      <vt:lpstr>A127866074J_Latest</vt:lpstr>
      <vt:lpstr>A127866078T</vt:lpstr>
      <vt:lpstr>A127866078T_Data</vt:lpstr>
      <vt:lpstr>A127866078T_Latest</vt:lpstr>
      <vt:lpstr>A127866082J</vt:lpstr>
      <vt:lpstr>A127866082J_Data</vt:lpstr>
      <vt:lpstr>A127866082J_Latest</vt:lpstr>
      <vt:lpstr>A127866086T</vt:lpstr>
      <vt:lpstr>A127866086T_Data</vt:lpstr>
      <vt:lpstr>A127866086T_Latest</vt:lpstr>
      <vt:lpstr>A127866090J</vt:lpstr>
      <vt:lpstr>A127866090J_Data</vt:lpstr>
      <vt:lpstr>A127866090J_Latest</vt:lpstr>
      <vt:lpstr>A127866094T</vt:lpstr>
      <vt:lpstr>A127866094T_Data</vt:lpstr>
      <vt:lpstr>A127866094T_Latest</vt:lpstr>
      <vt:lpstr>A127866098A</vt:lpstr>
      <vt:lpstr>A127866098A_Data</vt:lpstr>
      <vt:lpstr>A127866098A_Latest</vt:lpstr>
      <vt:lpstr>A127866102F</vt:lpstr>
      <vt:lpstr>A127866102F_Data</vt:lpstr>
      <vt:lpstr>A127866102F_Latest</vt:lpstr>
      <vt:lpstr>A127866106R</vt:lpstr>
      <vt:lpstr>A127866106R_Data</vt:lpstr>
      <vt:lpstr>A127866106R_Latest</vt:lpstr>
      <vt:lpstr>A127866110F</vt:lpstr>
      <vt:lpstr>A127866110F_Data</vt:lpstr>
      <vt:lpstr>A127866110F_Latest</vt:lpstr>
      <vt:lpstr>A127866114R</vt:lpstr>
      <vt:lpstr>A127866114R_Data</vt:lpstr>
      <vt:lpstr>A127866114R_Latest</vt:lpstr>
      <vt:lpstr>A127866118X</vt:lpstr>
      <vt:lpstr>A127866118X_Data</vt:lpstr>
      <vt:lpstr>A127866118X_Latest</vt:lpstr>
      <vt:lpstr>A127866122R</vt:lpstr>
      <vt:lpstr>A127866122R_Data</vt:lpstr>
      <vt:lpstr>A127866122R_Latest</vt:lpstr>
      <vt:lpstr>A127866126X</vt:lpstr>
      <vt:lpstr>A127866126X_Data</vt:lpstr>
      <vt:lpstr>A127866126X_Latest</vt:lpstr>
      <vt:lpstr>A127866130R</vt:lpstr>
      <vt:lpstr>A127866130R_Data</vt:lpstr>
      <vt:lpstr>A127866130R_Latest</vt:lpstr>
      <vt:lpstr>A127866134X</vt:lpstr>
      <vt:lpstr>A127866134X_Data</vt:lpstr>
      <vt:lpstr>A127866134X_Latest</vt:lpstr>
      <vt:lpstr>A127866138J</vt:lpstr>
      <vt:lpstr>A127866138J_Data</vt:lpstr>
      <vt:lpstr>A127866138J_Latest</vt:lpstr>
      <vt:lpstr>A127866142X</vt:lpstr>
      <vt:lpstr>A127866142X_Data</vt:lpstr>
      <vt:lpstr>A127866142X_Latest</vt:lpstr>
      <vt:lpstr>A127866146J</vt:lpstr>
      <vt:lpstr>A127866146J_Data</vt:lpstr>
      <vt:lpstr>A127866146J_Latest</vt:lpstr>
      <vt:lpstr>A127866150X</vt:lpstr>
      <vt:lpstr>A127866150X_Data</vt:lpstr>
      <vt:lpstr>A127866150X_Latest</vt:lpstr>
      <vt:lpstr>A127866154J</vt:lpstr>
      <vt:lpstr>A127866154J_Data</vt:lpstr>
      <vt:lpstr>A127866154J_Latest</vt:lpstr>
      <vt:lpstr>A127866158T</vt:lpstr>
      <vt:lpstr>A127866158T_Data</vt:lpstr>
      <vt:lpstr>A127866158T_Latest</vt:lpstr>
      <vt:lpstr>A127866162J</vt:lpstr>
      <vt:lpstr>A127866162J_Data</vt:lpstr>
      <vt:lpstr>A127866162J_Latest</vt:lpstr>
      <vt:lpstr>A127866166T</vt:lpstr>
      <vt:lpstr>A127866166T_Data</vt:lpstr>
      <vt:lpstr>A127866166T_Latest</vt:lpstr>
      <vt:lpstr>A127866170J</vt:lpstr>
      <vt:lpstr>A127866170J_Data</vt:lpstr>
      <vt:lpstr>A127866170J_Latest</vt:lpstr>
      <vt:lpstr>A127866174T</vt:lpstr>
      <vt:lpstr>A127866174T_Data</vt:lpstr>
      <vt:lpstr>A127866174T_Latest</vt:lpstr>
      <vt:lpstr>A127866178A</vt:lpstr>
      <vt:lpstr>A127866178A_Data</vt:lpstr>
      <vt:lpstr>A127866178A_Latest</vt:lpstr>
      <vt:lpstr>A127866182T</vt:lpstr>
      <vt:lpstr>A127866182T_Data</vt:lpstr>
      <vt:lpstr>A127866182T_Latest</vt:lpstr>
      <vt:lpstr>A127866186A</vt:lpstr>
      <vt:lpstr>A127866186A_Data</vt:lpstr>
      <vt:lpstr>A127866186A_Latest</vt:lpstr>
      <vt:lpstr>A127866190T</vt:lpstr>
      <vt:lpstr>A127866190T_Data</vt:lpstr>
      <vt:lpstr>A127866190T_Latest</vt:lpstr>
      <vt:lpstr>A127866194A</vt:lpstr>
      <vt:lpstr>A127866194A_Data</vt:lpstr>
      <vt:lpstr>A127866194A_Latest</vt:lpstr>
      <vt:lpstr>A127866198K</vt:lpstr>
      <vt:lpstr>A127866198K_Data</vt:lpstr>
      <vt:lpstr>A127866198K_Latest</vt:lpstr>
      <vt:lpstr>A127866202R</vt:lpstr>
      <vt:lpstr>A127866202R_Data</vt:lpstr>
      <vt:lpstr>A127866202R_Latest</vt:lpstr>
      <vt:lpstr>A127866206X</vt:lpstr>
      <vt:lpstr>A127866206X_Data</vt:lpstr>
      <vt:lpstr>A127866206X_Latest</vt:lpstr>
      <vt:lpstr>A127866210R</vt:lpstr>
      <vt:lpstr>A127866210R_Data</vt:lpstr>
      <vt:lpstr>A127866210R_Latest</vt:lpstr>
      <vt:lpstr>A127866214X</vt:lpstr>
      <vt:lpstr>A127866214X_Data</vt:lpstr>
      <vt:lpstr>A127866214X_Latest</vt:lpstr>
      <vt:lpstr>A127866218J</vt:lpstr>
      <vt:lpstr>A127866218J_Data</vt:lpstr>
      <vt:lpstr>A127866218J_Latest</vt:lpstr>
      <vt:lpstr>A127866222X</vt:lpstr>
      <vt:lpstr>A127866222X_Data</vt:lpstr>
      <vt:lpstr>A127866222X_Latest</vt:lpstr>
      <vt:lpstr>A127866226J</vt:lpstr>
      <vt:lpstr>A127866226J_Data</vt:lpstr>
      <vt:lpstr>A127866226J_Latest</vt:lpstr>
      <vt:lpstr>A127866230X</vt:lpstr>
      <vt:lpstr>A127866230X_Data</vt:lpstr>
      <vt:lpstr>A127866230X_Latest</vt:lpstr>
      <vt:lpstr>A127866246T</vt:lpstr>
      <vt:lpstr>A127866246T_Data</vt:lpstr>
      <vt:lpstr>A127866246T_Latest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A127867534C</vt:lpstr>
      <vt:lpstr>A127867534C_Data</vt:lpstr>
      <vt:lpstr>A127867534C_Latest</vt:lpstr>
      <vt:lpstr>A127867538L</vt:lpstr>
      <vt:lpstr>A127867538L_Data</vt:lpstr>
      <vt:lpstr>A127867538L_Latest</vt:lpstr>
      <vt:lpstr>A127867542C</vt:lpstr>
      <vt:lpstr>A127867542C_Data</vt:lpstr>
      <vt:lpstr>A127867542C_Latest</vt:lpstr>
      <vt:lpstr>A127867546L</vt:lpstr>
      <vt:lpstr>A127867546L_Data</vt:lpstr>
      <vt:lpstr>A127867546L_Latest</vt:lpstr>
      <vt:lpstr>A127867550C</vt:lpstr>
      <vt:lpstr>A127867550C_Data</vt:lpstr>
      <vt:lpstr>A127867550C_Latest</vt:lpstr>
      <vt:lpstr>A127867554L</vt:lpstr>
      <vt:lpstr>A127867554L_Data</vt:lpstr>
      <vt:lpstr>A127867554L_Latest</vt:lpstr>
      <vt:lpstr>A127867558W</vt:lpstr>
      <vt:lpstr>A127867558W_Data</vt:lpstr>
      <vt:lpstr>A127867558W_Latest</vt:lpstr>
      <vt:lpstr>A127867562L</vt:lpstr>
      <vt:lpstr>A127867562L_Data</vt:lpstr>
      <vt:lpstr>A127867562L_Latest</vt:lpstr>
      <vt:lpstr>A127867566W</vt:lpstr>
      <vt:lpstr>A127867566W_Data</vt:lpstr>
      <vt:lpstr>A127867566W_Latest</vt:lpstr>
      <vt:lpstr>A127867570L</vt:lpstr>
      <vt:lpstr>A127867570L_Data</vt:lpstr>
      <vt:lpstr>A127867570L_Latest</vt:lpstr>
      <vt:lpstr>A127867574W</vt:lpstr>
      <vt:lpstr>A127867574W_Data</vt:lpstr>
      <vt:lpstr>A127867574W_Latest</vt:lpstr>
      <vt:lpstr>A127867578F</vt:lpstr>
      <vt:lpstr>A127867578F_Data</vt:lpstr>
      <vt:lpstr>A127867578F_Latest</vt:lpstr>
      <vt:lpstr>A127867582W</vt:lpstr>
      <vt:lpstr>A127867582W_Data</vt:lpstr>
      <vt:lpstr>A127867582W_Latest</vt:lpstr>
      <vt:lpstr>A127867586F</vt:lpstr>
      <vt:lpstr>A127867586F_Data</vt:lpstr>
      <vt:lpstr>A127867586F_Latest</vt:lpstr>
      <vt:lpstr>A127867590W</vt:lpstr>
      <vt:lpstr>A127867590W_Data</vt:lpstr>
      <vt:lpstr>A127867590W_Latest</vt:lpstr>
      <vt:lpstr>A127867594F</vt:lpstr>
      <vt:lpstr>A127867594F_Data</vt:lpstr>
      <vt:lpstr>A127867594F_Latest</vt:lpstr>
      <vt:lpstr>A127867598R</vt:lpstr>
      <vt:lpstr>A127867598R_Data</vt:lpstr>
      <vt:lpstr>A127867598R_Latest</vt:lpstr>
      <vt:lpstr>A127867602V</vt:lpstr>
      <vt:lpstr>A127867602V_Data</vt:lpstr>
      <vt:lpstr>A127867602V_Latest</vt:lpstr>
      <vt:lpstr>A127867606C</vt:lpstr>
      <vt:lpstr>A127867606C_Data</vt:lpstr>
      <vt:lpstr>A127867606C_Latest</vt:lpstr>
      <vt:lpstr>A127867610V</vt:lpstr>
      <vt:lpstr>A127867610V_Data</vt:lpstr>
      <vt:lpstr>A127867610V_Latest</vt:lpstr>
      <vt:lpstr>A127867614C</vt:lpstr>
      <vt:lpstr>A127867614C_Data</vt:lpstr>
      <vt:lpstr>A127867614C_Latest</vt:lpstr>
      <vt:lpstr>A127867618L</vt:lpstr>
      <vt:lpstr>A127867618L_Data</vt:lpstr>
      <vt:lpstr>A127867618L_Latest</vt:lpstr>
      <vt:lpstr>A127867626L</vt:lpstr>
      <vt:lpstr>A127867626L_Data</vt:lpstr>
      <vt:lpstr>A127867626L_Latest</vt:lpstr>
      <vt:lpstr>A127867630C</vt:lpstr>
      <vt:lpstr>A127867630C_Data</vt:lpstr>
      <vt:lpstr>A127867630C_Latest</vt:lpstr>
      <vt:lpstr>A127867634L</vt:lpstr>
      <vt:lpstr>A127867634L_Data</vt:lpstr>
      <vt:lpstr>A127867634L_Latest</vt:lpstr>
      <vt:lpstr>A127867638W</vt:lpstr>
      <vt:lpstr>A127867638W_Data</vt:lpstr>
      <vt:lpstr>A127867638W_Latest</vt:lpstr>
      <vt:lpstr>A127867642L</vt:lpstr>
      <vt:lpstr>A127867642L_Data</vt:lpstr>
      <vt:lpstr>A127867642L_Latest</vt:lpstr>
      <vt:lpstr>A127867646W</vt:lpstr>
      <vt:lpstr>A127867646W_Data</vt:lpstr>
      <vt:lpstr>A127867646W_Latest</vt:lpstr>
      <vt:lpstr>A127867650L</vt:lpstr>
      <vt:lpstr>A127867650L_Data</vt:lpstr>
      <vt:lpstr>A127867650L_Latest</vt:lpstr>
      <vt:lpstr>A127867658F</vt:lpstr>
      <vt:lpstr>A127867658F_Data</vt:lpstr>
      <vt:lpstr>A127867658F_Latest</vt:lpstr>
      <vt:lpstr>A127867662W</vt:lpstr>
      <vt:lpstr>A127867662W_Data</vt:lpstr>
      <vt:lpstr>A127867662W_Latest</vt:lpstr>
      <vt:lpstr>A127867666F</vt:lpstr>
      <vt:lpstr>A127867666F_Data</vt:lpstr>
      <vt:lpstr>A127867666F_Latest</vt:lpstr>
      <vt:lpstr>A127867670W</vt:lpstr>
      <vt:lpstr>A127867670W_Data</vt:lpstr>
      <vt:lpstr>A127867670W_Latest</vt:lpstr>
      <vt:lpstr>A127867674F</vt:lpstr>
      <vt:lpstr>A127867674F_Data</vt:lpstr>
      <vt:lpstr>A127867674F_Latest</vt:lpstr>
      <vt:lpstr>A127867678R</vt:lpstr>
      <vt:lpstr>A127867678R_Data</vt:lpstr>
      <vt:lpstr>A127867678R_Latest</vt:lpstr>
      <vt:lpstr>A127867682F</vt:lpstr>
      <vt:lpstr>A127867682F_Data</vt:lpstr>
      <vt:lpstr>A127867682F_Latest</vt:lpstr>
      <vt:lpstr>A127867686R</vt:lpstr>
      <vt:lpstr>A127867686R_Data</vt:lpstr>
      <vt:lpstr>A127867686R_Latest</vt:lpstr>
      <vt:lpstr>A127867690F</vt:lpstr>
      <vt:lpstr>A127867690F_Data</vt:lpstr>
      <vt:lpstr>A127867690F_Latest</vt:lpstr>
      <vt:lpstr>A127867694R</vt:lpstr>
      <vt:lpstr>A127867694R_Data</vt:lpstr>
      <vt:lpstr>A127867694R_Latest</vt:lpstr>
      <vt:lpstr>A127867698X</vt:lpstr>
      <vt:lpstr>A127867698X_Data</vt:lpstr>
      <vt:lpstr>A127867698X_Latest</vt:lpstr>
      <vt:lpstr>A127867702C</vt:lpstr>
      <vt:lpstr>A127867702C_Data</vt:lpstr>
      <vt:lpstr>A127867702C_Latest</vt:lpstr>
      <vt:lpstr>A127867710C</vt:lpstr>
      <vt:lpstr>A127867710C_Data</vt:lpstr>
      <vt:lpstr>A127867710C_Latest</vt:lpstr>
      <vt:lpstr>A127867714L</vt:lpstr>
      <vt:lpstr>A127867714L_Data</vt:lpstr>
      <vt:lpstr>A127867714L_Latest</vt:lpstr>
      <vt:lpstr>A127867718W</vt:lpstr>
      <vt:lpstr>A127867718W_Data</vt:lpstr>
      <vt:lpstr>A127867718W_Latest</vt:lpstr>
      <vt:lpstr>A127867722L</vt:lpstr>
      <vt:lpstr>A127867722L_Data</vt:lpstr>
      <vt:lpstr>A127867722L_Latest</vt:lpstr>
      <vt:lpstr>A127867726W</vt:lpstr>
      <vt:lpstr>A127867726W_Data</vt:lpstr>
      <vt:lpstr>A127867726W_Latest</vt:lpstr>
      <vt:lpstr>A127867734W</vt:lpstr>
      <vt:lpstr>A127867734W_Data</vt:lpstr>
      <vt:lpstr>A127867734W_Latest</vt:lpstr>
      <vt:lpstr>A127867738F</vt:lpstr>
      <vt:lpstr>A127867738F_Data</vt:lpstr>
      <vt:lpstr>A127867738F_Latest</vt:lpstr>
      <vt:lpstr>A127867742W</vt:lpstr>
      <vt:lpstr>A127867742W_Data</vt:lpstr>
      <vt:lpstr>A127867742W_Latest</vt:lpstr>
      <vt:lpstr>A127867746F</vt:lpstr>
      <vt:lpstr>A127867746F_Data</vt:lpstr>
      <vt:lpstr>A127867746F_Latest</vt:lpstr>
      <vt:lpstr>A127867750W</vt:lpstr>
      <vt:lpstr>A127867750W_Data</vt:lpstr>
      <vt:lpstr>A127867750W_Latest</vt:lpstr>
      <vt:lpstr>A127867754F</vt:lpstr>
      <vt:lpstr>A127867754F_Data</vt:lpstr>
      <vt:lpstr>A127867754F_Latest</vt:lpstr>
      <vt:lpstr>A127867758R</vt:lpstr>
      <vt:lpstr>A127867758R_Data</vt:lpstr>
      <vt:lpstr>A127867758R_Latest</vt:lpstr>
      <vt:lpstr>A127867762F</vt:lpstr>
      <vt:lpstr>A127867762F_Data</vt:lpstr>
      <vt:lpstr>A127867762F_Latest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A127868990A</vt:lpstr>
      <vt:lpstr>A127868990A_Data</vt:lpstr>
      <vt:lpstr>A127868990A_Latest</vt:lpstr>
      <vt:lpstr>A127868994K</vt:lpstr>
      <vt:lpstr>A127868994K_Data</vt:lpstr>
      <vt:lpstr>A127868994K_Latest</vt:lpstr>
      <vt:lpstr>A127868998V</vt:lpstr>
      <vt:lpstr>A127868998V_Data</vt:lpstr>
      <vt:lpstr>A127868998V_Latest</vt:lpstr>
      <vt:lpstr>A127869002A</vt:lpstr>
      <vt:lpstr>A127869002A_Data</vt:lpstr>
      <vt:lpstr>A127869002A_Latest</vt:lpstr>
      <vt:lpstr>A127869006K</vt:lpstr>
      <vt:lpstr>A127869006K_Data</vt:lpstr>
      <vt:lpstr>A127869006K_Latest</vt:lpstr>
      <vt:lpstr>A127869010A</vt:lpstr>
      <vt:lpstr>A127869010A_Data</vt:lpstr>
      <vt:lpstr>A127869010A_Latest</vt:lpstr>
      <vt:lpstr>A127869014K</vt:lpstr>
      <vt:lpstr>A127869014K_Data</vt:lpstr>
      <vt:lpstr>A127869014K_Latest</vt:lpstr>
      <vt:lpstr>A127869018V</vt:lpstr>
      <vt:lpstr>A127869018V_Data</vt:lpstr>
      <vt:lpstr>A127869018V_Latest</vt:lpstr>
      <vt:lpstr>A127869022K</vt:lpstr>
      <vt:lpstr>A127869022K_Data</vt:lpstr>
      <vt:lpstr>A127869022K_Latest</vt:lpstr>
      <vt:lpstr>A127869026V</vt:lpstr>
      <vt:lpstr>A127869026V_Data</vt:lpstr>
      <vt:lpstr>A127869026V_Latest</vt:lpstr>
      <vt:lpstr>A127869034V</vt:lpstr>
      <vt:lpstr>A127869034V_Data</vt:lpstr>
      <vt:lpstr>A127869034V_Latest</vt:lpstr>
      <vt:lpstr>A127869038C</vt:lpstr>
      <vt:lpstr>A127869038C_Data</vt:lpstr>
      <vt:lpstr>A127869038C_Latest</vt:lpstr>
      <vt:lpstr>A127869042V</vt:lpstr>
      <vt:lpstr>A127869042V_Data</vt:lpstr>
      <vt:lpstr>A127869042V_Latest</vt:lpstr>
      <vt:lpstr>A127869046C</vt:lpstr>
      <vt:lpstr>A127869046C_Data</vt:lpstr>
      <vt:lpstr>A127869046C_Latest</vt:lpstr>
      <vt:lpstr>A127869050V</vt:lpstr>
      <vt:lpstr>A127869050V_Data</vt:lpstr>
      <vt:lpstr>A127869050V_Latest</vt:lpstr>
      <vt:lpstr>A127869054C</vt:lpstr>
      <vt:lpstr>A127869054C_Data</vt:lpstr>
      <vt:lpstr>A127869054C_Latest</vt:lpstr>
      <vt:lpstr>A127869058L</vt:lpstr>
      <vt:lpstr>A127869058L_Data</vt:lpstr>
      <vt:lpstr>A127869058L_Latest</vt:lpstr>
      <vt:lpstr>A127869062C</vt:lpstr>
      <vt:lpstr>A127869062C_Data</vt:lpstr>
      <vt:lpstr>A127869062C_Latest</vt:lpstr>
      <vt:lpstr>A127869066L</vt:lpstr>
      <vt:lpstr>A127869066L_Data</vt:lpstr>
      <vt:lpstr>A127869066L_Latest</vt:lpstr>
      <vt:lpstr>A127869070C</vt:lpstr>
      <vt:lpstr>A127869070C_Data</vt:lpstr>
      <vt:lpstr>A127869070C_Latest</vt:lpstr>
      <vt:lpstr>A127869074L</vt:lpstr>
      <vt:lpstr>A127869074L_Data</vt:lpstr>
      <vt:lpstr>A127869074L_Latest</vt:lpstr>
      <vt:lpstr>A127869078W</vt:lpstr>
      <vt:lpstr>A127869078W_Data</vt:lpstr>
      <vt:lpstr>A127869078W_Latest</vt:lpstr>
      <vt:lpstr>A127869082L</vt:lpstr>
      <vt:lpstr>A127869082L_Data</vt:lpstr>
      <vt:lpstr>A127869082L_Latest</vt:lpstr>
      <vt:lpstr>A127869086W</vt:lpstr>
      <vt:lpstr>A127869086W_Data</vt:lpstr>
      <vt:lpstr>A127869086W_Latest</vt:lpstr>
      <vt:lpstr>A127869090L</vt:lpstr>
      <vt:lpstr>A127869090L_Data</vt:lpstr>
      <vt:lpstr>A127869090L_Latest</vt:lpstr>
      <vt:lpstr>A127869094W</vt:lpstr>
      <vt:lpstr>A127869094W_Data</vt:lpstr>
      <vt:lpstr>A127869094W_Latest</vt:lpstr>
      <vt:lpstr>A127869098F</vt:lpstr>
      <vt:lpstr>A127869098F_Data</vt:lpstr>
      <vt:lpstr>A127869098F_Latest</vt:lpstr>
      <vt:lpstr>A127869102K</vt:lpstr>
      <vt:lpstr>A127869102K_Data</vt:lpstr>
      <vt:lpstr>A127869102K_Latest</vt:lpstr>
      <vt:lpstr>A127869106V</vt:lpstr>
      <vt:lpstr>A127869106V_Data</vt:lpstr>
      <vt:lpstr>A127869106V_Latest</vt:lpstr>
      <vt:lpstr>A127869110K</vt:lpstr>
      <vt:lpstr>A127869110K_Data</vt:lpstr>
      <vt:lpstr>A127869110K_Latest</vt:lpstr>
      <vt:lpstr>A127869114V</vt:lpstr>
      <vt:lpstr>A127869114V_Data</vt:lpstr>
      <vt:lpstr>A127869114V_Latest</vt:lpstr>
      <vt:lpstr>A127869122V</vt:lpstr>
      <vt:lpstr>A127869122V_Data</vt:lpstr>
      <vt:lpstr>A127869122V_Latest</vt:lpstr>
      <vt:lpstr>A127869126C</vt:lpstr>
      <vt:lpstr>A127869126C_Data</vt:lpstr>
      <vt:lpstr>A127869126C_Latest</vt:lpstr>
      <vt:lpstr>A127869130V</vt:lpstr>
      <vt:lpstr>A127869130V_Data</vt:lpstr>
      <vt:lpstr>A127869130V_Latest</vt:lpstr>
      <vt:lpstr>A127869134C</vt:lpstr>
      <vt:lpstr>A127869134C_Data</vt:lpstr>
      <vt:lpstr>A127869134C_Latest</vt:lpstr>
      <vt:lpstr>A127869138L</vt:lpstr>
      <vt:lpstr>A127869138L_Data</vt:lpstr>
      <vt:lpstr>A127869138L_Latest</vt:lpstr>
      <vt:lpstr>A127869142C</vt:lpstr>
      <vt:lpstr>A127869142C_Data</vt:lpstr>
      <vt:lpstr>A127869142C_Latest</vt:lpstr>
      <vt:lpstr>A127869146L</vt:lpstr>
      <vt:lpstr>A127869146L_Data</vt:lpstr>
      <vt:lpstr>A127869146L_Latest</vt:lpstr>
      <vt:lpstr>A127869150C</vt:lpstr>
      <vt:lpstr>A127869150C_Data</vt:lpstr>
      <vt:lpstr>A127869150C_Latest</vt:lpstr>
      <vt:lpstr>A127869154L</vt:lpstr>
      <vt:lpstr>A127869154L_Data</vt:lpstr>
      <vt:lpstr>A127869154L_Latest</vt:lpstr>
      <vt:lpstr>A127869158W</vt:lpstr>
      <vt:lpstr>A127869158W_Data</vt:lpstr>
      <vt:lpstr>A127869158W_Latest</vt:lpstr>
      <vt:lpstr>A127869166W</vt:lpstr>
      <vt:lpstr>A127869166W_Data</vt:lpstr>
      <vt:lpstr>A127869166W_Latest</vt:lpstr>
      <vt:lpstr>A127869170L</vt:lpstr>
      <vt:lpstr>A127869170L_Data</vt:lpstr>
      <vt:lpstr>A127869170L_Latest</vt:lpstr>
      <vt:lpstr>A127869174W</vt:lpstr>
      <vt:lpstr>A127869174W_Data</vt:lpstr>
      <vt:lpstr>A127869174W_Latest</vt:lpstr>
      <vt:lpstr>A127869178F</vt:lpstr>
      <vt:lpstr>A127869178F_Data</vt:lpstr>
      <vt:lpstr>A127869178F_Latest</vt:lpstr>
      <vt:lpstr>A127869182W</vt:lpstr>
      <vt:lpstr>A127869182W_Data</vt:lpstr>
      <vt:lpstr>A127869182W_Latest</vt:lpstr>
      <vt:lpstr>A127869186F</vt:lpstr>
      <vt:lpstr>A127869186F_Data</vt:lpstr>
      <vt:lpstr>A127869186F_Latest</vt:lpstr>
      <vt:lpstr>A127869190W</vt:lpstr>
      <vt:lpstr>A127869190W_Data</vt:lpstr>
      <vt:lpstr>A127869190W_Latest</vt:lpstr>
      <vt:lpstr>A127869194F</vt:lpstr>
      <vt:lpstr>A127869194F_Data</vt:lpstr>
      <vt:lpstr>A127869194F_Latest</vt:lpstr>
      <vt:lpstr>A127869202V</vt:lpstr>
      <vt:lpstr>A127869202V_Data</vt:lpstr>
      <vt:lpstr>A127869202V_Latest</vt:lpstr>
      <vt:lpstr>A127869206C</vt:lpstr>
      <vt:lpstr>A127869206C_Data</vt:lpstr>
      <vt:lpstr>A127869206C_Latest</vt:lpstr>
      <vt:lpstr>A127869210V</vt:lpstr>
      <vt:lpstr>A127869210V_Data</vt:lpstr>
      <vt:lpstr>A127869210V_Latest</vt:lpstr>
      <vt:lpstr>A127869214C</vt:lpstr>
      <vt:lpstr>A127869214C_Data</vt:lpstr>
      <vt:lpstr>A127869214C_Latest</vt:lpstr>
      <vt:lpstr>A127869218L</vt:lpstr>
      <vt:lpstr>A127869218L_Data</vt:lpstr>
      <vt:lpstr>A127869218L_Latest</vt:lpstr>
      <vt:lpstr>A127869222C</vt:lpstr>
      <vt:lpstr>A127869222C_Data</vt:lpstr>
      <vt:lpstr>A127869222C_Latest</vt:lpstr>
      <vt:lpstr>A127869226L</vt:lpstr>
      <vt:lpstr>A127869226L_Data</vt:lpstr>
      <vt:lpstr>A127869226L_Latest</vt:lpstr>
      <vt:lpstr>A127869230C</vt:lpstr>
      <vt:lpstr>A127869230C_Data</vt:lpstr>
      <vt:lpstr>A127869230C_Latest</vt:lpstr>
      <vt:lpstr>A127869234L</vt:lpstr>
      <vt:lpstr>A127869234L_Data</vt:lpstr>
      <vt:lpstr>A127869234L_Latest</vt:lpstr>
      <vt:lpstr>A127869238W</vt:lpstr>
      <vt:lpstr>A127869238W_Data</vt:lpstr>
      <vt:lpstr>A127869238W_Latest</vt:lpstr>
      <vt:lpstr>A127869242L</vt:lpstr>
      <vt:lpstr>A127869242L_Data</vt:lpstr>
      <vt:lpstr>A127869242L_Latest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A127870490W</vt:lpstr>
      <vt:lpstr>A127870490W_Data</vt:lpstr>
      <vt:lpstr>A127870490W_Latest</vt:lpstr>
      <vt:lpstr>A127870494F</vt:lpstr>
      <vt:lpstr>A127870494F_Data</vt:lpstr>
      <vt:lpstr>A127870494F_Latest</vt:lpstr>
      <vt:lpstr>A127870498R</vt:lpstr>
      <vt:lpstr>A127870498R_Data</vt:lpstr>
      <vt:lpstr>A127870498R_Latest</vt:lpstr>
      <vt:lpstr>A127870502V</vt:lpstr>
      <vt:lpstr>A127870502V_Data</vt:lpstr>
      <vt:lpstr>A127870502V_Latest</vt:lpstr>
      <vt:lpstr>A127870506C</vt:lpstr>
      <vt:lpstr>A127870506C_Data</vt:lpstr>
      <vt:lpstr>A127870506C_Latest</vt:lpstr>
      <vt:lpstr>A127870510V</vt:lpstr>
      <vt:lpstr>A127870510V_Data</vt:lpstr>
      <vt:lpstr>A127870510V_Latest</vt:lpstr>
      <vt:lpstr>A127870518L</vt:lpstr>
      <vt:lpstr>A127870518L_Data</vt:lpstr>
      <vt:lpstr>A127870518L_Latest</vt:lpstr>
      <vt:lpstr>A127870522C</vt:lpstr>
      <vt:lpstr>A127870522C_Data</vt:lpstr>
      <vt:lpstr>A127870522C_Latest</vt:lpstr>
      <vt:lpstr>A127870526L</vt:lpstr>
      <vt:lpstr>A127870526L_Data</vt:lpstr>
      <vt:lpstr>A127870526L_Latest</vt:lpstr>
      <vt:lpstr>A127870530C</vt:lpstr>
      <vt:lpstr>A127870530C_Data</vt:lpstr>
      <vt:lpstr>A127870530C_Latest</vt:lpstr>
      <vt:lpstr>A127870534L</vt:lpstr>
      <vt:lpstr>A127870534L_Data</vt:lpstr>
      <vt:lpstr>A127870534L_Latest</vt:lpstr>
      <vt:lpstr>A127870538W</vt:lpstr>
      <vt:lpstr>A127870538W_Data</vt:lpstr>
      <vt:lpstr>A127870538W_Latest</vt:lpstr>
      <vt:lpstr>A127870542L</vt:lpstr>
      <vt:lpstr>A127870542L_Data</vt:lpstr>
      <vt:lpstr>A127870542L_Latest</vt:lpstr>
      <vt:lpstr>A127870546W</vt:lpstr>
      <vt:lpstr>A127870546W_Data</vt:lpstr>
      <vt:lpstr>A127870546W_Latest</vt:lpstr>
      <vt:lpstr>A127870550L</vt:lpstr>
      <vt:lpstr>A127870550L_Data</vt:lpstr>
      <vt:lpstr>A127870550L_Latest</vt:lpstr>
      <vt:lpstr>A127870554W</vt:lpstr>
      <vt:lpstr>A127870554W_Data</vt:lpstr>
      <vt:lpstr>A127870554W_Latest</vt:lpstr>
      <vt:lpstr>A127870558F</vt:lpstr>
      <vt:lpstr>A127870558F_Data</vt:lpstr>
      <vt:lpstr>A127870558F_Latest</vt:lpstr>
      <vt:lpstr>A127870562W</vt:lpstr>
      <vt:lpstr>A127870562W_Data</vt:lpstr>
      <vt:lpstr>A127870562W_Latest</vt:lpstr>
      <vt:lpstr>A127870566F</vt:lpstr>
      <vt:lpstr>A127870566F_Data</vt:lpstr>
      <vt:lpstr>A127870566F_Latest</vt:lpstr>
      <vt:lpstr>A127870570W</vt:lpstr>
      <vt:lpstr>A127870570W_Data</vt:lpstr>
      <vt:lpstr>A127870570W_Latest</vt:lpstr>
      <vt:lpstr>A127870574F</vt:lpstr>
      <vt:lpstr>A127870574F_Data</vt:lpstr>
      <vt:lpstr>A127870574F_Latest</vt:lpstr>
      <vt:lpstr>A127870578R</vt:lpstr>
      <vt:lpstr>A127870578R_Data</vt:lpstr>
      <vt:lpstr>A127870578R_Latest</vt:lpstr>
      <vt:lpstr>A127870582F</vt:lpstr>
      <vt:lpstr>A127870582F_Data</vt:lpstr>
      <vt:lpstr>A127870582F_Latest</vt:lpstr>
      <vt:lpstr>A127870586R</vt:lpstr>
      <vt:lpstr>A127870586R_Data</vt:lpstr>
      <vt:lpstr>A127870586R_Latest</vt:lpstr>
      <vt:lpstr>A127870590F</vt:lpstr>
      <vt:lpstr>A127870590F_Data</vt:lpstr>
      <vt:lpstr>A127870590F_Latest</vt:lpstr>
      <vt:lpstr>A127870594R</vt:lpstr>
      <vt:lpstr>A127870594R_Data</vt:lpstr>
      <vt:lpstr>A127870594R_Latest</vt:lpstr>
      <vt:lpstr>A127870598X</vt:lpstr>
      <vt:lpstr>A127870598X_Data</vt:lpstr>
      <vt:lpstr>A127870598X_Latest</vt:lpstr>
      <vt:lpstr>A127870602C</vt:lpstr>
      <vt:lpstr>A127870602C_Data</vt:lpstr>
      <vt:lpstr>A127870602C_Latest</vt:lpstr>
      <vt:lpstr>A127870606L</vt:lpstr>
      <vt:lpstr>A127870606L_Data</vt:lpstr>
      <vt:lpstr>A127870606L_Latest</vt:lpstr>
      <vt:lpstr>A127870610C</vt:lpstr>
      <vt:lpstr>A127870610C_Data</vt:lpstr>
      <vt:lpstr>A127870610C_Latest</vt:lpstr>
      <vt:lpstr>A127870614L</vt:lpstr>
      <vt:lpstr>A127870614L_Data</vt:lpstr>
      <vt:lpstr>A127870614L_Latest</vt:lpstr>
      <vt:lpstr>A127870618W</vt:lpstr>
      <vt:lpstr>A127870618W_Data</vt:lpstr>
      <vt:lpstr>A127870618W_Latest</vt:lpstr>
      <vt:lpstr>A127870622L</vt:lpstr>
      <vt:lpstr>A127870622L_Data</vt:lpstr>
      <vt:lpstr>A127870622L_Latest</vt:lpstr>
      <vt:lpstr>A127870626W</vt:lpstr>
      <vt:lpstr>A127870626W_Data</vt:lpstr>
      <vt:lpstr>A127870626W_Latest</vt:lpstr>
      <vt:lpstr>A127870630L</vt:lpstr>
      <vt:lpstr>A127870630L_Data</vt:lpstr>
      <vt:lpstr>A127870630L_Latest</vt:lpstr>
      <vt:lpstr>A127870634W</vt:lpstr>
      <vt:lpstr>A127870634W_Data</vt:lpstr>
      <vt:lpstr>A127870634W_Latest</vt:lpstr>
      <vt:lpstr>A127870638F</vt:lpstr>
      <vt:lpstr>A127870638F_Data</vt:lpstr>
      <vt:lpstr>A127870638F_Latest</vt:lpstr>
      <vt:lpstr>A127870642W</vt:lpstr>
      <vt:lpstr>A127870642W_Data</vt:lpstr>
      <vt:lpstr>A127870642W_Latest</vt:lpstr>
      <vt:lpstr>A127870646F</vt:lpstr>
      <vt:lpstr>A127870646F_Data</vt:lpstr>
      <vt:lpstr>A127870646F_Latest</vt:lpstr>
      <vt:lpstr>A127870650W</vt:lpstr>
      <vt:lpstr>A127870650W_Data</vt:lpstr>
      <vt:lpstr>A127870650W_Latest</vt:lpstr>
      <vt:lpstr>A127870654F</vt:lpstr>
      <vt:lpstr>A127870654F_Data</vt:lpstr>
      <vt:lpstr>A127870654F_Latest</vt:lpstr>
      <vt:lpstr>A127870658R</vt:lpstr>
      <vt:lpstr>A127870658R_Data</vt:lpstr>
      <vt:lpstr>A127870658R_Latest</vt:lpstr>
      <vt:lpstr>A127870662F</vt:lpstr>
      <vt:lpstr>A127870662F_Data</vt:lpstr>
      <vt:lpstr>A127870662F_Latest</vt:lpstr>
      <vt:lpstr>A127870666R</vt:lpstr>
      <vt:lpstr>A127870666R_Data</vt:lpstr>
      <vt:lpstr>A127870666R_Latest</vt:lpstr>
      <vt:lpstr>A127870670F</vt:lpstr>
      <vt:lpstr>A127870670F_Data</vt:lpstr>
      <vt:lpstr>A127870670F_Latest</vt:lpstr>
      <vt:lpstr>A127870674R</vt:lpstr>
      <vt:lpstr>A127870674R_Data</vt:lpstr>
      <vt:lpstr>A127870674R_Latest</vt:lpstr>
      <vt:lpstr>A127870678X</vt:lpstr>
      <vt:lpstr>A127870678X_Data</vt:lpstr>
      <vt:lpstr>A127870678X_Latest</vt:lpstr>
      <vt:lpstr>A127870682R</vt:lpstr>
      <vt:lpstr>A127870682R_Data</vt:lpstr>
      <vt:lpstr>A127870682R_Latest</vt:lpstr>
      <vt:lpstr>A127870686X</vt:lpstr>
      <vt:lpstr>A127870686X_Data</vt:lpstr>
      <vt:lpstr>A127870686X_Latest</vt:lpstr>
      <vt:lpstr>A127870690R</vt:lpstr>
      <vt:lpstr>A127870690R_Data</vt:lpstr>
      <vt:lpstr>A127870690R_Latest</vt:lpstr>
      <vt:lpstr>A127870694X</vt:lpstr>
      <vt:lpstr>A127870694X_Data</vt:lpstr>
      <vt:lpstr>A127870694X_Latest</vt:lpstr>
      <vt:lpstr>A127870698J</vt:lpstr>
      <vt:lpstr>A127870698J_Data</vt:lpstr>
      <vt:lpstr>A127870698J_Latest</vt:lpstr>
      <vt:lpstr>A127870702L</vt:lpstr>
      <vt:lpstr>A127870702L_Data</vt:lpstr>
      <vt:lpstr>A127870702L_Latest</vt:lpstr>
      <vt:lpstr>A127870706W</vt:lpstr>
      <vt:lpstr>A127870706W_Data</vt:lpstr>
      <vt:lpstr>A127870706W_Latest</vt:lpstr>
      <vt:lpstr>A127870710L</vt:lpstr>
      <vt:lpstr>A127870710L_Data</vt:lpstr>
      <vt:lpstr>A127870710L_Latest</vt:lpstr>
      <vt:lpstr>A127870714W</vt:lpstr>
      <vt:lpstr>A127870714W_Data</vt:lpstr>
      <vt:lpstr>A127870714W_Latest</vt:lpstr>
      <vt:lpstr>A127870718F</vt:lpstr>
      <vt:lpstr>A127870718F_Data</vt:lpstr>
      <vt:lpstr>A127870718F_Latest</vt:lpstr>
      <vt:lpstr>A127870722W</vt:lpstr>
      <vt:lpstr>A127870722W_Data</vt:lpstr>
      <vt:lpstr>A127870722W_Latest</vt:lpstr>
      <vt:lpstr>A127870726F</vt:lpstr>
      <vt:lpstr>A127870726F_Data</vt:lpstr>
      <vt:lpstr>A127870726F_Latest</vt:lpstr>
      <vt:lpstr>A127870730W</vt:lpstr>
      <vt:lpstr>A127870730W_Data</vt:lpstr>
      <vt:lpstr>A127870730W_Latest</vt:lpstr>
      <vt:lpstr>A127870734F</vt:lpstr>
      <vt:lpstr>A127870734F_Data</vt:lpstr>
      <vt:lpstr>A127870734F_Latest</vt:lpstr>
      <vt:lpstr>A127870738R</vt:lpstr>
      <vt:lpstr>A127870738R_Data</vt:lpstr>
      <vt:lpstr>A127870738R_Latest</vt:lpstr>
      <vt:lpstr>A127870742F</vt:lpstr>
      <vt:lpstr>A127870742F_Data</vt:lpstr>
      <vt:lpstr>A127870742F_Latest</vt:lpstr>
      <vt:lpstr>A127870746R</vt:lpstr>
      <vt:lpstr>A127870746R_Data</vt:lpstr>
      <vt:lpstr>A127870746R_Latest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A127872058W</vt:lpstr>
      <vt:lpstr>A127872058W_Data</vt:lpstr>
      <vt:lpstr>A127872058W_Latest</vt:lpstr>
      <vt:lpstr>A127872062L</vt:lpstr>
      <vt:lpstr>A127872062L_Data</vt:lpstr>
      <vt:lpstr>A127872062L_Latest</vt:lpstr>
      <vt:lpstr>A127872066W</vt:lpstr>
      <vt:lpstr>A127872066W_Data</vt:lpstr>
      <vt:lpstr>A127872066W_Latest</vt:lpstr>
      <vt:lpstr>A127872070L</vt:lpstr>
      <vt:lpstr>A127872070L_Data</vt:lpstr>
      <vt:lpstr>A127872070L_Latest</vt:lpstr>
      <vt:lpstr>A127872074W</vt:lpstr>
      <vt:lpstr>A127872074W_Data</vt:lpstr>
      <vt:lpstr>A127872074W_Latest</vt:lpstr>
      <vt:lpstr>A127872078F</vt:lpstr>
      <vt:lpstr>A127872078F_Data</vt:lpstr>
      <vt:lpstr>A127872078F_Latest</vt:lpstr>
      <vt:lpstr>A127872082W</vt:lpstr>
      <vt:lpstr>A127872082W_Data</vt:lpstr>
      <vt:lpstr>A127872082W_Latest</vt:lpstr>
      <vt:lpstr>A127872086F</vt:lpstr>
      <vt:lpstr>A127872086F_Data</vt:lpstr>
      <vt:lpstr>A127872086F_Latest</vt:lpstr>
      <vt:lpstr>A127872090W</vt:lpstr>
      <vt:lpstr>A127872090W_Data</vt:lpstr>
      <vt:lpstr>A127872090W_Latest</vt:lpstr>
      <vt:lpstr>A127872094F</vt:lpstr>
      <vt:lpstr>A127872094F_Data</vt:lpstr>
      <vt:lpstr>A127872094F_Latest</vt:lpstr>
      <vt:lpstr>A127872098R</vt:lpstr>
      <vt:lpstr>A127872098R_Data</vt:lpstr>
      <vt:lpstr>A127872098R_Latest</vt:lpstr>
      <vt:lpstr>A127872102V</vt:lpstr>
      <vt:lpstr>A127872102V_Data</vt:lpstr>
      <vt:lpstr>A127872102V_Latest</vt:lpstr>
      <vt:lpstr>A127872106C</vt:lpstr>
      <vt:lpstr>A127872106C_Data</vt:lpstr>
      <vt:lpstr>A127872106C_Latest</vt:lpstr>
      <vt:lpstr>A127872110V</vt:lpstr>
      <vt:lpstr>A127872110V_Data</vt:lpstr>
      <vt:lpstr>A127872110V_Latest</vt:lpstr>
      <vt:lpstr>A127872114C</vt:lpstr>
      <vt:lpstr>A127872114C_Data</vt:lpstr>
      <vt:lpstr>A127872114C_Latest</vt:lpstr>
      <vt:lpstr>A127872118L</vt:lpstr>
      <vt:lpstr>A127872118L_Data</vt:lpstr>
      <vt:lpstr>A127872118L_Latest</vt:lpstr>
      <vt:lpstr>A127872122C</vt:lpstr>
      <vt:lpstr>A127872122C_Data</vt:lpstr>
      <vt:lpstr>A127872122C_Latest</vt:lpstr>
      <vt:lpstr>A127872126L</vt:lpstr>
      <vt:lpstr>A127872126L_Data</vt:lpstr>
      <vt:lpstr>A127872126L_Latest</vt:lpstr>
      <vt:lpstr>A127872130C</vt:lpstr>
      <vt:lpstr>A127872130C_Data</vt:lpstr>
      <vt:lpstr>A127872130C_Latest</vt:lpstr>
      <vt:lpstr>A127872134L</vt:lpstr>
      <vt:lpstr>A127872134L_Data</vt:lpstr>
      <vt:lpstr>A127872134L_Latest</vt:lpstr>
      <vt:lpstr>A127872138W</vt:lpstr>
      <vt:lpstr>A127872138W_Data</vt:lpstr>
      <vt:lpstr>A127872138W_Latest</vt:lpstr>
      <vt:lpstr>A127872142L</vt:lpstr>
      <vt:lpstr>A127872142L_Data</vt:lpstr>
      <vt:lpstr>A127872142L_Latest</vt:lpstr>
      <vt:lpstr>A127872146W</vt:lpstr>
      <vt:lpstr>A127872146W_Data</vt:lpstr>
      <vt:lpstr>A127872146W_Latest</vt:lpstr>
      <vt:lpstr>A127872150L</vt:lpstr>
      <vt:lpstr>A127872150L_Data</vt:lpstr>
      <vt:lpstr>A127872150L_Latest</vt:lpstr>
      <vt:lpstr>A127872154W</vt:lpstr>
      <vt:lpstr>A127872154W_Data</vt:lpstr>
      <vt:lpstr>A127872154W_Latest</vt:lpstr>
      <vt:lpstr>A127872158F</vt:lpstr>
      <vt:lpstr>A127872158F_Data</vt:lpstr>
      <vt:lpstr>A127872158F_Latest</vt:lpstr>
      <vt:lpstr>A127872162W</vt:lpstr>
      <vt:lpstr>A127872162W_Data</vt:lpstr>
      <vt:lpstr>A127872162W_Latest</vt:lpstr>
      <vt:lpstr>A127872166F</vt:lpstr>
      <vt:lpstr>A127872166F_Data</vt:lpstr>
      <vt:lpstr>A127872166F_Latest</vt:lpstr>
      <vt:lpstr>A127872170W</vt:lpstr>
      <vt:lpstr>A127872170W_Data</vt:lpstr>
      <vt:lpstr>A127872170W_Latest</vt:lpstr>
      <vt:lpstr>A127872174F</vt:lpstr>
      <vt:lpstr>A127872174F_Data</vt:lpstr>
      <vt:lpstr>A127872174F_Latest</vt:lpstr>
      <vt:lpstr>A127872178R</vt:lpstr>
      <vt:lpstr>A127872178R_Data</vt:lpstr>
      <vt:lpstr>A127872178R_Latest</vt:lpstr>
      <vt:lpstr>A127872182F</vt:lpstr>
      <vt:lpstr>A127872182F_Data</vt:lpstr>
      <vt:lpstr>A127872182F_Latest</vt:lpstr>
      <vt:lpstr>A127872186R</vt:lpstr>
      <vt:lpstr>A127872186R_Data</vt:lpstr>
      <vt:lpstr>A127872186R_Latest</vt:lpstr>
      <vt:lpstr>A127872190F</vt:lpstr>
      <vt:lpstr>A127872190F_Data</vt:lpstr>
      <vt:lpstr>A127872190F_Latest</vt:lpstr>
      <vt:lpstr>A127872194R</vt:lpstr>
      <vt:lpstr>A127872194R_Data</vt:lpstr>
      <vt:lpstr>A127872194R_Latest</vt:lpstr>
      <vt:lpstr>A127872198X</vt:lpstr>
      <vt:lpstr>A127872198X_Data</vt:lpstr>
      <vt:lpstr>A127872198X_Latest</vt:lpstr>
      <vt:lpstr>A127872202C</vt:lpstr>
      <vt:lpstr>A127872202C_Data</vt:lpstr>
      <vt:lpstr>A127872202C_Latest</vt:lpstr>
      <vt:lpstr>A127872206L</vt:lpstr>
      <vt:lpstr>A127872206L_Data</vt:lpstr>
      <vt:lpstr>A127872206L_Latest</vt:lpstr>
      <vt:lpstr>A127872210C</vt:lpstr>
      <vt:lpstr>A127872210C_Data</vt:lpstr>
      <vt:lpstr>A127872210C_Latest</vt:lpstr>
      <vt:lpstr>A127872214L</vt:lpstr>
      <vt:lpstr>A127872214L_Data</vt:lpstr>
      <vt:lpstr>A127872214L_Latest</vt:lpstr>
      <vt:lpstr>A127872218W</vt:lpstr>
      <vt:lpstr>A127872218W_Data</vt:lpstr>
      <vt:lpstr>A127872218W_Latest</vt:lpstr>
      <vt:lpstr>A127872222L</vt:lpstr>
      <vt:lpstr>A127872222L_Data</vt:lpstr>
      <vt:lpstr>A127872222L_Latest</vt:lpstr>
      <vt:lpstr>A127872226W</vt:lpstr>
      <vt:lpstr>A127872226W_Data</vt:lpstr>
      <vt:lpstr>A127872226W_Latest</vt:lpstr>
      <vt:lpstr>A127872230L</vt:lpstr>
      <vt:lpstr>A127872230L_Data</vt:lpstr>
      <vt:lpstr>A127872230L_Latest</vt:lpstr>
      <vt:lpstr>A127872234W</vt:lpstr>
      <vt:lpstr>A127872234W_Data</vt:lpstr>
      <vt:lpstr>A127872234W_Latest</vt:lpstr>
      <vt:lpstr>A127872238F</vt:lpstr>
      <vt:lpstr>A127872238F_Data</vt:lpstr>
      <vt:lpstr>A127872238F_Latest</vt:lpstr>
      <vt:lpstr>A127872242W</vt:lpstr>
      <vt:lpstr>A127872242W_Data</vt:lpstr>
      <vt:lpstr>A127872242W_Latest</vt:lpstr>
      <vt:lpstr>A127872246F</vt:lpstr>
      <vt:lpstr>A127872246F_Data</vt:lpstr>
      <vt:lpstr>A127872246F_Latest</vt:lpstr>
      <vt:lpstr>A127872250W</vt:lpstr>
      <vt:lpstr>A127872250W_Data</vt:lpstr>
      <vt:lpstr>A127872250W_Latest</vt:lpstr>
      <vt:lpstr>A127872254F</vt:lpstr>
      <vt:lpstr>A127872254F_Data</vt:lpstr>
      <vt:lpstr>A127872254F_Latest</vt:lpstr>
      <vt:lpstr>A127872258R</vt:lpstr>
      <vt:lpstr>A127872258R_Data</vt:lpstr>
      <vt:lpstr>A127872258R_Latest</vt:lpstr>
      <vt:lpstr>A127872262F</vt:lpstr>
      <vt:lpstr>A127872262F_Data</vt:lpstr>
      <vt:lpstr>A127872262F_Latest</vt:lpstr>
      <vt:lpstr>A127872266R</vt:lpstr>
      <vt:lpstr>A127872266R_Data</vt:lpstr>
      <vt:lpstr>A127872266R_Latest</vt:lpstr>
      <vt:lpstr>A127872270F</vt:lpstr>
      <vt:lpstr>A127872270F_Data</vt:lpstr>
      <vt:lpstr>A127872270F_Latest</vt:lpstr>
      <vt:lpstr>A127872274R</vt:lpstr>
      <vt:lpstr>A127872274R_Data</vt:lpstr>
      <vt:lpstr>A127872274R_Latest</vt:lpstr>
      <vt:lpstr>A127872278X</vt:lpstr>
      <vt:lpstr>A127872278X_Data</vt:lpstr>
      <vt:lpstr>A127872278X_Latest</vt:lpstr>
      <vt:lpstr>A127872282R</vt:lpstr>
      <vt:lpstr>A127872282R_Data</vt:lpstr>
      <vt:lpstr>A127872282R_Latest</vt:lpstr>
      <vt:lpstr>A127872314W</vt:lpstr>
      <vt:lpstr>A127872314W_Data</vt:lpstr>
      <vt:lpstr>A127872314W_Latest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A127873546A</vt:lpstr>
      <vt:lpstr>A127873546A_Data</vt:lpstr>
      <vt:lpstr>A127873546A_Latest</vt:lpstr>
      <vt:lpstr>A127873550T</vt:lpstr>
      <vt:lpstr>A127873550T_Data</vt:lpstr>
      <vt:lpstr>A127873550T_Latest</vt:lpstr>
      <vt:lpstr>A127873554A</vt:lpstr>
      <vt:lpstr>A127873554A_Data</vt:lpstr>
      <vt:lpstr>A127873554A_Latest</vt:lpstr>
      <vt:lpstr>A127873558K</vt:lpstr>
      <vt:lpstr>A127873558K_Data</vt:lpstr>
      <vt:lpstr>A127873558K_Latest</vt:lpstr>
      <vt:lpstr>A127873562A</vt:lpstr>
      <vt:lpstr>A127873562A_Data</vt:lpstr>
      <vt:lpstr>A127873562A_Latest</vt:lpstr>
      <vt:lpstr>A127873566K</vt:lpstr>
      <vt:lpstr>A127873566K_Data</vt:lpstr>
      <vt:lpstr>A127873566K_Latest</vt:lpstr>
      <vt:lpstr>A127873570A</vt:lpstr>
      <vt:lpstr>A127873570A_Data</vt:lpstr>
      <vt:lpstr>A127873570A_Latest</vt:lpstr>
      <vt:lpstr>A127873574K</vt:lpstr>
      <vt:lpstr>A127873574K_Data</vt:lpstr>
      <vt:lpstr>A127873574K_Latest</vt:lpstr>
      <vt:lpstr>A127873578V</vt:lpstr>
      <vt:lpstr>A127873578V_Data</vt:lpstr>
      <vt:lpstr>A127873578V_Latest</vt:lpstr>
      <vt:lpstr>A127873582K</vt:lpstr>
      <vt:lpstr>A127873582K_Data</vt:lpstr>
      <vt:lpstr>A127873582K_Latest</vt:lpstr>
      <vt:lpstr>A127873586V</vt:lpstr>
      <vt:lpstr>A127873586V_Data</vt:lpstr>
      <vt:lpstr>A127873586V_Latest</vt:lpstr>
      <vt:lpstr>A127873590K</vt:lpstr>
      <vt:lpstr>A127873590K_Data</vt:lpstr>
      <vt:lpstr>A127873590K_Latest</vt:lpstr>
      <vt:lpstr>A127873594V</vt:lpstr>
      <vt:lpstr>A127873594V_Data</vt:lpstr>
      <vt:lpstr>A127873594V_Latest</vt:lpstr>
      <vt:lpstr>A127873598C</vt:lpstr>
      <vt:lpstr>A127873598C_Data</vt:lpstr>
      <vt:lpstr>A127873598C_Latest</vt:lpstr>
      <vt:lpstr>A127873602J</vt:lpstr>
      <vt:lpstr>A127873602J_Data</vt:lpstr>
      <vt:lpstr>A127873602J_Latest</vt:lpstr>
      <vt:lpstr>A127873606T</vt:lpstr>
      <vt:lpstr>A127873606T_Data</vt:lpstr>
      <vt:lpstr>A127873606T_Latest</vt:lpstr>
      <vt:lpstr>A127873610J</vt:lpstr>
      <vt:lpstr>A127873610J_Data</vt:lpstr>
      <vt:lpstr>A127873610J_Latest</vt:lpstr>
      <vt:lpstr>A127873614T</vt:lpstr>
      <vt:lpstr>A127873614T_Data</vt:lpstr>
      <vt:lpstr>A127873614T_Latest</vt:lpstr>
      <vt:lpstr>A127873618A</vt:lpstr>
      <vt:lpstr>A127873618A_Data</vt:lpstr>
      <vt:lpstr>A127873618A_Latest</vt:lpstr>
      <vt:lpstr>A127873622T</vt:lpstr>
      <vt:lpstr>A127873622T_Data</vt:lpstr>
      <vt:lpstr>A127873622T_Latest</vt:lpstr>
      <vt:lpstr>A127873626A</vt:lpstr>
      <vt:lpstr>A127873626A_Data</vt:lpstr>
      <vt:lpstr>A127873626A_Latest</vt:lpstr>
      <vt:lpstr>A127873630T</vt:lpstr>
      <vt:lpstr>A127873630T_Data</vt:lpstr>
      <vt:lpstr>A127873630T_Latest</vt:lpstr>
      <vt:lpstr>A127873634A</vt:lpstr>
      <vt:lpstr>A127873634A_Data</vt:lpstr>
      <vt:lpstr>A127873634A_Latest</vt:lpstr>
      <vt:lpstr>A127873638K</vt:lpstr>
      <vt:lpstr>A127873638K_Data</vt:lpstr>
      <vt:lpstr>A127873638K_Latest</vt:lpstr>
      <vt:lpstr>A127873642A</vt:lpstr>
      <vt:lpstr>A127873642A_Data</vt:lpstr>
      <vt:lpstr>A127873642A_Latest</vt:lpstr>
      <vt:lpstr>A127873646K</vt:lpstr>
      <vt:lpstr>A127873646K_Data</vt:lpstr>
      <vt:lpstr>A127873646K_Latest</vt:lpstr>
      <vt:lpstr>A127873650A</vt:lpstr>
      <vt:lpstr>A127873650A_Data</vt:lpstr>
      <vt:lpstr>A127873650A_Latest</vt:lpstr>
      <vt:lpstr>A127873654K</vt:lpstr>
      <vt:lpstr>A127873654K_Data</vt:lpstr>
      <vt:lpstr>A127873654K_Latest</vt:lpstr>
      <vt:lpstr>A127873658V</vt:lpstr>
      <vt:lpstr>A127873658V_Data</vt:lpstr>
      <vt:lpstr>A127873658V_Latest</vt:lpstr>
      <vt:lpstr>A127873662K</vt:lpstr>
      <vt:lpstr>A127873662K_Data</vt:lpstr>
      <vt:lpstr>A127873662K_Latest</vt:lpstr>
      <vt:lpstr>A127873666V</vt:lpstr>
      <vt:lpstr>A127873666V_Data</vt:lpstr>
      <vt:lpstr>A127873666V_Latest</vt:lpstr>
      <vt:lpstr>A127873670K</vt:lpstr>
      <vt:lpstr>A127873670K_Data</vt:lpstr>
      <vt:lpstr>A127873670K_Latest</vt:lpstr>
      <vt:lpstr>A127873674V</vt:lpstr>
      <vt:lpstr>A127873674V_Data</vt:lpstr>
      <vt:lpstr>A127873674V_Latest</vt:lpstr>
      <vt:lpstr>A127873678C</vt:lpstr>
      <vt:lpstr>A127873678C_Data</vt:lpstr>
      <vt:lpstr>A127873678C_Latest</vt:lpstr>
      <vt:lpstr>A127873682V</vt:lpstr>
      <vt:lpstr>A127873682V_Data</vt:lpstr>
      <vt:lpstr>A127873682V_Latest</vt:lpstr>
      <vt:lpstr>A127873686C</vt:lpstr>
      <vt:lpstr>A127873686C_Data</vt:lpstr>
      <vt:lpstr>A127873686C_Latest</vt:lpstr>
      <vt:lpstr>A127873690V</vt:lpstr>
      <vt:lpstr>A127873690V_Data</vt:lpstr>
      <vt:lpstr>A127873690V_Latest</vt:lpstr>
      <vt:lpstr>A127873694C</vt:lpstr>
      <vt:lpstr>A127873694C_Data</vt:lpstr>
      <vt:lpstr>A127873694C_Latest</vt:lpstr>
      <vt:lpstr>A127873698L</vt:lpstr>
      <vt:lpstr>A127873698L_Data</vt:lpstr>
      <vt:lpstr>A127873698L_Latest</vt:lpstr>
      <vt:lpstr>A127873702T</vt:lpstr>
      <vt:lpstr>A127873702T_Data</vt:lpstr>
      <vt:lpstr>A127873702T_Latest</vt:lpstr>
      <vt:lpstr>A127873706A</vt:lpstr>
      <vt:lpstr>A127873706A_Data</vt:lpstr>
      <vt:lpstr>A127873706A_Latest</vt:lpstr>
      <vt:lpstr>A127873710T</vt:lpstr>
      <vt:lpstr>A127873710T_Data</vt:lpstr>
      <vt:lpstr>A127873710T_Latest</vt:lpstr>
      <vt:lpstr>A127873714A</vt:lpstr>
      <vt:lpstr>A127873714A_Data</vt:lpstr>
      <vt:lpstr>A127873714A_Latest</vt:lpstr>
      <vt:lpstr>A127873718K</vt:lpstr>
      <vt:lpstr>A127873718K_Data</vt:lpstr>
      <vt:lpstr>A127873718K_Latest</vt:lpstr>
      <vt:lpstr>A127873722A</vt:lpstr>
      <vt:lpstr>A127873722A_Data</vt:lpstr>
      <vt:lpstr>A127873722A_Latest</vt:lpstr>
      <vt:lpstr>A127873726K</vt:lpstr>
      <vt:lpstr>A127873726K_Data</vt:lpstr>
      <vt:lpstr>A127873726K_Latest</vt:lpstr>
      <vt:lpstr>A127873730A</vt:lpstr>
      <vt:lpstr>A127873730A_Data</vt:lpstr>
      <vt:lpstr>A127873730A_Latest</vt:lpstr>
      <vt:lpstr>A127873734K</vt:lpstr>
      <vt:lpstr>A127873734K_Data</vt:lpstr>
      <vt:lpstr>A127873734K_Latest</vt:lpstr>
      <vt:lpstr>A127873738V</vt:lpstr>
      <vt:lpstr>A127873738V_Data</vt:lpstr>
      <vt:lpstr>A127873738V_Latest</vt:lpstr>
      <vt:lpstr>A127873742K</vt:lpstr>
      <vt:lpstr>A127873742K_Data</vt:lpstr>
      <vt:lpstr>A127873742K_Latest</vt:lpstr>
      <vt:lpstr>A127873746V</vt:lpstr>
      <vt:lpstr>A127873746V_Data</vt:lpstr>
      <vt:lpstr>A127873746V_Latest</vt:lpstr>
      <vt:lpstr>A127873750K</vt:lpstr>
      <vt:lpstr>A127873750K_Data</vt:lpstr>
      <vt:lpstr>A127873750K_Latest</vt:lpstr>
      <vt:lpstr>A127873754V</vt:lpstr>
      <vt:lpstr>A127873754V_Data</vt:lpstr>
      <vt:lpstr>A127873754V_Latest</vt:lpstr>
      <vt:lpstr>A127873758C</vt:lpstr>
      <vt:lpstr>A127873758C_Data</vt:lpstr>
      <vt:lpstr>A127873758C_Latest</vt:lpstr>
      <vt:lpstr>A127873766C</vt:lpstr>
      <vt:lpstr>A127873766C_Data</vt:lpstr>
      <vt:lpstr>A127873766C_Latest</vt:lpstr>
      <vt:lpstr>A127873770V</vt:lpstr>
      <vt:lpstr>A127873770V_Data</vt:lpstr>
      <vt:lpstr>A127873770V_Latest</vt:lpstr>
      <vt:lpstr>A127873774C</vt:lpstr>
      <vt:lpstr>A127873774C_Data</vt:lpstr>
      <vt:lpstr>A127873774C_Latest</vt:lpstr>
      <vt:lpstr>A127873778L</vt:lpstr>
      <vt:lpstr>A127873778L_Data</vt:lpstr>
      <vt:lpstr>A127873778L_Latest</vt:lpstr>
      <vt:lpstr>A127873782C</vt:lpstr>
      <vt:lpstr>A127873782C_Data</vt:lpstr>
      <vt:lpstr>A127873782C_Latest</vt:lpstr>
      <vt:lpstr>A127873786L</vt:lpstr>
      <vt:lpstr>A127873786L_Data</vt:lpstr>
      <vt:lpstr>A127873786L_Latest</vt:lpstr>
      <vt:lpstr>A127873790C</vt:lpstr>
      <vt:lpstr>A127873790C_Data</vt:lpstr>
      <vt:lpstr>A127873790C_Latest</vt:lpstr>
      <vt:lpstr>A127873794L</vt:lpstr>
      <vt:lpstr>A127873794L_Data</vt:lpstr>
      <vt:lpstr>A127873794L_Latest</vt:lpstr>
      <vt:lpstr>A127873798W</vt:lpstr>
      <vt:lpstr>A127873798W_Data</vt:lpstr>
      <vt:lpstr>A127873798W_Latest</vt:lpstr>
      <vt:lpstr>A127873802A</vt:lpstr>
      <vt:lpstr>A127873802A_Data</vt:lpstr>
      <vt:lpstr>A127873802A_Latest</vt:lpstr>
      <vt:lpstr>A127873806K</vt:lpstr>
      <vt:lpstr>A127873806K_Data</vt:lpstr>
      <vt:lpstr>A127873806K_Latest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A127875066A</vt:lpstr>
      <vt:lpstr>A127875066A_Data</vt:lpstr>
      <vt:lpstr>A127875066A_Latest</vt:lpstr>
      <vt:lpstr>A127875074A</vt:lpstr>
      <vt:lpstr>A127875074A_Data</vt:lpstr>
      <vt:lpstr>A127875074A_Latest</vt:lpstr>
      <vt:lpstr>A127875078K</vt:lpstr>
      <vt:lpstr>A127875078K_Data</vt:lpstr>
      <vt:lpstr>A127875078K_Latest</vt:lpstr>
      <vt:lpstr>A127875082A</vt:lpstr>
      <vt:lpstr>A127875082A_Data</vt:lpstr>
      <vt:lpstr>A127875082A_Latest</vt:lpstr>
      <vt:lpstr>A127875086K</vt:lpstr>
      <vt:lpstr>A127875086K_Data</vt:lpstr>
      <vt:lpstr>A127875086K_Latest</vt:lpstr>
      <vt:lpstr>A127875090A</vt:lpstr>
      <vt:lpstr>A127875090A_Data</vt:lpstr>
      <vt:lpstr>A127875090A_Latest</vt:lpstr>
      <vt:lpstr>A127875094K</vt:lpstr>
      <vt:lpstr>A127875094K_Data</vt:lpstr>
      <vt:lpstr>A127875094K_Latest</vt:lpstr>
      <vt:lpstr>A127875098V</vt:lpstr>
      <vt:lpstr>A127875098V_Data</vt:lpstr>
      <vt:lpstr>A127875098V_Latest</vt:lpstr>
      <vt:lpstr>A127875102X</vt:lpstr>
      <vt:lpstr>A127875102X_Data</vt:lpstr>
      <vt:lpstr>A127875102X_Latest</vt:lpstr>
      <vt:lpstr>A127875106J</vt:lpstr>
      <vt:lpstr>A127875106J_Data</vt:lpstr>
      <vt:lpstr>A127875106J_Latest</vt:lpstr>
      <vt:lpstr>A127875110X</vt:lpstr>
      <vt:lpstr>A127875110X_Data</vt:lpstr>
      <vt:lpstr>A127875110X_Latest</vt:lpstr>
      <vt:lpstr>A127875114J</vt:lpstr>
      <vt:lpstr>A127875114J_Data</vt:lpstr>
      <vt:lpstr>A127875114J_Latest</vt:lpstr>
      <vt:lpstr>A127875118T</vt:lpstr>
      <vt:lpstr>A127875118T_Data</vt:lpstr>
      <vt:lpstr>A127875118T_Latest</vt:lpstr>
      <vt:lpstr>A127875122J</vt:lpstr>
      <vt:lpstr>A127875122J_Data</vt:lpstr>
      <vt:lpstr>A127875122J_Latest</vt:lpstr>
      <vt:lpstr>A127875126T</vt:lpstr>
      <vt:lpstr>A127875126T_Data</vt:lpstr>
      <vt:lpstr>A127875126T_Latest</vt:lpstr>
      <vt:lpstr>A127875130J</vt:lpstr>
      <vt:lpstr>A127875130J_Data</vt:lpstr>
      <vt:lpstr>A127875130J_Latest</vt:lpstr>
      <vt:lpstr>A127875134T</vt:lpstr>
      <vt:lpstr>A127875134T_Data</vt:lpstr>
      <vt:lpstr>A127875134T_Latest</vt:lpstr>
      <vt:lpstr>A127875138A</vt:lpstr>
      <vt:lpstr>A127875138A_Data</vt:lpstr>
      <vt:lpstr>A127875138A_Latest</vt:lpstr>
      <vt:lpstr>A127875142T</vt:lpstr>
      <vt:lpstr>A127875142T_Data</vt:lpstr>
      <vt:lpstr>A127875142T_Latest</vt:lpstr>
      <vt:lpstr>A127875150T</vt:lpstr>
      <vt:lpstr>A127875150T_Data</vt:lpstr>
      <vt:lpstr>A127875150T_Latest</vt:lpstr>
      <vt:lpstr>A127875154A</vt:lpstr>
      <vt:lpstr>A127875154A_Data</vt:lpstr>
      <vt:lpstr>A127875154A_Latest</vt:lpstr>
      <vt:lpstr>A127875158K</vt:lpstr>
      <vt:lpstr>A127875158K_Data</vt:lpstr>
      <vt:lpstr>A127875158K_Latest</vt:lpstr>
      <vt:lpstr>A127875162A</vt:lpstr>
      <vt:lpstr>A127875162A_Data</vt:lpstr>
      <vt:lpstr>A127875162A_Latest</vt:lpstr>
      <vt:lpstr>A127875166K</vt:lpstr>
      <vt:lpstr>A127875166K_Data</vt:lpstr>
      <vt:lpstr>A127875166K_Latest</vt:lpstr>
      <vt:lpstr>A127875170A</vt:lpstr>
      <vt:lpstr>A127875170A_Data</vt:lpstr>
      <vt:lpstr>A127875170A_Latest</vt:lpstr>
      <vt:lpstr>A127875174K</vt:lpstr>
      <vt:lpstr>A127875174K_Data</vt:lpstr>
      <vt:lpstr>A127875174K_Latest</vt:lpstr>
      <vt:lpstr>A127875178V</vt:lpstr>
      <vt:lpstr>A127875178V_Data</vt:lpstr>
      <vt:lpstr>A127875178V_Latest</vt:lpstr>
      <vt:lpstr>A127875182K</vt:lpstr>
      <vt:lpstr>A127875182K_Data</vt:lpstr>
      <vt:lpstr>A127875182K_Latest</vt:lpstr>
      <vt:lpstr>A127875186V</vt:lpstr>
      <vt:lpstr>A127875186V_Data</vt:lpstr>
      <vt:lpstr>A127875186V_Latest</vt:lpstr>
      <vt:lpstr>A127875190K</vt:lpstr>
      <vt:lpstr>A127875190K_Data</vt:lpstr>
      <vt:lpstr>A127875190K_Latest</vt:lpstr>
      <vt:lpstr>A127875194V</vt:lpstr>
      <vt:lpstr>A127875194V_Data</vt:lpstr>
      <vt:lpstr>A127875194V_Latest</vt:lpstr>
      <vt:lpstr>A127875198C</vt:lpstr>
      <vt:lpstr>A127875198C_Data</vt:lpstr>
      <vt:lpstr>A127875198C_Latest</vt:lpstr>
      <vt:lpstr>A127875202J</vt:lpstr>
      <vt:lpstr>A127875202J_Data</vt:lpstr>
      <vt:lpstr>A127875202J_Latest</vt:lpstr>
      <vt:lpstr>A127875206T</vt:lpstr>
      <vt:lpstr>A127875206T_Data</vt:lpstr>
      <vt:lpstr>A127875206T_Latest</vt:lpstr>
      <vt:lpstr>A127875210J</vt:lpstr>
      <vt:lpstr>A127875210J_Data</vt:lpstr>
      <vt:lpstr>A127875210J_Latest</vt:lpstr>
      <vt:lpstr>A127875214T</vt:lpstr>
      <vt:lpstr>A127875214T_Data</vt:lpstr>
      <vt:lpstr>A127875214T_Latest</vt:lpstr>
      <vt:lpstr>A127875218A</vt:lpstr>
      <vt:lpstr>A127875218A_Data</vt:lpstr>
      <vt:lpstr>A127875218A_Latest</vt:lpstr>
      <vt:lpstr>A127875222T</vt:lpstr>
      <vt:lpstr>A127875222T_Data</vt:lpstr>
      <vt:lpstr>A127875222T_Latest</vt:lpstr>
      <vt:lpstr>A127875226A</vt:lpstr>
      <vt:lpstr>A127875226A_Data</vt:lpstr>
      <vt:lpstr>A127875226A_Latest</vt:lpstr>
      <vt:lpstr>A127875230T</vt:lpstr>
      <vt:lpstr>A127875230T_Data</vt:lpstr>
      <vt:lpstr>A127875230T_Latest</vt:lpstr>
      <vt:lpstr>A127875234A</vt:lpstr>
      <vt:lpstr>A127875234A_Data</vt:lpstr>
      <vt:lpstr>A127875234A_Latest</vt:lpstr>
      <vt:lpstr>A127875238K</vt:lpstr>
      <vt:lpstr>A127875238K_Data</vt:lpstr>
      <vt:lpstr>A127875238K_Latest</vt:lpstr>
      <vt:lpstr>A127875242A</vt:lpstr>
      <vt:lpstr>A127875242A_Data</vt:lpstr>
      <vt:lpstr>A127875242A_Latest</vt:lpstr>
      <vt:lpstr>A127875246K</vt:lpstr>
      <vt:lpstr>A127875246K_Data</vt:lpstr>
      <vt:lpstr>A127875246K_Latest</vt:lpstr>
      <vt:lpstr>A127875250A</vt:lpstr>
      <vt:lpstr>A127875250A_Data</vt:lpstr>
      <vt:lpstr>A127875250A_Latest</vt:lpstr>
      <vt:lpstr>A127875254K</vt:lpstr>
      <vt:lpstr>A127875254K_Data</vt:lpstr>
      <vt:lpstr>A127875254K_Latest</vt:lpstr>
      <vt:lpstr>A127875258V</vt:lpstr>
      <vt:lpstr>A127875258V_Data</vt:lpstr>
      <vt:lpstr>A127875258V_Latest</vt:lpstr>
      <vt:lpstr>A127875262K</vt:lpstr>
      <vt:lpstr>A127875262K_Data</vt:lpstr>
      <vt:lpstr>A127875262K_Latest</vt:lpstr>
      <vt:lpstr>A127875266V</vt:lpstr>
      <vt:lpstr>A127875266V_Data</vt:lpstr>
      <vt:lpstr>A127875266V_Latest</vt:lpstr>
      <vt:lpstr>A127875270K</vt:lpstr>
      <vt:lpstr>A127875270K_Data</vt:lpstr>
      <vt:lpstr>A127875270K_Latest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A127876726R</vt:lpstr>
      <vt:lpstr>A127876726R_Data</vt:lpstr>
      <vt:lpstr>A127876726R_Latest</vt:lpstr>
      <vt:lpstr>A127876730F</vt:lpstr>
      <vt:lpstr>A127876730F_Data</vt:lpstr>
      <vt:lpstr>A127876730F_Latest</vt:lpstr>
      <vt:lpstr>A127876734R</vt:lpstr>
      <vt:lpstr>A127876734R_Data</vt:lpstr>
      <vt:lpstr>A127876734R_Latest</vt:lpstr>
      <vt:lpstr>A127876738X</vt:lpstr>
      <vt:lpstr>A127876738X_Data</vt:lpstr>
      <vt:lpstr>A127876738X_Latest</vt:lpstr>
      <vt:lpstr>A127876742R</vt:lpstr>
      <vt:lpstr>A127876742R_Data</vt:lpstr>
      <vt:lpstr>A127876742R_Latest</vt:lpstr>
      <vt:lpstr>A127876746X</vt:lpstr>
      <vt:lpstr>A127876746X_Data</vt:lpstr>
      <vt:lpstr>A127876746X_Latest</vt:lpstr>
      <vt:lpstr>A127876750R</vt:lpstr>
      <vt:lpstr>A127876750R_Data</vt:lpstr>
      <vt:lpstr>A127876750R_Latest</vt:lpstr>
      <vt:lpstr>A127876754X</vt:lpstr>
      <vt:lpstr>A127876754X_Data</vt:lpstr>
      <vt:lpstr>A127876754X_Latest</vt:lpstr>
      <vt:lpstr>A127876758J</vt:lpstr>
      <vt:lpstr>A127876758J_Data</vt:lpstr>
      <vt:lpstr>A127876758J_Latest</vt:lpstr>
      <vt:lpstr>A127876762X</vt:lpstr>
      <vt:lpstr>A127876762X_Data</vt:lpstr>
      <vt:lpstr>A127876762X_Latest</vt:lpstr>
      <vt:lpstr>A127876766J</vt:lpstr>
      <vt:lpstr>A127876766J_Data</vt:lpstr>
      <vt:lpstr>A127876766J_Latest</vt:lpstr>
      <vt:lpstr>A127876770X</vt:lpstr>
      <vt:lpstr>A127876770X_Data</vt:lpstr>
      <vt:lpstr>A127876770X_Latest</vt:lpstr>
      <vt:lpstr>A127876774J</vt:lpstr>
      <vt:lpstr>A127876774J_Data</vt:lpstr>
      <vt:lpstr>A127876774J_Latest</vt:lpstr>
      <vt:lpstr>A127876778T</vt:lpstr>
      <vt:lpstr>A127876778T_Data</vt:lpstr>
      <vt:lpstr>A127876778T_Latest</vt:lpstr>
      <vt:lpstr>A127876782J</vt:lpstr>
      <vt:lpstr>A127876782J_Data</vt:lpstr>
      <vt:lpstr>A127876782J_Latest</vt:lpstr>
      <vt:lpstr>A127876786T</vt:lpstr>
      <vt:lpstr>A127876786T_Data</vt:lpstr>
      <vt:lpstr>A127876786T_Latest</vt:lpstr>
      <vt:lpstr>A127876790J</vt:lpstr>
      <vt:lpstr>A127876790J_Data</vt:lpstr>
      <vt:lpstr>A127876790J_Latest</vt:lpstr>
      <vt:lpstr>A127876794T</vt:lpstr>
      <vt:lpstr>A127876794T_Data</vt:lpstr>
      <vt:lpstr>A127876794T_Latest</vt:lpstr>
      <vt:lpstr>A127876802F</vt:lpstr>
      <vt:lpstr>A127876802F_Data</vt:lpstr>
      <vt:lpstr>A127876802F_Latest</vt:lpstr>
      <vt:lpstr>A127876806R</vt:lpstr>
      <vt:lpstr>A127876806R_Data</vt:lpstr>
      <vt:lpstr>A127876806R_Latest</vt:lpstr>
      <vt:lpstr>A127876810F</vt:lpstr>
      <vt:lpstr>A127876810F_Data</vt:lpstr>
      <vt:lpstr>A127876810F_Latest</vt:lpstr>
      <vt:lpstr>A127876814R</vt:lpstr>
      <vt:lpstr>A127876814R_Data</vt:lpstr>
      <vt:lpstr>A127876814R_Latest</vt:lpstr>
      <vt:lpstr>A127876818X</vt:lpstr>
      <vt:lpstr>A127876818X_Data</vt:lpstr>
      <vt:lpstr>A127876818X_Latest</vt:lpstr>
      <vt:lpstr>A127876822R</vt:lpstr>
      <vt:lpstr>A127876822R_Data</vt:lpstr>
      <vt:lpstr>A127876822R_Latest</vt:lpstr>
      <vt:lpstr>A127876826X</vt:lpstr>
      <vt:lpstr>A127876826X_Data</vt:lpstr>
      <vt:lpstr>A127876826X_Latest</vt:lpstr>
      <vt:lpstr>A127876830R</vt:lpstr>
      <vt:lpstr>A127876830R_Data</vt:lpstr>
      <vt:lpstr>A127876830R_Latest</vt:lpstr>
      <vt:lpstr>A127876834X</vt:lpstr>
      <vt:lpstr>A127876834X_Data</vt:lpstr>
      <vt:lpstr>A127876834X_Latest</vt:lpstr>
      <vt:lpstr>A127876838J</vt:lpstr>
      <vt:lpstr>A127876838J_Data</vt:lpstr>
      <vt:lpstr>A127876838J_Latest</vt:lpstr>
      <vt:lpstr>A127876842X</vt:lpstr>
      <vt:lpstr>A127876842X_Data</vt:lpstr>
      <vt:lpstr>A127876842X_Latest</vt:lpstr>
      <vt:lpstr>A127876846J</vt:lpstr>
      <vt:lpstr>A127876846J_Data</vt:lpstr>
      <vt:lpstr>A127876846J_Latest</vt:lpstr>
      <vt:lpstr>A127876850X</vt:lpstr>
      <vt:lpstr>A127876850X_Data</vt:lpstr>
      <vt:lpstr>A127876850X_Latest</vt:lpstr>
      <vt:lpstr>A127876854J</vt:lpstr>
      <vt:lpstr>A127876854J_Data</vt:lpstr>
      <vt:lpstr>A127876854J_Latest</vt:lpstr>
      <vt:lpstr>A127876858T</vt:lpstr>
      <vt:lpstr>A127876858T_Data</vt:lpstr>
      <vt:lpstr>A127876858T_Latest</vt:lpstr>
      <vt:lpstr>A127876862J</vt:lpstr>
      <vt:lpstr>A127876862J_Data</vt:lpstr>
      <vt:lpstr>A127876862J_Latest</vt:lpstr>
      <vt:lpstr>A127876866T</vt:lpstr>
      <vt:lpstr>A127876866T_Data</vt:lpstr>
      <vt:lpstr>A127876866T_Latest</vt:lpstr>
      <vt:lpstr>A127876870J</vt:lpstr>
      <vt:lpstr>A127876870J_Data</vt:lpstr>
      <vt:lpstr>A127876870J_Latest</vt:lpstr>
      <vt:lpstr>A127876874T</vt:lpstr>
      <vt:lpstr>A127876874T_Data</vt:lpstr>
      <vt:lpstr>A127876874T_Latest</vt:lpstr>
      <vt:lpstr>A127876878A</vt:lpstr>
      <vt:lpstr>A127876878A_Data</vt:lpstr>
      <vt:lpstr>A127876878A_Latest</vt:lpstr>
      <vt:lpstr>A127876882T</vt:lpstr>
      <vt:lpstr>A127876882T_Data</vt:lpstr>
      <vt:lpstr>A127876882T_Latest</vt:lpstr>
      <vt:lpstr>A127876886A</vt:lpstr>
      <vt:lpstr>A127876886A_Data</vt:lpstr>
      <vt:lpstr>A127876886A_Latest</vt:lpstr>
      <vt:lpstr>A127876890T</vt:lpstr>
      <vt:lpstr>A127876890T_Data</vt:lpstr>
      <vt:lpstr>A127876890T_Latest</vt:lpstr>
      <vt:lpstr>A127876894A</vt:lpstr>
      <vt:lpstr>A127876894A_Data</vt:lpstr>
      <vt:lpstr>A127876894A_Latest</vt:lpstr>
      <vt:lpstr>A127876898K</vt:lpstr>
      <vt:lpstr>A127876898K_Data</vt:lpstr>
      <vt:lpstr>A127876898K_Latest</vt:lpstr>
      <vt:lpstr>A127876902R</vt:lpstr>
      <vt:lpstr>A127876902R_Data</vt:lpstr>
      <vt:lpstr>A127876902R_Latest</vt:lpstr>
      <vt:lpstr>A127876906X</vt:lpstr>
      <vt:lpstr>A127876906X_Data</vt:lpstr>
      <vt:lpstr>A127876906X_Latest</vt:lpstr>
      <vt:lpstr>A127876910R</vt:lpstr>
      <vt:lpstr>A127876910R_Data</vt:lpstr>
      <vt:lpstr>A127876910R_Latest</vt:lpstr>
      <vt:lpstr>A127876914X</vt:lpstr>
      <vt:lpstr>A127876914X_Data</vt:lpstr>
      <vt:lpstr>A127876914X_Latest</vt:lpstr>
      <vt:lpstr>A127876918J</vt:lpstr>
      <vt:lpstr>A127876918J_Data</vt:lpstr>
      <vt:lpstr>A127876918J_Latest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A127878246R</vt:lpstr>
      <vt:lpstr>A127878246R_Data</vt:lpstr>
      <vt:lpstr>A127878246R_Latest</vt:lpstr>
      <vt:lpstr>A127878250F</vt:lpstr>
      <vt:lpstr>A127878250F_Data</vt:lpstr>
      <vt:lpstr>A127878250F_Latest</vt:lpstr>
      <vt:lpstr>A127878254R</vt:lpstr>
      <vt:lpstr>A127878254R_Data</vt:lpstr>
      <vt:lpstr>A127878254R_Latest</vt:lpstr>
      <vt:lpstr>A127878258X</vt:lpstr>
      <vt:lpstr>A127878258X_Data</vt:lpstr>
      <vt:lpstr>A127878258X_Latest</vt:lpstr>
      <vt:lpstr>A127878262R</vt:lpstr>
      <vt:lpstr>A127878262R_Data</vt:lpstr>
      <vt:lpstr>A127878262R_Latest</vt:lpstr>
      <vt:lpstr>A127878266X</vt:lpstr>
      <vt:lpstr>A127878266X_Data</vt:lpstr>
      <vt:lpstr>A127878266X_Latest</vt:lpstr>
      <vt:lpstr>A127878270R</vt:lpstr>
      <vt:lpstr>A127878270R_Data</vt:lpstr>
      <vt:lpstr>A127878270R_Latest</vt:lpstr>
      <vt:lpstr>A127878274X</vt:lpstr>
      <vt:lpstr>A127878274X_Data</vt:lpstr>
      <vt:lpstr>A127878274X_Latest</vt:lpstr>
      <vt:lpstr>A127878278J</vt:lpstr>
      <vt:lpstr>A127878278J_Data</vt:lpstr>
      <vt:lpstr>A127878278J_Latest</vt:lpstr>
      <vt:lpstr>A127878282X</vt:lpstr>
      <vt:lpstr>A127878282X_Data</vt:lpstr>
      <vt:lpstr>A127878282X_Latest</vt:lpstr>
      <vt:lpstr>A127878286J</vt:lpstr>
      <vt:lpstr>A127878286J_Data</vt:lpstr>
      <vt:lpstr>A127878286J_Latest</vt:lpstr>
      <vt:lpstr>A127878290X</vt:lpstr>
      <vt:lpstr>A127878290X_Data</vt:lpstr>
      <vt:lpstr>A127878290X_Latest</vt:lpstr>
      <vt:lpstr>A127878294J</vt:lpstr>
      <vt:lpstr>A127878294J_Data</vt:lpstr>
      <vt:lpstr>A127878294J_Latest</vt:lpstr>
      <vt:lpstr>A127878298T</vt:lpstr>
      <vt:lpstr>A127878298T_Data</vt:lpstr>
      <vt:lpstr>A127878298T_Latest</vt:lpstr>
      <vt:lpstr>A127878302W</vt:lpstr>
      <vt:lpstr>A127878302W_Data</vt:lpstr>
      <vt:lpstr>A127878302W_Latest</vt:lpstr>
      <vt:lpstr>A127878306F</vt:lpstr>
      <vt:lpstr>A127878306F_Data</vt:lpstr>
      <vt:lpstr>A127878306F_Latest</vt:lpstr>
      <vt:lpstr>A127878310W</vt:lpstr>
      <vt:lpstr>A127878310W_Data</vt:lpstr>
      <vt:lpstr>A127878310W_Latest</vt:lpstr>
      <vt:lpstr>A127878314F</vt:lpstr>
      <vt:lpstr>A127878314F_Data</vt:lpstr>
      <vt:lpstr>A127878314F_Latest</vt:lpstr>
      <vt:lpstr>A127878318R</vt:lpstr>
      <vt:lpstr>A127878318R_Data</vt:lpstr>
      <vt:lpstr>A127878318R_Latest</vt:lpstr>
      <vt:lpstr>A127878322F</vt:lpstr>
      <vt:lpstr>A127878322F_Data</vt:lpstr>
      <vt:lpstr>A127878322F_Latest</vt:lpstr>
      <vt:lpstr>A127878326R</vt:lpstr>
      <vt:lpstr>A127878326R_Data</vt:lpstr>
      <vt:lpstr>A127878326R_Latest</vt:lpstr>
      <vt:lpstr>A127878330F</vt:lpstr>
      <vt:lpstr>A127878330F_Data</vt:lpstr>
      <vt:lpstr>A127878330F_Latest</vt:lpstr>
      <vt:lpstr>A127878334R</vt:lpstr>
      <vt:lpstr>A127878334R_Data</vt:lpstr>
      <vt:lpstr>A127878334R_Latest</vt:lpstr>
      <vt:lpstr>A127878338X</vt:lpstr>
      <vt:lpstr>A127878338X_Data</vt:lpstr>
      <vt:lpstr>A127878338X_Latest</vt:lpstr>
      <vt:lpstr>A127878342R</vt:lpstr>
      <vt:lpstr>A127878342R_Data</vt:lpstr>
      <vt:lpstr>A127878342R_Latest</vt:lpstr>
      <vt:lpstr>A127878346X</vt:lpstr>
      <vt:lpstr>A127878346X_Data</vt:lpstr>
      <vt:lpstr>A127878346X_Latest</vt:lpstr>
      <vt:lpstr>A127878350R</vt:lpstr>
      <vt:lpstr>A127878350R_Data</vt:lpstr>
      <vt:lpstr>A127878350R_Latest</vt:lpstr>
      <vt:lpstr>A127878354X</vt:lpstr>
      <vt:lpstr>A127878354X_Data</vt:lpstr>
      <vt:lpstr>A127878354X_Latest</vt:lpstr>
      <vt:lpstr>A127878358J</vt:lpstr>
      <vt:lpstr>A127878358J_Data</vt:lpstr>
      <vt:lpstr>A127878358J_Latest</vt:lpstr>
      <vt:lpstr>A127878362X</vt:lpstr>
      <vt:lpstr>A127878362X_Data</vt:lpstr>
      <vt:lpstr>A127878362X_Latest</vt:lpstr>
      <vt:lpstr>A127878366J</vt:lpstr>
      <vt:lpstr>A127878366J_Data</vt:lpstr>
      <vt:lpstr>A127878366J_Latest</vt:lpstr>
      <vt:lpstr>A127878370X</vt:lpstr>
      <vt:lpstr>A127878370X_Data</vt:lpstr>
      <vt:lpstr>A127878370X_Latest</vt:lpstr>
      <vt:lpstr>A127878374J</vt:lpstr>
      <vt:lpstr>A127878374J_Data</vt:lpstr>
      <vt:lpstr>A127878374J_Latest</vt:lpstr>
      <vt:lpstr>A127878378T</vt:lpstr>
      <vt:lpstr>A127878378T_Data</vt:lpstr>
      <vt:lpstr>A127878378T_Latest</vt:lpstr>
      <vt:lpstr>A127878382J</vt:lpstr>
      <vt:lpstr>A127878382J_Data</vt:lpstr>
      <vt:lpstr>A127878382J_Latest</vt:lpstr>
      <vt:lpstr>A127878386T</vt:lpstr>
      <vt:lpstr>A127878386T_Data</vt:lpstr>
      <vt:lpstr>A127878386T_Latest</vt:lpstr>
      <vt:lpstr>A127878390J</vt:lpstr>
      <vt:lpstr>A127878390J_Data</vt:lpstr>
      <vt:lpstr>A127878390J_Latest</vt:lpstr>
      <vt:lpstr>A127878394T</vt:lpstr>
      <vt:lpstr>A127878394T_Data</vt:lpstr>
      <vt:lpstr>A127878394T_Latest</vt:lpstr>
      <vt:lpstr>A127878398A</vt:lpstr>
      <vt:lpstr>A127878398A_Data</vt:lpstr>
      <vt:lpstr>A127878398A_Latest</vt:lpstr>
      <vt:lpstr>A127878402F</vt:lpstr>
      <vt:lpstr>A127878402F_Data</vt:lpstr>
      <vt:lpstr>A127878402F_Latest</vt:lpstr>
      <vt:lpstr>A127878406R</vt:lpstr>
      <vt:lpstr>A127878406R_Data</vt:lpstr>
      <vt:lpstr>A127878406R_Latest</vt:lpstr>
      <vt:lpstr>A127878410F</vt:lpstr>
      <vt:lpstr>A127878410F_Data</vt:lpstr>
      <vt:lpstr>A127878410F_Latest</vt:lpstr>
      <vt:lpstr>A127878414R</vt:lpstr>
      <vt:lpstr>A127878414R_Data</vt:lpstr>
      <vt:lpstr>A127878414R_Latest</vt:lpstr>
      <vt:lpstr>A127878418X</vt:lpstr>
      <vt:lpstr>A127878418X_Data</vt:lpstr>
      <vt:lpstr>A127878418X_Latest</vt:lpstr>
      <vt:lpstr>A127878422R</vt:lpstr>
      <vt:lpstr>A127878422R_Data</vt:lpstr>
      <vt:lpstr>A127878422R_Latest</vt:lpstr>
      <vt:lpstr>A127878426X</vt:lpstr>
      <vt:lpstr>A127878426X_Data</vt:lpstr>
      <vt:lpstr>A127878426X_Latest</vt:lpstr>
      <vt:lpstr>A127878430R</vt:lpstr>
      <vt:lpstr>A127878430R_Data</vt:lpstr>
      <vt:lpstr>A127878430R_Latest</vt:lpstr>
      <vt:lpstr>A127878434X</vt:lpstr>
      <vt:lpstr>A127878434X_Data</vt:lpstr>
      <vt:lpstr>A127878434X_Latest</vt:lpstr>
      <vt:lpstr>A127878438J</vt:lpstr>
      <vt:lpstr>A127878438J_Data</vt:lpstr>
      <vt:lpstr>A127878438J_Latest</vt:lpstr>
      <vt:lpstr>A127878442X</vt:lpstr>
      <vt:lpstr>A127878442X_Data</vt:lpstr>
      <vt:lpstr>A127878442X_Latest</vt:lpstr>
      <vt:lpstr>A127878446J</vt:lpstr>
      <vt:lpstr>A127878446J_Data</vt:lpstr>
      <vt:lpstr>A127878446J_Latest</vt:lpstr>
      <vt:lpstr>A127878450X</vt:lpstr>
      <vt:lpstr>A127878450X_Data</vt:lpstr>
      <vt:lpstr>A127878450X_Latest</vt:lpstr>
      <vt:lpstr>A127878454J</vt:lpstr>
      <vt:lpstr>A127878454J_Data</vt:lpstr>
      <vt:lpstr>A127878454J_Latest</vt:lpstr>
      <vt:lpstr>A127878458T</vt:lpstr>
      <vt:lpstr>A127878458T_Data</vt:lpstr>
      <vt:lpstr>A127878458T_Latest</vt:lpstr>
      <vt:lpstr>A127878462J</vt:lpstr>
      <vt:lpstr>A127878462J_Data</vt:lpstr>
      <vt:lpstr>A127878462J_Latest</vt:lpstr>
      <vt:lpstr>A127878466T</vt:lpstr>
      <vt:lpstr>A127878466T_Data</vt:lpstr>
      <vt:lpstr>A127878466T_Latest</vt:lpstr>
      <vt:lpstr>A127878470J</vt:lpstr>
      <vt:lpstr>A127878470J_Data</vt:lpstr>
      <vt:lpstr>A127878470J_Latest</vt:lpstr>
      <vt:lpstr>A127878474T</vt:lpstr>
      <vt:lpstr>A127878474T_Data</vt:lpstr>
      <vt:lpstr>A127878474T_Latest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A127879850C</vt:lpstr>
      <vt:lpstr>A127879850C_Data</vt:lpstr>
      <vt:lpstr>A127879850C_Latest</vt:lpstr>
      <vt:lpstr>A127879854L</vt:lpstr>
      <vt:lpstr>A127879854L_Data</vt:lpstr>
      <vt:lpstr>A127879854L_Latest</vt:lpstr>
      <vt:lpstr>A127879858W</vt:lpstr>
      <vt:lpstr>A127879858W_Data</vt:lpstr>
      <vt:lpstr>A127879858W_Latest</vt:lpstr>
      <vt:lpstr>A127879862L</vt:lpstr>
      <vt:lpstr>A127879862L_Data</vt:lpstr>
      <vt:lpstr>A127879862L_Latest</vt:lpstr>
      <vt:lpstr>A127879866W</vt:lpstr>
      <vt:lpstr>A127879866W_Data</vt:lpstr>
      <vt:lpstr>A127879866W_Latest</vt:lpstr>
      <vt:lpstr>A127879870L</vt:lpstr>
      <vt:lpstr>A127879870L_Data</vt:lpstr>
      <vt:lpstr>A127879870L_Latest</vt:lpstr>
      <vt:lpstr>A127879874W</vt:lpstr>
      <vt:lpstr>A127879874W_Data</vt:lpstr>
      <vt:lpstr>A127879874W_Latest</vt:lpstr>
      <vt:lpstr>A127879878F</vt:lpstr>
      <vt:lpstr>A127879878F_Data</vt:lpstr>
      <vt:lpstr>A127879878F_Latest</vt:lpstr>
      <vt:lpstr>A127879882W</vt:lpstr>
      <vt:lpstr>A127879882W_Data</vt:lpstr>
      <vt:lpstr>A127879882W_Latest</vt:lpstr>
      <vt:lpstr>A127879886F</vt:lpstr>
      <vt:lpstr>A127879886F_Data</vt:lpstr>
      <vt:lpstr>A127879886F_Latest</vt:lpstr>
      <vt:lpstr>A127879890W</vt:lpstr>
      <vt:lpstr>A127879890W_Data</vt:lpstr>
      <vt:lpstr>A127879890W_Latest</vt:lpstr>
      <vt:lpstr>A127879898R</vt:lpstr>
      <vt:lpstr>A127879898R_Data</vt:lpstr>
      <vt:lpstr>A127879898R_Latest</vt:lpstr>
      <vt:lpstr>A127879902V</vt:lpstr>
      <vt:lpstr>A127879902V_Data</vt:lpstr>
      <vt:lpstr>A127879902V_Latest</vt:lpstr>
      <vt:lpstr>A127879906C</vt:lpstr>
      <vt:lpstr>A127879906C_Data</vt:lpstr>
      <vt:lpstr>A127879906C_Latest</vt:lpstr>
      <vt:lpstr>A127879910V</vt:lpstr>
      <vt:lpstr>A127879910V_Data</vt:lpstr>
      <vt:lpstr>A127879910V_Latest</vt:lpstr>
      <vt:lpstr>A127879914C</vt:lpstr>
      <vt:lpstr>A127879914C_Data</vt:lpstr>
      <vt:lpstr>A127879914C_Latest</vt:lpstr>
      <vt:lpstr>A127879918L</vt:lpstr>
      <vt:lpstr>A127879918L_Data</vt:lpstr>
      <vt:lpstr>A127879918L_Latest</vt:lpstr>
      <vt:lpstr>A127879922C</vt:lpstr>
      <vt:lpstr>A127879922C_Data</vt:lpstr>
      <vt:lpstr>A127879922C_Latest</vt:lpstr>
      <vt:lpstr>A127879926L</vt:lpstr>
      <vt:lpstr>A127879926L_Data</vt:lpstr>
      <vt:lpstr>A127879926L_Latest</vt:lpstr>
      <vt:lpstr>A127879930C</vt:lpstr>
      <vt:lpstr>A127879930C_Data</vt:lpstr>
      <vt:lpstr>A127879930C_Latest</vt:lpstr>
      <vt:lpstr>A127879934L</vt:lpstr>
      <vt:lpstr>A127879934L_Data</vt:lpstr>
      <vt:lpstr>A127879934L_Latest</vt:lpstr>
      <vt:lpstr>A127879938W</vt:lpstr>
      <vt:lpstr>A127879938W_Data</vt:lpstr>
      <vt:lpstr>A127879938W_Latest</vt:lpstr>
      <vt:lpstr>A127879942L</vt:lpstr>
      <vt:lpstr>A127879942L_Data</vt:lpstr>
      <vt:lpstr>A127879942L_Latest</vt:lpstr>
      <vt:lpstr>A127879946W</vt:lpstr>
      <vt:lpstr>A127879946W_Data</vt:lpstr>
      <vt:lpstr>A127879946W_Latest</vt:lpstr>
      <vt:lpstr>A127879950L</vt:lpstr>
      <vt:lpstr>A127879950L_Data</vt:lpstr>
      <vt:lpstr>A127879950L_Latest</vt:lpstr>
      <vt:lpstr>A127879954W</vt:lpstr>
      <vt:lpstr>A127879954W_Data</vt:lpstr>
      <vt:lpstr>A127879954W_Latest</vt:lpstr>
      <vt:lpstr>A127879958F</vt:lpstr>
      <vt:lpstr>A127879958F_Data</vt:lpstr>
      <vt:lpstr>A127879958F_Latest</vt:lpstr>
      <vt:lpstr>A127879962W</vt:lpstr>
      <vt:lpstr>A127879962W_Data</vt:lpstr>
      <vt:lpstr>A127879962W_Latest</vt:lpstr>
      <vt:lpstr>A127879966F</vt:lpstr>
      <vt:lpstr>A127879966F_Data</vt:lpstr>
      <vt:lpstr>A127879966F_Latest</vt:lpstr>
      <vt:lpstr>A127879974F</vt:lpstr>
      <vt:lpstr>A127879974F_Data</vt:lpstr>
      <vt:lpstr>A127879974F_Latest</vt:lpstr>
      <vt:lpstr>A127879978R</vt:lpstr>
      <vt:lpstr>A127879978R_Data</vt:lpstr>
      <vt:lpstr>A127879978R_Latest</vt:lpstr>
      <vt:lpstr>A127879982F</vt:lpstr>
      <vt:lpstr>A127879982F_Data</vt:lpstr>
      <vt:lpstr>A127879982F_Latest</vt:lpstr>
      <vt:lpstr>A127879986R</vt:lpstr>
      <vt:lpstr>A127879986R_Data</vt:lpstr>
      <vt:lpstr>A127879986R_Latest</vt:lpstr>
      <vt:lpstr>A127879994R</vt:lpstr>
      <vt:lpstr>A127879994R_Data</vt:lpstr>
      <vt:lpstr>A127879994R_Latest</vt:lpstr>
      <vt:lpstr>A127879998X</vt:lpstr>
      <vt:lpstr>A127879998X_Data</vt:lpstr>
      <vt:lpstr>A127879998X_Latest</vt:lpstr>
      <vt:lpstr>A127880002K</vt:lpstr>
      <vt:lpstr>A127880002K_Data</vt:lpstr>
      <vt:lpstr>A127880002K_Latest</vt:lpstr>
      <vt:lpstr>A127880006V</vt:lpstr>
      <vt:lpstr>A127880006V_Data</vt:lpstr>
      <vt:lpstr>A127880006V_Latest</vt:lpstr>
      <vt:lpstr>A127880010K</vt:lpstr>
      <vt:lpstr>A127880010K_Data</vt:lpstr>
      <vt:lpstr>A127880010K_Latest</vt:lpstr>
      <vt:lpstr>A127880014V</vt:lpstr>
      <vt:lpstr>A127880014V_Data</vt:lpstr>
      <vt:lpstr>A127880014V_Latest</vt:lpstr>
      <vt:lpstr>A127880018C</vt:lpstr>
      <vt:lpstr>A127880018C_Data</vt:lpstr>
      <vt:lpstr>A127880018C_Latest</vt:lpstr>
      <vt:lpstr>A127880022V</vt:lpstr>
      <vt:lpstr>A127880022V_Data</vt:lpstr>
      <vt:lpstr>A127880022V_Latest</vt:lpstr>
      <vt:lpstr>A127880026C</vt:lpstr>
      <vt:lpstr>A127880026C_Data</vt:lpstr>
      <vt:lpstr>A127880026C_Latest</vt:lpstr>
      <vt:lpstr>A127880030V</vt:lpstr>
      <vt:lpstr>A127880030V_Data</vt:lpstr>
      <vt:lpstr>A127880030V_Latest</vt:lpstr>
      <vt:lpstr>A127880034C</vt:lpstr>
      <vt:lpstr>A127880034C_Data</vt:lpstr>
      <vt:lpstr>A127880034C_Latest</vt:lpstr>
      <vt:lpstr>A127880038L</vt:lpstr>
      <vt:lpstr>A127880038L_Data</vt:lpstr>
      <vt:lpstr>A127880038L_Latest</vt:lpstr>
      <vt:lpstr>A127880042C</vt:lpstr>
      <vt:lpstr>A127880042C_Data</vt:lpstr>
      <vt:lpstr>A127880042C_Latest</vt:lpstr>
      <vt:lpstr>A127880046L</vt:lpstr>
      <vt:lpstr>A127880046L_Data</vt:lpstr>
      <vt:lpstr>A127880046L_Latest</vt:lpstr>
      <vt:lpstr>A127880050C</vt:lpstr>
      <vt:lpstr>A127880050C_Data</vt:lpstr>
      <vt:lpstr>A127880050C_Latest</vt:lpstr>
      <vt:lpstr>A127881282J</vt:lpstr>
      <vt:lpstr>A127881282J_Data</vt:lpstr>
      <vt:lpstr>A127881282J_Latest</vt:lpstr>
      <vt:lpstr>A127881286T</vt:lpstr>
      <vt:lpstr>A127881286T_Data</vt:lpstr>
      <vt:lpstr>A127881286T_Latest</vt:lpstr>
      <vt:lpstr>A127881290J</vt:lpstr>
      <vt:lpstr>A127881290J_Data</vt:lpstr>
      <vt:lpstr>A127881290J_Latest</vt:lpstr>
      <vt:lpstr>A127881294T</vt:lpstr>
      <vt:lpstr>A127881294T_Data</vt:lpstr>
      <vt:lpstr>A127881294T_Latest</vt:lpstr>
      <vt:lpstr>A127881298A</vt:lpstr>
      <vt:lpstr>A127881298A_Data</vt:lpstr>
      <vt:lpstr>A127881298A_Latest</vt:lpstr>
      <vt:lpstr>A127881302F</vt:lpstr>
      <vt:lpstr>A127881302F_Data</vt:lpstr>
      <vt:lpstr>A127881302F_Latest</vt:lpstr>
      <vt:lpstr>A127881310F</vt:lpstr>
      <vt:lpstr>A127881310F_Data</vt:lpstr>
      <vt:lpstr>A127881310F_Latest</vt:lpstr>
      <vt:lpstr>A127881314R</vt:lpstr>
      <vt:lpstr>A127881314R_Data</vt:lpstr>
      <vt:lpstr>A127881314R_Latest</vt:lpstr>
      <vt:lpstr>A127881318X</vt:lpstr>
      <vt:lpstr>A127881318X_Data</vt:lpstr>
      <vt:lpstr>A127881318X_Latest</vt:lpstr>
      <vt:lpstr>A127881322R</vt:lpstr>
      <vt:lpstr>A127881322R_Data</vt:lpstr>
      <vt:lpstr>A127881322R_Latest</vt:lpstr>
      <vt:lpstr>A127881326X</vt:lpstr>
      <vt:lpstr>A127881326X_Data</vt:lpstr>
      <vt:lpstr>A127881326X_Latest</vt:lpstr>
      <vt:lpstr>A127881330R</vt:lpstr>
      <vt:lpstr>A127881330R_Data</vt:lpstr>
      <vt:lpstr>A127881330R_Latest</vt:lpstr>
      <vt:lpstr>A127881334X</vt:lpstr>
      <vt:lpstr>A127881334X_Data</vt:lpstr>
      <vt:lpstr>A127881334X_Latest</vt:lpstr>
      <vt:lpstr>A127881338J</vt:lpstr>
      <vt:lpstr>A127881338J_Data</vt:lpstr>
      <vt:lpstr>A127881338J_Latest</vt:lpstr>
      <vt:lpstr>A127881342X</vt:lpstr>
      <vt:lpstr>A127881342X_Data</vt:lpstr>
      <vt:lpstr>A127881342X_Latest</vt:lpstr>
      <vt:lpstr>A127881346J</vt:lpstr>
      <vt:lpstr>A127881346J_Data</vt:lpstr>
      <vt:lpstr>A127881346J_Latest</vt:lpstr>
      <vt:lpstr>A127881350X</vt:lpstr>
      <vt:lpstr>A127881350X_Data</vt:lpstr>
      <vt:lpstr>A127881350X_Latest</vt:lpstr>
      <vt:lpstr>A127881354J</vt:lpstr>
      <vt:lpstr>A127881354J_Data</vt:lpstr>
      <vt:lpstr>A127881354J_Latest</vt:lpstr>
      <vt:lpstr>A127881358T</vt:lpstr>
      <vt:lpstr>A127881358T_Data</vt:lpstr>
      <vt:lpstr>A127881358T_Latest</vt:lpstr>
      <vt:lpstr>A127881362J</vt:lpstr>
      <vt:lpstr>A127881362J_Data</vt:lpstr>
      <vt:lpstr>A127881362J_Latest</vt:lpstr>
      <vt:lpstr>A127881366T</vt:lpstr>
      <vt:lpstr>A127881366T_Data</vt:lpstr>
      <vt:lpstr>A127881366T_Latest</vt:lpstr>
      <vt:lpstr>A127881370J</vt:lpstr>
      <vt:lpstr>A127881370J_Data</vt:lpstr>
      <vt:lpstr>A127881370J_Latest</vt:lpstr>
      <vt:lpstr>A127881374T</vt:lpstr>
      <vt:lpstr>A127881374T_Data</vt:lpstr>
      <vt:lpstr>A127881374T_Latest</vt:lpstr>
      <vt:lpstr>A127881378A</vt:lpstr>
      <vt:lpstr>A127881378A_Data</vt:lpstr>
      <vt:lpstr>A127881378A_Latest</vt:lpstr>
      <vt:lpstr>A127881382T</vt:lpstr>
      <vt:lpstr>A127881382T_Data</vt:lpstr>
      <vt:lpstr>A127881382T_Latest</vt:lpstr>
      <vt:lpstr>A127881386A</vt:lpstr>
      <vt:lpstr>A127881386A_Data</vt:lpstr>
      <vt:lpstr>A127881386A_Latest</vt:lpstr>
      <vt:lpstr>A127881390T</vt:lpstr>
      <vt:lpstr>A127881390T_Data</vt:lpstr>
      <vt:lpstr>A127881390T_Latest</vt:lpstr>
      <vt:lpstr>A127881398K</vt:lpstr>
      <vt:lpstr>A127881398K_Data</vt:lpstr>
      <vt:lpstr>A127881398K_Latest</vt:lpstr>
      <vt:lpstr>A127881402R</vt:lpstr>
      <vt:lpstr>A127881402R_Data</vt:lpstr>
      <vt:lpstr>A127881402R_Latest</vt:lpstr>
      <vt:lpstr>A127881406X</vt:lpstr>
      <vt:lpstr>A127881406X_Data</vt:lpstr>
      <vt:lpstr>A127881406X_Latest</vt:lpstr>
      <vt:lpstr>A127881410R</vt:lpstr>
      <vt:lpstr>A127881410R_Data</vt:lpstr>
      <vt:lpstr>A127881410R_Latest</vt:lpstr>
      <vt:lpstr>A127881414X</vt:lpstr>
      <vt:lpstr>A127881414X_Data</vt:lpstr>
      <vt:lpstr>A127881414X_Latest</vt:lpstr>
      <vt:lpstr>A127881418J</vt:lpstr>
      <vt:lpstr>A127881418J_Data</vt:lpstr>
      <vt:lpstr>A127881418J_Latest</vt:lpstr>
      <vt:lpstr>A127881422X</vt:lpstr>
      <vt:lpstr>A127881422X_Data</vt:lpstr>
      <vt:lpstr>A127881422X_Latest</vt:lpstr>
      <vt:lpstr>A127881426J</vt:lpstr>
      <vt:lpstr>A127881426J_Data</vt:lpstr>
      <vt:lpstr>A127881426J_Latest</vt:lpstr>
      <vt:lpstr>A127881430X</vt:lpstr>
      <vt:lpstr>A127881430X_Data</vt:lpstr>
      <vt:lpstr>A127881430X_Latest</vt:lpstr>
      <vt:lpstr>A127881434J</vt:lpstr>
      <vt:lpstr>A127881434J_Data</vt:lpstr>
      <vt:lpstr>A127881434J_Latest</vt:lpstr>
      <vt:lpstr>A127881438T</vt:lpstr>
      <vt:lpstr>A127881438T_Data</vt:lpstr>
      <vt:lpstr>A127881438T_Latest</vt:lpstr>
      <vt:lpstr>A127881442J</vt:lpstr>
      <vt:lpstr>A127881442J_Data</vt:lpstr>
      <vt:lpstr>A127881442J_Latest</vt:lpstr>
      <vt:lpstr>A127881446T</vt:lpstr>
      <vt:lpstr>A127881446T_Data</vt:lpstr>
      <vt:lpstr>A127881446T_Latest</vt:lpstr>
      <vt:lpstr>A127881450J</vt:lpstr>
      <vt:lpstr>A127881450J_Data</vt:lpstr>
      <vt:lpstr>A127881450J_Latest</vt:lpstr>
      <vt:lpstr>A127881454T</vt:lpstr>
      <vt:lpstr>A127881454T_Data</vt:lpstr>
      <vt:lpstr>A127881454T_Latest</vt:lpstr>
      <vt:lpstr>A127881458A</vt:lpstr>
      <vt:lpstr>A127881458A_Data</vt:lpstr>
      <vt:lpstr>A127881458A_Latest</vt:lpstr>
      <vt:lpstr>A127881462T</vt:lpstr>
      <vt:lpstr>A127881462T_Data</vt:lpstr>
      <vt:lpstr>A127881462T_Latest</vt:lpstr>
      <vt:lpstr>A127881466A</vt:lpstr>
      <vt:lpstr>A127881466A_Data</vt:lpstr>
      <vt:lpstr>A127881466A_Latest</vt:lpstr>
      <vt:lpstr>A127881470T</vt:lpstr>
      <vt:lpstr>A127881470T_Data</vt:lpstr>
      <vt:lpstr>A127881470T_Latest</vt:lpstr>
      <vt:lpstr>A127881474A</vt:lpstr>
      <vt:lpstr>A127881474A_Data</vt:lpstr>
      <vt:lpstr>A127881474A_Latest</vt:lpstr>
      <vt:lpstr>A127881478K</vt:lpstr>
      <vt:lpstr>A127881478K_Data</vt:lpstr>
      <vt:lpstr>A127881478K_Latest</vt:lpstr>
      <vt:lpstr>A127881482A</vt:lpstr>
      <vt:lpstr>A127881482A_Data</vt:lpstr>
      <vt:lpstr>A127881482A_Latest</vt:lpstr>
      <vt:lpstr>A127881486K</vt:lpstr>
      <vt:lpstr>A127881486K_Data</vt:lpstr>
      <vt:lpstr>A127881486K_Latest</vt:lpstr>
      <vt:lpstr>A127881490A</vt:lpstr>
      <vt:lpstr>A127881490A_Data</vt:lpstr>
      <vt:lpstr>A127881490A_Latest</vt:lpstr>
      <vt:lpstr>A127881494K</vt:lpstr>
      <vt:lpstr>A127881494K_Data</vt:lpstr>
      <vt:lpstr>A127881494K_Latest</vt:lpstr>
      <vt:lpstr>A127881498V</vt:lpstr>
      <vt:lpstr>A127881498V_Data</vt:lpstr>
      <vt:lpstr>A127881498V_Latest</vt:lpstr>
      <vt:lpstr>A127881510X</vt:lpstr>
      <vt:lpstr>A127881510X_Data</vt:lpstr>
      <vt:lpstr>A127881510X_Latest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A127882874F</vt:lpstr>
      <vt:lpstr>A127882874F_Data</vt:lpstr>
      <vt:lpstr>A127882874F_Latest</vt:lpstr>
      <vt:lpstr>A127882878R</vt:lpstr>
      <vt:lpstr>A127882878R_Data</vt:lpstr>
      <vt:lpstr>A127882878R_Latest</vt:lpstr>
      <vt:lpstr>A127882882F</vt:lpstr>
      <vt:lpstr>A127882882F_Data</vt:lpstr>
      <vt:lpstr>A127882882F_Latest</vt:lpstr>
      <vt:lpstr>A127882886R</vt:lpstr>
      <vt:lpstr>A127882886R_Data</vt:lpstr>
      <vt:lpstr>A127882886R_Latest</vt:lpstr>
      <vt:lpstr>A127882890F</vt:lpstr>
      <vt:lpstr>A127882890F_Data</vt:lpstr>
      <vt:lpstr>A127882890F_Latest</vt:lpstr>
      <vt:lpstr>A127882894R</vt:lpstr>
      <vt:lpstr>A127882894R_Data</vt:lpstr>
      <vt:lpstr>A127882894R_Latest</vt:lpstr>
      <vt:lpstr>A127882898X</vt:lpstr>
      <vt:lpstr>A127882898X_Data</vt:lpstr>
      <vt:lpstr>A127882898X_Latest</vt:lpstr>
      <vt:lpstr>A127882902C</vt:lpstr>
      <vt:lpstr>A127882902C_Data</vt:lpstr>
      <vt:lpstr>A127882902C_Latest</vt:lpstr>
      <vt:lpstr>A127882906L</vt:lpstr>
      <vt:lpstr>A127882906L_Data</vt:lpstr>
      <vt:lpstr>A127882906L_Latest</vt:lpstr>
      <vt:lpstr>A127882910C</vt:lpstr>
      <vt:lpstr>A127882910C_Data</vt:lpstr>
      <vt:lpstr>A127882910C_Latest</vt:lpstr>
      <vt:lpstr>A127882914L</vt:lpstr>
      <vt:lpstr>A127882914L_Data</vt:lpstr>
      <vt:lpstr>A127882914L_Latest</vt:lpstr>
      <vt:lpstr>A127882918W</vt:lpstr>
      <vt:lpstr>A127882918W_Data</vt:lpstr>
      <vt:lpstr>A127882918W_Latest</vt:lpstr>
      <vt:lpstr>A127882922L</vt:lpstr>
      <vt:lpstr>A127882922L_Data</vt:lpstr>
      <vt:lpstr>A127882922L_Latest</vt:lpstr>
      <vt:lpstr>A127882926W</vt:lpstr>
      <vt:lpstr>A127882926W_Data</vt:lpstr>
      <vt:lpstr>A127882926W_Latest</vt:lpstr>
      <vt:lpstr>A127882930L</vt:lpstr>
      <vt:lpstr>A127882930L_Data</vt:lpstr>
      <vt:lpstr>A127882930L_Latest</vt:lpstr>
      <vt:lpstr>A127882934W</vt:lpstr>
      <vt:lpstr>A127882934W_Data</vt:lpstr>
      <vt:lpstr>A127882934W_Latest</vt:lpstr>
      <vt:lpstr>A127882938F</vt:lpstr>
      <vt:lpstr>A127882938F_Data</vt:lpstr>
      <vt:lpstr>A127882938F_Latest</vt:lpstr>
      <vt:lpstr>A127882942W</vt:lpstr>
      <vt:lpstr>A127882942W_Data</vt:lpstr>
      <vt:lpstr>A127882942W_Latest</vt:lpstr>
      <vt:lpstr>A127882946F</vt:lpstr>
      <vt:lpstr>A127882946F_Data</vt:lpstr>
      <vt:lpstr>A127882946F_Latest</vt:lpstr>
      <vt:lpstr>A127882950W</vt:lpstr>
      <vt:lpstr>A127882950W_Data</vt:lpstr>
      <vt:lpstr>A127882950W_Latest</vt:lpstr>
      <vt:lpstr>A127882954F</vt:lpstr>
      <vt:lpstr>A127882954F_Data</vt:lpstr>
      <vt:lpstr>A127882954F_Latest</vt:lpstr>
      <vt:lpstr>A127882962F</vt:lpstr>
      <vt:lpstr>A127882962F_Data</vt:lpstr>
      <vt:lpstr>A127882962F_Latest</vt:lpstr>
      <vt:lpstr>A127882966R</vt:lpstr>
      <vt:lpstr>A127882966R_Data</vt:lpstr>
      <vt:lpstr>A127882966R_Latest</vt:lpstr>
      <vt:lpstr>A127882970F</vt:lpstr>
      <vt:lpstr>A127882970F_Data</vt:lpstr>
      <vt:lpstr>A127882970F_Latest</vt:lpstr>
      <vt:lpstr>A127882974R</vt:lpstr>
      <vt:lpstr>A127882974R_Data</vt:lpstr>
      <vt:lpstr>A127882974R_Latest</vt:lpstr>
      <vt:lpstr>A127882978X</vt:lpstr>
      <vt:lpstr>A127882978X_Data</vt:lpstr>
      <vt:lpstr>A127882978X_Latest</vt:lpstr>
      <vt:lpstr>A127882982R</vt:lpstr>
      <vt:lpstr>A127882982R_Data</vt:lpstr>
      <vt:lpstr>A127882982R_Latest</vt:lpstr>
      <vt:lpstr>A127882986X</vt:lpstr>
      <vt:lpstr>A127882986X_Data</vt:lpstr>
      <vt:lpstr>A127882986X_Latest</vt:lpstr>
      <vt:lpstr>A127882990R</vt:lpstr>
      <vt:lpstr>A127882990R_Data</vt:lpstr>
      <vt:lpstr>A127882990R_Latest</vt:lpstr>
      <vt:lpstr>A127882994X</vt:lpstr>
      <vt:lpstr>A127882994X_Data</vt:lpstr>
      <vt:lpstr>A127882994X_Latest</vt:lpstr>
      <vt:lpstr>A127882998J</vt:lpstr>
      <vt:lpstr>A127882998J_Data</vt:lpstr>
      <vt:lpstr>A127882998J_Latest</vt:lpstr>
      <vt:lpstr>A127883002R</vt:lpstr>
      <vt:lpstr>A127883002R_Data</vt:lpstr>
      <vt:lpstr>A127883002R_Latest</vt:lpstr>
      <vt:lpstr>A127883006X</vt:lpstr>
      <vt:lpstr>A127883006X_Data</vt:lpstr>
      <vt:lpstr>A127883006X_Latest</vt:lpstr>
      <vt:lpstr>A127883010R</vt:lpstr>
      <vt:lpstr>A127883010R_Data</vt:lpstr>
      <vt:lpstr>A127883010R_Latest</vt:lpstr>
      <vt:lpstr>A127883014X</vt:lpstr>
      <vt:lpstr>A127883014X_Data</vt:lpstr>
      <vt:lpstr>A127883014X_Latest</vt:lpstr>
      <vt:lpstr>A127883018J</vt:lpstr>
      <vt:lpstr>A127883018J_Data</vt:lpstr>
      <vt:lpstr>A127883018J_Latest</vt:lpstr>
      <vt:lpstr>A127883022X</vt:lpstr>
      <vt:lpstr>A127883022X_Data</vt:lpstr>
      <vt:lpstr>A127883022X_Latest</vt:lpstr>
      <vt:lpstr>A127883026J</vt:lpstr>
      <vt:lpstr>A127883026J_Data</vt:lpstr>
      <vt:lpstr>A127883026J_Latest</vt:lpstr>
      <vt:lpstr>A127883030X</vt:lpstr>
      <vt:lpstr>A127883030X_Data</vt:lpstr>
      <vt:lpstr>A127883030X_Latest</vt:lpstr>
      <vt:lpstr>A127883034J</vt:lpstr>
      <vt:lpstr>A127883034J_Data</vt:lpstr>
      <vt:lpstr>A127883034J_Latest</vt:lpstr>
      <vt:lpstr>A127883038T</vt:lpstr>
      <vt:lpstr>A127883038T_Data</vt:lpstr>
      <vt:lpstr>A127883038T_Latest</vt:lpstr>
      <vt:lpstr>A127883042J</vt:lpstr>
      <vt:lpstr>A127883042J_Data</vt:lpstr>
      <vt:lpstr>A127883042J_Latest</vt:lpstr>
      <vt:lpstr>A127883046T</vt:lpstr>
      <vt:lpstr>A127883046T_Data</vt:lpstr>
      <vt:lpstr>A127883046T_Latest</vt:lpstr>
      <vt:lpstr>A127883050J</vt:lpstr>
      <vt:lpstr>A127883050J_Data</vt:lpstr>
      <vt:lpstr>A127883050J_Latest</vt:lpstr>
      <vt:lpstr>A127883054T</vt:lpstr>
      <vt:lpstr>A127883054T_Data</vt:lpstr>
      <vt:lpstr>A127883054T_Latest</vt:lpstr>
      <vt:lpstr>A127883058A</vt:lpstr>
      <vt:lpstr>A127883058A_Data</vt:lpstr>
      <vt:lpstr>A127883058A_Latest</vt:lpstr>
      <vt:lpstr>A127883062T</vt:lpstr>
      <vt:lpstr>A127883062T_Data</vt:lpstr>
      <vt:lpstr>A127883062T_Latest</vt:lpstr>
      <vt:lpstr>A127883066A</vt:lpstr>
      <vt:lpstr>A127883066A_Data</vt:lpstr>
      <vt:lpstr>A127883066A_Latest</vt:lpstr>
      <vt:lpstr>A127883074A</vt:lpstr>
      <vt:lpstr>A127883074A_Data</vt:lpstr>
      <vt:lpstr>A127883074A_Latest</vt:lpstr>
      <vt:lpstr>A127883078K</vt:lpstr>
      <vt:lpstr>A127883078K_Data</vt:lpstr>
      <vt:lpstr>A127883078K_Latest</vt:lpstr>
      <vt:lpstr>A127883082A</vt:lpstr>
      <vt:lpstr>A127883082A_Data</vt:lpstr>
      <vt:lpstr>A127883082A_Latest</vt:lpstr>
      <vt:lpstr>A127883086K</vt:lpstr>
      <vt:lpstr>A127883086K_Data</vt:lpstr>
      <vt:lpstr>A127883086K_Latest</vt:lpstr>
      <vt:lpstr>A127883118T</vt:lpstr>
      <vt:lpstr>A127883118T_Data</vt:lpstr>
      <vt:lpstr>A127883118T_Latest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A127884330V</vt:lpstr>
      <vt:lpstr>A127884330V_Data</vt:lpstr>
      <vt:lpstr>A127884330V_Latest</vt:lpstr>
      <vt:lpstr>A127884334C</vt:lpstr>
      <vt:lpstr>A127884334C_Data</vt:lpstr>
      <vt:lpstr>A127884334C_Latest</vt:lpstr>
      <vt:lpstr>A127884338L</vt:lpstr>
      <vt:lpstr>A127884338L_Data</vt:lpstr>
      <vt:lpstr>A127884338L_Latest</vt:lpstr>
      <vt:lpstr>A127884342C</vt:lpstr>
      <vt:lpstr>A127884342C_Data</vt:lpstr>
      <vt:lpstr>A127884342C_Latest</vt:lpstr>
      <vt:lpstr>A127884346L</vt:lpstr>
      <vt:lpstr>A127884346L_Data</vt:lpstr>
      <vt:lpstr>A127884346L_Latest</vt:lpstr>
      <vt:lpstr>A127884350C</vt:lpstr>
      <vt:lpstr>A127884350C_Data</vt:lpstr>
      <vt:lpstr>A127884350C_Latest</vt:lpstr>
      <vt:lpstr>A127884354L</vt:lpstr>
      <vt:lpstr>A127884354L_Data</vt:lpstr>
      <vt:lpstr>A127884354L_Latest</vt:lpstr>
      <vt:lpstr>A127884358W</vt:lpstr>
      <vt:lpstr>A127884358W_Data</vt:lpstr>
      <vt:lpstr>A127884358W_Latest</vt:lpstr>
      <vt:lpstr>A127884362L</vt:lpstr>
      <vt:lpstr>A127884362L_Data</vt:lpstr>
      <vt:lpstr>A127884362L_Latest</vt:lpstr>
      <vt:lpstr>A127884366W</vt:lpstr>
      <vt:lpstr>A127884366W_Data</vt:lpstr>
      <vt:lpstr>A127884366W_Latest</vt:lpstr>
      <vt:lpstr>A127884370L</vt:lpstr>
      <vt:lpstr>A127884370L_Data</vt:lpstr>
      <vt:lpstr>A127884370L_Latest</vt:lpstr>
      <vt:lpstr>A127884374W</vt:lpstr>
      <vt:lpstr>A127884374W_Data</vt:lpstr>
      <vt:lpstr>A127884374W_Latest</vt:lpstr>
      <vt:lpstr>A127884378F</vt:lpstr>
      <vt:lpstr>A127884378F_Data</vt:lpstr>
      <vt:lpstr>A127884378F_Latest</vt:lpstr>
      <vt:lpstr>A127884382W</vt:lpstr>
      <vt:lpstr>A127884382W_Data</vt:lpstr>
      <vt:lpstr>A127884382W_Latest</vt:lpstr>
      <vt:lpstr>A127884386F</vt:lpstr>
      <vt:lpstr>A127884386F_Data</vt:lpstr>
      <vt:lpstr>A127884386F_Latest</vt:lpstr>
      <vt:lpstr>A127884390W</vt:lpstr>
      <vt:lpstr>A127884390W_Data</vt:lpstr>
      <vt:lpstr>A127884390W_Latest</vt:lpstr>
      <vt:lpstr>A127884394F</vt:lpstr>
      <vt:lpstr>A127884394F_Data</vt:lpstr>
      <vt:lpstr>A127884394F_Latest</vt:lpstr>
      <vt:lpstr>A127884398R</vt:lpstr>
      <vt:lpstr>A127884398R_Data</vt:lpstr>
      <vt:lpstr>A127884398R_Latest</vt:lpstr>
      <vt:lpstr>A127884402V</vt:lpstr>
      <vt:lpstr>A127884402V_Data</vt:lpstr>
      <vt:lpstr>A127884402V_Latest</vt:lpstr>
      <vt:lpstr>A127884406C</vt:lpstr>
      <vt:lpstr>A127884406C_Data</vt:lpstr>
      <vt:lpstr>A127884406C_Latest</vt:lpstr>
      <vt:lpstr>A127884410V</vt:lpstr>
      <vt:lpstr>A127884410V_Data</vt:lpstr>
      <vt:lpstr>A127884410V_Latest</vt:lpstr>
      <vt:lpstr>A127884414C</vt:lpstr>
      <vt:lpstr>A127884414C_Data</vt:lpstr>
      <vt:lpstr>A127884414C_Latest</vt:lpstr>
      <vt:lpstr>A127884418L</vt:lpstr>
      <vt:lpstr>A127884418L_Data</vt:lpstr>
      <vt:lpstr>A127884418L_Latest</vt:lpstr>
      <vt:lpstr>A127884422C</vt:lpstr>
      <vt:lpstr>A127884422C_Data</vt:lpstr>
      <vt:lpstr>A127884422C_Latest</vt:lpstr>
      <vt:lpstr>A127884426L</vt:lpstr>
      <vt:lpstr>A127884426L_Data</vt:lpstr>
      <vt:lpstr>A127884426L_Latest</vt:lpstr>
      <vt:lpstr>A127884430C</vt:lpstr>
      <vt:lpstr>A127884430C_Data</vt:lpstr>
      <vt:lpstr>A127884430C_Latest</vt:lpstr>
      <vt:lpstr>A127884434L</vt:lpstr>
      <vt:lpstr>A127884434L_Data</vt:lpstr>
      <vt:lpstr>A127884434L_Latest</vt:lpstr>
      <vt:lpstr>A127884438W</vt:lpstr>
      <vt:lpstr>A127884438W_Data</vt:lpstr>
      <vt:lpstr>A127884438W_Latest</vt:lpstr>
      <vt:lpstr>A127884442L</vt:lpstr>
      <vt:lpstr>A127884442L_Data</vt:lpstr>
      <vt:lpstr>A127884442L_Latest</vt:lpstr>
      <vt:lpstr>A127884446W</vt:lpstr>
      <vt:lpstr>A127884446W_Data</vt:lpstr>
      <vt:lpstr>A127884446W_Latest</vt:lpstr>
      <vt:lpstr>A127884450L</vt:lpstr>
      <vt:lpstr>A127884450L_Data</vt:lpstr>
      <vt:lpstr>A127884450L_Latest</vt:lpstr>
      <vt:lpstr>A127884454W</vt:lpstr>
      <vt:lpstr>A127884454W_Data</vt:lpstr>
      <vt:lpstr>A127884454W_Latest</vt:lpstr>
      <vt:lpstr>A127884458F</vt:lpstr>
      <vt:lpstr>A127884458F_Data</vt:lpstr>
      <vt:lpstr>A127884458F_Latest</vt:lpstr>
      <vt:lpstr>A127884462W</vt:lpstr>
      <vt:lpstr>A127884462W_Data</vt:lpstr>
      <vt:lpstr>A127884462W_Latest</vt:lpstr>
      <vt:lpstr>A127884466F</vt:lpstr>
      <vt:lpstr>A127884466F_Data</vt:lpstr>
      <vt:lpstr>A127884466F_Latest</vt:lpstr>
      <vt:lpstr>A127884470W</vt:lpstr>
      <vt:lpstr>A127884470W_Data</vt:lpstr>
      <vt:lpstr>A127884470W_Latest</vt:lpstr>
      <vt:lpstr>A127884474F</vt:lpstr>
      <vt:lpstr>A127884474F_Data</vt:lpstr>
      <vt:lpstr>A127884474F_Latest</vt:lpstr>
      <vt:lpstr>A127884478R</vt:lpstr>
      <vt:lpstr>A127884478R_Data</vt:lpstr>
      <vt:lpstr>A127884478R_Latest</vt:lpstr>
      <vt:lpstr>A127884482F</vt:lpstr>
      <vt:lpstr>A127884482F_Data</vt:lpstr>
      <vt:lpstr>A127884482F_Latest</vt:lpstr>
      <vt:lpstr>A127884486R</vt:lpstr>
      <vt:lpstr>A127884486R_Data</vt:lpstr>
      <vt:lpstr>A127884486R_Latest</vt:lpstr>
      <vt:lpstr>A127884490F</vt:lpstr>
      <vt:lpstr>A127884490F_Data</vt:lpstr>
      <vt:lpstr>A127884490F_Latest</vt:lpstr>
      <vt:lpstr>A127884494R</vt:lpstr>
      <vt:lpstr>A127884494R_Data</vt:lpstr>
      <vt:lpstr>A127884494R_Latest</vt:lpstr>
      <vt:lpstr>A127884498X</vt:lpstr>
      <vt:lpstr>A127884498X_Data</vt:lpstr>
      <vt:lpstr>A127884498X_Latest</vt:lpstr>
      <vt:lpstr>A127884502C</vt:lpstr>
      <vt:lpstr>A127884502C_Data</vt:lpstr>
      <vt:lpstr>A127884502C_Latest</vt:lpstr>
      <vt:lpstr>A127884506L</vt:lpstr>
      <vt:lpstr>A127884506L_Data</vt:lpstr>
      <vt:lpstr>A127884506L_Latest</vt:lpstr>
      <vt:lpstr>A127884510C</vt:lpstr>
      <vt:lpstr>A127884510C_Data</vt:lpstr>
      <vt:lpstr>A127884510C_Latest</vt:lpstr>
      <vt:lpstr>A127884514L</vt:lpstr>
      <vt:lpstr>A127884514L_Data</vt:lpstr>
      <vt:lpstr>A127884514L_Latest</vt:lpstr>
      <vt:lpstr>A127884518W</vt:lpstr>
      <vt:lpstr>A127884518W_Data</vt:lpstr>
      <vt:lpstr>A127884518W_Latest</vt:lpstr>
      <vt:lpstr>A127884522L</vt:lpstr>
      <vt:lpstr>A127884522L_Data</vt:lpstr>
      <vt:lpstr>A127884522L_Latest</vt:lpstr>
      <vt:lpstr>A127884526W</vt:lpstr>
      <vt:lpstr>A127884526W_Data</vt:lpstr>
      <vt:lpstr>A127884526W_Latest</vt:lpstr>
      <vt:lpstr>A127884530L</vt:lpstr>
      <vt:lpstr>A127884530L_Data</vt:lpstr>
      <vt:lpstr>A127884530L_Latest</vt:lpstr>
      <vt:lpstr>A127884534W</vt:lpstr>
      <vt:lpstr>A127884534W_Data</vt:lpstr>
      <vt:lpstr>A127884534W_Latest</vt:lpstr>
      <vt:lpstr>A127884538F</vt:lpstr>
      <vt:lpstr>A127884538F_Data</vt:lpstr>
      <vt:lpstr>A127884538F_Latest</vt:lpstr>
      <vt:lpstr>A127884554F</vt:lpstr>
      <vt:lpstr>A127884554F_Data</vt:lpstr>
      <vt:lpstr>A127884554F_Latest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A127885730X</vt:lpstr>
      <vt:lpstr>A127885730X_Data</vt:lpstr>
      <vt:lpstr>A127885730X_Latest</vt:lpstr>
      <vt:lpstr>A127885734J</vt:lpstr>
      <vt:lpstr>A127885734J_Data</vt:lpstr>
      <vt:lpstr>A127885734J_Latest</vt:lpstr>
      <vt:lpstr>A127885738T</vt:lpstr>
      <vt:lpstr>A127885738T_Data</vt:lpstr>
      <vt:lpstr>A127885738T_Latest</vt:lpstr>
      <vt:lpstr>A127885742J</vt:lpstr>
      <vt:lpstr>A127885742J_Data</vt:lpstr>
      <vt:lpstr>A127885742J_Latest</vt:lpstr>
      <vt:lpstr>A127885746T</vt:lpstr>
      <vt:lpstr>A127885746T_Data</vt:lpstr>
      <vt:lpstr>A127885746T_Latest</vt:lpstr>
      <vt:lpstr>A127885750J</vt:lpstr>
      <vt:lpstr>A127885750J_Data</vt:lpstr>
      <vt:lpstr>A127885750J_Latest</vt:lpstr>
      <vt:lpstr>A127885754T</vt:lpstr>
      <vt:lpstr>A127885754T_Data</vt:lpstr>
      <vt:lpstr>A127885754T_Latest</vt:lpstr>
      <vt:lpstr>A127885758A</vt:lpstr>
      <vt:lpstr>A127885758A_Data</vt:lpstr>
      <vt:lpstr>A127885758A_Latest</vt:lpstr>
      <vt:lpstr>A127885762T</vt:lpstr>
      <vt:lpstr>A127885762T_Data</vt:lpstr>
      <vt:lpstr>A127885762T_Latest</vt:lpstr>
      <vt:lpstr>A127885766A</vt:lpstr>
      <vt:lpstr>A127885766A_Data</vt:lpstr>
      <vt:lpstr>A127885766A_Latest</vt:lpstr>
      <vt:lpstr>A127885770T</vt:lpstr>
      <vt:lpstr>A127885770T_Data</vt:lpstr>
      <vt:lpstr>A127885770T_Latest</vt:lpstr>
      <vt:lpstr>A127885774A</vt:lpstr>
      <vt:lpstr>A127885774A_Data</vt:lpstr>
      <vt:lpstr>A127885774A_Latest</vt:lpstr>
      <vt:lpstr>A127885778K</vt:lpstr>
      <vt:lpstr>A127885778K_Data</vt:lpstr>
      <vt:lpstr>A127885778K_Latest</vt:lpstr>
      <vt:lpstr>A127885782A</vt:lpstr>
      <vt:lpstr>A127885782A_Data</vt:lpstr>
      <vt:lpstr>A127885782A_Latest</vt:lpstr>
      <vt:lpstr>A127885786K</vt:lpstr>
      <vt:lpstr>A127885786K_Data</vt:lpstr>
      <vt:lpstr>A127885786K_Latest</vt:lpstr>
      <vt:lpstr>A127885790A</vt:lpstr>
      <vt:lpstr>A127885790A_Data</vt:lpstr>
      <vt:lpstr>A127885790A_Latest</vt:lpstr>
      <vt:lpstr>A127885794K</vt:lpstr>
      <vt:lpstr>A127885794K_Data</vt:lpstr>
      <vt:lpstr>A127885794K_Latest</vt:lpstr>
      <vt:lpstr>A127885798V</vt:lpstr>
      <vt:lpstr>A127885798V_Data</vt:lpstr>
      <vt:lpstr>A127885798V_Latest</vt:lpstr>
      <vt:lpstr>A127885802X</vt:lpstr>
      <vt:lpstr>A127885802X_Data</vt:lpstr>
      <vt:lpstr>A127885802X_Latest</vt:lpstr>
      <vt:lpstr>A127885806J</vt:lpstr>
      <vt:lpstr>A127885806J_Data</vt:lpstr>
      <vt:lpstr>A127885806J_Latest</vt:lpstr>
      <vt:lpstr>A127885810X</vt:lpstr>
      <vt:lpstr>A127885810X_Data</vt:lpstr>
      <vt:lpstr>A127885810X_Latest</vt:lpstr>
      <vt:lpstr>A127885814J</vt:lpstr>
      <vt:lpstr>A127885814J_Data</vt:lpstr>
      <vt:lpstr>A127885814J_Latest</vt:lpstr>
      <vt:lpstr>A127885818T</vt:lpstr>
      <vt:lpstr>A127885818T_Data</vt:lpstr>
      <vt:lpstr>A127885818T_Latest</vt:lpstr>
      <vt:lpstr>A127885822J</vt:lpstr>
      <vt:lpstr>A127885822J_Data</vt:lpstr>
      <vt:lpstr>A127885822J_Latest</vt:lpstr>
      <vt:lpstr>A127885826T</vt:lpstr>
      <vt:lpstr>A127885826T_Data</vt:lpstr>
      <vt:lpstr>A127885826T_Latest</vt:lpstr>
      <vt:lpstr>A127885830J</vt:lpstr>
      <vt:lpstr>A127885830J_Data</vt:lpstr>
      <vt:lpstr>A127885830J_Latest</vt:lpstr>
      <vt:lpstr>A127885834T</vt:lpstr>
      <vt:lpstr>A127885834T_Data</vt:lpstr>
      <vt:lpstr>A127885834T_Latest</vt:lpstr>
      <vt:lpstr>A127885838A</vt:lpstr>
      <vt:lpstr>A127885838A_Data</vt:lpstr>
      <vt:lpstr>A127885838A_Latest</vt:lpstr>
      <vt:lpstr>A127885842T</vt:lpstr>
      <vt:lpstr>A127885842T_Data</vt:lpstr>
      <vt:lpstr>A127885842T_Latest</vt:lpstr>
      <vt:lpstr>A127885846A</vt:lpstr>
      <vt:lpstr>A127885846A_Data</vt:lpstr>
      <vt:lpstr>A127885846A_Latest</vt:lpstr>
      <vt:lpstr>A127885850T</vt:lpstr>
      <vt:lpstr>A127885850T_Data</vt:lpstr>
      <vt:lpstr>A127885850T_Latest</vt:lpstr>
      <vt:lpstr>A127885854A</vt:lpstr>
      <vt:lpstr>A127885854A_Data</vt:lpstr>
      <vt:lpstr>A127885854A_Latest</vt:lpstr>
      <vt:lpstr>A127885858K</vt:lpstr>
      <vt:lpstr>A127885858K_Data</vt:lpstr>
      <vt:lpstr>A127885858K_Latest</vt:lpstr>
      <vt:lpstr>A127885862A</vt:lpstr>
      <vt:lpstr>A127885862A_Data</vt:lpstr>
      <vt:lpstr>A127885862A_Latest</vt:lpstr>
      <vt:lpstr>A127885866K</vt:lpstr>
      <vt:lpstr>A127885866K_Data</vt:lpstr>
      <vt:lpstr>A127885866K_Latest</vt:lpstr>
      <vt:lpstr>A127885870A</vt:lpstr>
      <vt:lpstr>A127885870A_Data</vt:lpstr>
      <vt:lpstr>A127885870A_Latest</vt:lpstr>
      <vt:lpstr>A127885874K</vt:lpstr>
      <vt:lpstr>A127885874K_Data</vt:lpstr>
      <vt:lpstr>A127885874K_Latest</vt:lpstr>
      <vt:lpstr>A127885878V</vt:lpstr>
      <vt:lpstr>A127885878V_Data</vt:lpstr>
      <vt:lpstr>A127885878V_Latest</vt:lpstr>
      <vt:lpstr>A127885882K</vt:lpstr>
      <vt:lpstr>A127885882K_Data</vt:lpstr>
      <vt:lpstr>A127885882K_Latest</vt:lpstr>
      <vt:lpstr>A127885886V</vt:lpstr>
      <vt:lpstr>A127885886V_Data</vt:lpstr>
      <vt:lpstr>A127885886V_Latest</vt:lpstr>
      <vt:lpstr>A127885890K</vt:lpstr>
      <vt:lpstr>A127885890K_Data</vt:lpstr>
      <vt:lpstr>A127885890K_Latest</vt:lpstr>
      <vt:lpstr>A127885894V</vt:lpstr>
      <vt:lpstr>A127885894V_Data</vt:lpstr>
      <vt:lpstr>A127885894V_Latest</vt:lpstr>
      <vt:lpstr>A127885898C</vt:lpstr>
      <vt:lpstr>A127885898C_Data</vt:lpstr>
      <vt:lpstr>A127885898C_Latest</vt:lpstr>
      <vt:lpstr>A127885902J</vt:lpstr>
      <vt:lpstr>A127885902J_Data</vt:lpstr>
      <vt:lpstr>A127885902J_Latest</vt:lpstr>
      <vt:lpstr>A127885906T</vt:lpstr>
      <vt:lpstr>A127885906T_Data</vt:lpstr>
      <vt:lpstr>A127885906T_Latest</vt:lpstr>
      <vt:lpstr>A127885910J</vt:lpstr>
      <vt:lpstr>A127885910J_Data</vt:lpstr>
      <vt:lpstr>A127885910J_Latest</vt:lpstr>
      <vt:lpstr>A127885914T</vt:lpstr>
      <vt:lpstr>A127885914T_Data</vt:lpstr>
      <vt:lpstr>A127885914T_Latest</vt:lpstr>
      <vt:lpstr>A127885918A</vt:lpstr>
      <vt:lpstr>A127885918A_Data</vt:lpstr>
      <vt:lpstr>A127885918A_Latest</vt:lpstr>
      <vt:lpstr>A127885922T</vt:lpstr>
      <vt:lpstr>A127885922T_Data</vt:lpstr>
      <vt:lpstr>A127885922T_Latest</vt:lpstr>
      <vt:lpstr>A127885926A</vt:lpstr>
      <vt:lpstr>A127885926A_Data</vt:lpstr>
      <vt:lpstr>A127885926A_Latest</vt:lpstr>
      <vt:lpstr>A127885930T</vt:lpstr>
      <vt:lpstr>A127885930T_Data</vt:lpstr>
      <vt:lpstr>A127885930T_Latest</vt:lpstr>
      <vt:lpstr>A127885934A</vt:lpstr>
      <vt:lpstr>A127885934A_Data</vt:lpstr>
      <vt:lpstr>A127885934A_Latest</vt:lpstr>
      <vt:lpstr>A127885938K</vt:lpstr>
      <vt:lpstr>A127885938K_Data</vt:lpstr>
      <vt:lpstr>A127885938K_Latest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A127887282T</vt:lpstr>
      <vt:lpstr>A127887282T_Data</vt:lpstr>
      <vt:lpstr>A127887282T_Latest</vt:lpstr>
      <vt:lpstr>A127887286A</vt:lpstr>
      <vt:lpstr>A127887286A_Data</vt:lpstr>
      <vt:lpstr>A127887286A_Latest</vt:lpstr>
      <vt:lpstr>A127887290T</vt:lpstr>
      <vt:lpstr>A127887290T_Data</vt:lpstr>
      <vt:lpstr>A127887290T_Latest</vt:lpstr>
      <vt:lpstr>A127887298K</vt:lpstr>
      <vt:lpstr>A127887298K_Data</vt:lpstr>
      <vt:lpstr>A127887298K_Latest</vt:lpstr>
      <vt:lpstr>A127887302R</vt:lpstr>
      <vt:lpstr>A127887302R_Data</vt:lpstr>
      <vt:lpstr>A127887302R_Latest</vt:lpstr>
      <vt:lpstr>A127887306X</vt:lpstr>
      <vt:lpstr>A127887306X_Data</vt:lpstr>
      <vt:lpstr>A127887306X_Latest</vt:lpstr>
      <vt:lpstr>A127887310R</vt:lpstr>
      <vt:lpstr>A127887310R_Data</vt:lpstr>
      <vt:lpstr>A127887310R_Latest</vt:lpstr>
      <vt:lpstr>A127887314X</vt:lpstr>
      <vt:lpstr>A127887314X_Data</vt:lpstr>
      <vt:lpstr>A127887314X_Latest</vt:lpstr>
      <vt:lpstr>A127887318J</vt:lpstr>
      <vt:lpstr>A127887318J_Data</vt:lpstr>
      <vt:lpstr>A127887318J_Latest</vt:lpstr>
      <vt:lpstr>A127887322X</vt:lpstr>
      <vt:lpstr>A127887322X_Data</vt:lpstr>
      <vt:lpstr>A127887322X_Latest</vt:lpstr>
      <vt:lpstr>A127887326J</vt:lpstr>
      <vt:lpstr>A127887326J_Data</vt:lpstr>
      <vt:lpstr>A127887326J_Latest</vt:lpstr>
      <vt:lpstr>A127887330X</vt:lpstr>
      <vt:lpstr>A127887330X_Data</vt:lpstr>
      <vt:lpstr>A127887330X_Latest</vt:lpstr>
      <vt:lpstr>A127887334J</vt:lpstr>
      <vt:lpstr>A127887334J_Data</vt:lpstr>
      <vt:lpstr>A127887334J_Latest</vt:lpstr>
      <vt:lpstr>A127887338T</vt:lpstr>
      <vt:lpstr>A127887338T_Data</vt:lpstr>
      <vt:lpstr>A127887338T_Latest</vt:lpstr>
      <vt:lpstr>A127887342J</vt:lpstr>
      <vt:lpstr>A127887342J_Data</vt:lpstr>
      <vt:lpstr>A127887342J_Latest</vt:lpstr>
      <vt:lpstr>A127887346T</vt:lpstr>
      <vt:lpstr>A127887346T_Data</vt:lpstr>
      <vt:lpstr>A127887346T_Latest</vt:lpstr>
      <vt:lpstr>A127887350J</vt:lpstr>
      <vt:lpstr>A127887350J_Data</vt:lpstr>
      <vt:lpstr>A127887350J_Latest</vt:lpstr>
      <vt:lpstr>A127887354T</vt:lpstr>
      <vt:lpstr>A127887354T_Data</vt:lpstr>
      <vt:lpstr>A127887354T_Latest</vt:lpstr>
      <vt:lpstr>A127887358A</vt:lpstr>
      <vt:lpstr>A127887358A_Data</vt:lpstr>
      <vt:lpstr>A127887358A_Latest</vt:lpstr>
      <vt:lpstr>A127887362T</vt:lpstr>
      <vt:lpstr>A127887362T_Data</vt:lpstr>
      <vt:lpstr>A127887362T_Latest</vt:lpstr>
      <vt:lpstr>A127887366A</vt:lpstr>
      <vt:lpstr>A127887366A_Data</vt:lpstr>
      <vt:lpstr>A127887366A_Latest</vt:lpstr>
      <vt:lpstr>A127887370T</vt:lpstr>
      <vt:lpstr>A127887370T_Data</vt:lpstr>
      <vt:lpstr>A127887370T_Latest</vt:lpstr>
      <vt:lpstr>A127887374A</vt:lpstr>
      <vt:lpstr>A127887374A_Data</vt:lpstr>
      <vt:lpstr>A127887374A_Latest</vt:lpstr>
      <vt:lpstr>A127887378K</vt:lpstr>
      <vt:lpstr>A127887378K_Data</vt:lpstr>
      <vt:lpstr>A127887378K_Latest</vt:lpstr>
      <vt:lpstr>A127887382A</vt:lpstr>
      <vt:lpstr>A127887382A_Data</vt:lpstr>
      <vt:lpstr>A127887382A_Latest</vt:lpstr>
      <vt:lpstr>A127887386K</vt:lpstr>
      <vt:lpstr>A127887386K_Data</vt:lpstr>
      <vt:lpstr>A127887386K_Latest</vt:lpstr>
      <vt:lpstr>A127887390A</vt:lpstr>
      <vt:lpstr>A127887390A_Data</vt:lpstr>
      <vt:lpstr>A127887390A_Latest</vt:lpstr>
      <vt:lpstr>A127887394K</vt:lpstr>
      <vt:lpstr>A127887394K_Data</vt:lpstr>
      <vt:lpstr>A127887394K_Latest</vt:lpstr>
      <vt:lpstr>A127887398V</vt:lpstr>
      <vt:lpstr>A127887398V_Data</vt:lpstr>
      <vt:lpstr>A127887398V_Latest</vt:lpstr>
      <vt:lpstr>A127887402X</vt:lpstr>
      <vt:lpstr>A127887402X_Data</vt:lpstr>
      <vt:lpstr>A127887402X_Latest</vt:lpstr>
      <vt:lpstr>A127887406J</vt:lpstr>
      <vt:lpstr>A127887406J_Data</vt:lpstr>
      <vt:lpstr>A127887406J_Latest</vt:lpstr>
      <vt:lpstr>A127887410X</vt:lpstr>
      <vt:lpstr>A127887410X_Data</vt:lpstr>
      <vt:lpstr>A127887410X_Latest</vt:lpstr>
      <vt:lpstr>A127887414J</vt:lpstr>
      <vt:lpstr>A127887414J_Data</vt:lpstr>
      <vt:lpstr>A127887414J_Latest</vt:lpstr>
      <vt:lpstr>A127887418T</vt:lpstr>
      <vt:lpstr>A127887418T_Data</vt:lpstr>
      <vt:lpstr>A127887418T_Latest</vt:lpstr>
      <vt:lpstr>A127887422J</vt:lpstr>
      <vt:lpstr>A127887422J_Data</vt:lpstr>
      <vt:lpstr>A127887422J_Latest</vt:lpstr>
      <vt:lpstr>A127887426T</vt:lpstr>
      <vt:lpstr>A127887426T_Data</vt:lpstr>
      <vt:lpstr>A127887426T_Latest</vt:lpstr>
      <vt:lpstr>A127887434T</vt:lpstr>
      <vt:lpstr>A127887434T_Data</vt:lpstr>
      <vt:lpstr>A127887434T_Latest</vt:lpstr>
      <vt:lpstr>A127887438A</vt:lpstr>
      <vt:lpstr>A127887438A_Data</vt:lpstr>
      <vt:lpstr>A127887438A_Latest</vt:lpstr>
      <vt:lpstr>A127887442T</vt:lpstr>
      <vt:lpstr>A127887442T_Data</vt:lpstr>
      <vt:lpstr>A127887442T_Latest</vt:lpstr>
      <vt:lpstr>A127887446A</vt:lpstr>
      <vt:lpstr>A127887446A_Data</vt:lpstr>
      <vt:lpstr>A127887446A_Latest</vt:lpstr>
      <vt:lpstr>A127887450T</vt:lpstr>
      <vt:lpstr>A127887450T_Data</vt:lpstr>
      <vt:lpstr>A127887450T_Latest</vt:lpstr>
      <vt:lpstr>A127887454A</vt:lpstr>
      <vt:lpstr>A127887454A_Data</vt:lpstr>
      <vt:lpstr>A127887454A_Latest</vt:lpstr>
      <vt:lpstr>A127887458K</vt:lpstr>
      <vt:lpstr>A127887458K_Data</vt:lpstr>
      <vt:lpstr>A127887458K_Latest</vt:lpstr>
      <vt:lpstr>A127887462A</vt:lpstr>
      <vt:lpstr>A127887462A_Data</vt:lpstr>
      <vt:lpstr>A127887462A_Latest</vt:lpstr>
      <vt:lpstr>A127887466K</vt:lpstr>
      <vt:lpstr>A127887466K_Data</vt:lpstr>
      <vt:lpstr>A127887466K_Latest</vt:lpstr>
      <vt:lpstr>A127887470A</vt:lpstr>
      <vt:lpstr>A127887470A_Data</vt:lpstr>
      <vt:lpstr>A127887470A_Latest</vt:lpstr>
      <vt:lpstr>A127887474K</vt:lpstr>
      <vt:lpstr>A127887474K_Data</vt:lpstr>
      <vt:lpstr>A127887474K_Latest</vt:lpstr>
      <vt:lpstr>A127887478V</vt:lpstr>
      <vt:lpstr>A127887478V_Data</vt:lpstr>
      <vt:lpstr>A127887478V_Latest</vt:lpstr>
      <vt:lpstr>A127887482K</vt:lpstr>
      <vt:lpstr>A127887482K_Data</vt:lpstr>
      <vt:lpstr>A127887482K_Latest</vt:lpstr>
      <vt:lpstr>A127887486V</vt:lpstr>
      <vt:lpstr>A127887486V_Data</vt:lpstr>
      <vt:lpstr>A127887486V_Latest</vt:lpstr>
      <vt:lpstr>A127887490K</vt:lpstr>
      <vt:lpstr>A127887490K_Data</vt:lpstr>
      <vt:lpstr>A127887490K_Latest</vt:lpstr>
      <vt:lpstr>A127887494V</vt:lpstr>
      <vt:lpstr>A127887494V_Data</vt:lpstr>
      <vt:lpstr>A127887494V_Latest</vt:lpstr>
      <vt:lpstr>A127887502J</vt:lpstr>
      <vt:lpstr>A127887502J_Data</vt:lpstr>
      <vt:lpstr>A127887502J_Latest</vt:lpstr>
      <vt:lpstr>A127887506T</vt:lpstr>
      <vt:lpstr>A127887506T_Data</vt:lpstr>
      <vt:lpstr>A127887506T_Latest</vt:lpstr>
      <vt:lpstr>A127887518A</vt:lpstr>
      <vt:lpstr>A127887518A_Data</vt:lpstr>
      <vt:lpstr>A127887518A_Latest</vt:lpstr>
      <vt:lpstr>A127887522T</vt:lpstr>
      <vt:lpstr>A127887522T_Data</vt:lpstr>
      <vt:lpstr>A127887522T_Latest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A127888806L</vt:lpstr>
      <vt:lpstr>A127888806L_Data</vt:lpstr>
      <vt:lpstr>A127888806L_Latest</vt:lpstr>
      <vt:lpstr>A127888810C</vt:lpstr>
      <vt:lpstr>A127888810C_Data</vt:lpstr>
      <vt:lpstr>A127888810C_Latest</vt:lpstr>
      <vt:lpstr>A127888814L</vt:lpstr>
      <vt:lpstr>A127888814L_Data</vt:lpstr>
      <vt:lpstr>A127888814L_Latest</vt:lpstr>
      <vt:lpstr>A127888818W</vt:lpstr>
      <vt:lpstr>A127888818W_Data</vt:lpstr>
      <vt:lpstr>A127888818W_Latest</vt:lpstr>
      <vt:lpstr>A127888822L</vt:lpstr>
      <vt:lpstr>A127888822L_Data</vt:lpstr>
      <vt:lpstr>A127888822L_Latest</vt:lpstr>
      <vt:lpstr>A127888826W</vt:lpstr>
      <vt:lpstr>A127888826W_Data</vt:lpstr>
      <vt:lpstr>A127888826W_Latest</vt:lpstr>
      <vt:lpstr>A127888830L</vt:lpstr>
      <vt:lpstr>A127888830L_Data</vt:lpstr>
      <vt:lpstr>A127888830L_Latest</vt:lpstr>
      <vt:lpstr>A127888834W</vt:lpstr>
      <vt:lpstr>A127888834W_Data</vt:lpstr>
      <vt:lpstr>A127888834W_Latest</vt:lpstr>
      <vt:lpstr>A127888838F</vt:lpstr>
      <vt:lpstr>A127888838F_Data</vt:lpstr>
      <vt:lpstr>A127888838F_Latest</vt:lpstr>
      <vt:lpstr>A127888842W</vt:lpstr>
      <vt:lpstr>A127888842W_Data</vt:lpstr>
      <vt:lpstr>A127888842W_Latest</vt:lpstr>
      <vt:lpstr>A127888846F</vt:lpstr>
      <vt:lpstr>A127888846F_Data</vt:lpstr>
      <vt:lpstr>A127888846F_Latest</vt:lpstr>
      <vt:lpstr>A127888850W</vt:lpstr>
      <vt:lpstr>A127888850W_Data</vt:lpstr>
      <vt:lpstr>A127888850W_Latest</vt:lpstr>
      <vt:lpstr>A127888854F</vt:lpstr>
      <vt:lpstr>A127888854F_Data</vt:lpstr>
      <vt:lpstr>A127888854F_Latest</vt:lpstr>
      <vt:lpstr>A127888858R</vt:lpstr>
      <vt:lpstr>A127888858R_Data</vt:lpstr>
      <vt:lpstr>A127888858R_Latest</vt:lpstr>
      <vt:lpstr>A127888862F</vt:lpstr>
      <vt:lpstr>A127888862F_Data</vt:lpstr>
      <vt:lpstr>A127888862F_Latest</vt:lpstr>
      <vt:lpstr>A127888866R</vt:lpstr>
      <vt:lpstr>A127888866R_Data</vt:lpstr>
      <vt:lpstr>A127888866R_Latest</vt:lpstr>
      <vt:lpstr>A127888870F</vt:lpstr>
      <vt:lpstr>A127888870F_Data</vt:lpstr>
      <vt:lpstr>A127888870F_Latest</vt:lpstr>
      <vt:lpstr>A127888874R</vt:lpstr>
      <vt:lpstr>A127888874R_Data</vt:lpstr>
      <vt:lpstr>A127888874R_Latest</vt:lpstr>
      <vt:lpstr>A127888878X</vt:lpstr>
      <vt:lpstr>A127888878X_Data</vt:lpstr>
      <vt:lpstr>A127888878X_Latest</vt:lpstr>
      <vt:lpstr>A127888882R</vt:lpstr>
      <vt:lpstr>A127888882R_Data</vt:lpstr>
      <vt:lpstr>A127888882R_Latest</vt:lpstr>
      <vt:lpstr>A127888886X</vt:lpstr>
      <vt:lpstr>A127888886X_Data</vt:lpstr>
      <vt:lpstr>A127888886X_Latest</vt:lpstr>
      <vt:lpstr>A127888890R</vt:lpstr>
      <vt:lpstr>A127888890R_Data</vt:lpstr>
      <vt:lpstr>A127888890R_Latest</vt:lpstr>
      <vt:lpstr>A127888894X</vt:lpstr>
      <vt:lpstr>A127888894X_Data</vt:lpstr>
      <vt:lpstr>A127888894X_Latest</vt:lpstr>
      <vt:lpstr>A127888898J</vt:lpstr>
      <vt:lpstr>A127888898J_Data</vt:lpstr>
      <vt:lpstr>A127888898J_Latest</vt:lpstr>
      <vt:lpstr>A127888902L</vt:lpstr>
      <vt:lpstr>A127888902L_Data</vt:lpstr>
      <vt:lpstr>A127888902L_Latest</vt:lpstr>
      <vt:lpstr>A127888906W</vt:lpstr>
      <vt:lpstr>A127888906W_Data</vt:lpstr>
      <vt:lpstr>A127888906W_Latest</vt:lpstr>
      <vt:lpstr>A127888910L</vt:lpstr>
      <vt:lpstr>A127888910L_Data</vt:lpstr>
      <vt:lpstr>A127888910L_Latest</vt:lpstr>
      <vt:lpstr>A127888914W</vt:lpstr>
      <vt:lpstr>A127888914W_Data</vt:lpstr>
      <vt:lpstr>A127888914W_Latest</vt:lpstr>
      <vt:lpstr>A127888918F</vt:lpstr>
      <vt:lpstr>A127888918F_Data</vt:lpstr>
      <vt:lpstr>A127888918F_Latest</vt:lpstr>
      <vt:lpstr>A127888922W</vt:lpstr>
      <vt:lpstr>A127888922W_Data</vt:lpstr>
      <vt:lpstr>A127888922W_Latest</vt:lpstr>
      <vt:lpstr>A127888930W</vt:lpstr>
      <vt:lpstr>A127888930W_Data</vt:lpstr>
      <vt:lpstr>A127888930W_Latest</vt:lpstr>
      <vt:lpstr>A127888934F</vt:lpstr>
      <vt:lpstr>A127888934F_Data</vt:lpstr>
      <vt:lpstr>A127888934F_Latest</vt:lpstr>
      <vt:lpstr>A127888938R</vt:lpstr>
      <vt:lpstr>A127888938R_Data</vt:lpstr>
      <vt:lpstr>A127888938R_Latest</vt:lpstr>
      <vt:lpstr>A127888942F</vt:lpstr>
      <vt:lpstr>A127888942F_Data</vt:lpstr>
      <vt:lpstr>A127888942F_Latest</vt:lpstr>
      <vt:lpstr>A127888946R</vt:lpstr>
      <vt:lpstr>A127888946R_Data</vt:lpstr>
      <vt:lpstr>A127888946R_Latest</vt:lpstr>
      <vt:lpstr>A127888950F</vt:lpstr>
      <vt:lpstr>A127888950F_Data</vt:lpstr>
      <vt:lpstr>A127888950F_Latest</vt:lpstr>
      <vt:lpstr>A127888954R</vt:lpstr>
      <vt:lpstr>A127888954R_Data</vt:lpstr>
      <vt:lpstr>A127888954R_Latest</vt:lpstr>
      <vt:lpstr>A127888962R</vt:lpstr>
      <vt:lpstr>A127888962R_Data</vt:lpstr>
      <vt:lpstr>A127888962R_Latest</vt:lpstr>
      <vt:lpstr>A127888966X</vt:lpstr>
      <vt:lpstr>A127888966X_Data</vt:lpstr>
      <vt:lpstr>A127888966X_Latest</vt:lpstr>
      <vt:lpstr>A127888970R</vt:lpstr>
      <vt:lpstr>A127888970R_Data</vt:lpstr>
      <vt:lpstr>A127888970R_Latest</vt:lpstr>
      <vt:lpstr>A127888974X</vt:lpstr>
      <vt:lpstr>A127888974X_Data</vt:lpstr>
      <vt:lpstr>A127888974X_Latest</vt:lpstr>
      <vt:lpstr>A127888978J</vt:lpstr>
      <vt:lpstr>A127888978J_Data</vt:lpstr>
      <vt:lpstr>A127888978J_Latest</vt:lpstr>
      <vt:lpstr>A127888982X</vt:lpstr>
      <vt:lpstr>A127888982X_Data</vt:lpstr>
      <vt:lpstr>A127888982X_Latest</vt:lpstr>
      <vt:lpstr>A127888986J</vt:lpstr>
      <vt:lpstr>A127888986J_Data</vt:lpstr>
      <vt:lpstr>A127888986J_Latest</vt:lpstr>
      <vt:lpstr>A127888990X</vt:lpstr>
      <vt:lpstr>A127888990X_Data</vt:lpstr>
      <vt:lpstr>A127888990X_Latest</vt:lpstr>
      <vt:lpstr>A127888994J</vt:lpstr>
      <vt:lpstr>A127888994J_Data</vt:lpstr>
      <vt:lpstr>A127888994J_Latest</vt:lpstr>
      <vt:lpstr>A127888998T</vt:lpstr>
      <vt:lpstr>A127888998T_Data</vt:lpstr>
      <vt:lpstr>A127888998T_Latest</vt:lpstr>
      <vt:lpstr>A127889002X</vt:lpstr>
      <vt:lpstr>A127889002X_Data</vt:lpstr>
      <vt:lpstr>A127889002X_Latest</vt:lpstr>
      <vt:lpstr>A127889006J</vt:lpstr>
      <vt:lpstr>A127889006J_Data</vt:lpstr>
      <vt:lpstr>A127889006J_Latest</vt:lpstr>
      <vt:lpstr>A127889010X</vt:lpstr>
      <vt:lpstr>A127889010X_Data</vt:lpstr>
      <vt:lpstr>A127889010X_Latest</vt:lpstr>
      <vt:lpstr>A127889014J</vt:lpstr>
      <vt:lpstr>A127889014J_Data</vt:lpstr>
      <vt:lpstr>A127889014J_Latest</vt:lpstr>
      <vt:lpstr>A127889018T</vt:lpstr>
      <vt:lpstr>A127889018T_Data</vt:lpstr>
      <vt:lpstr>A127889018T_Latest</vt:lpstr>
      <vt:lpstr>A127889022J</vt:lpstr>
      <vt:lpstr>A127889022J_Data</vt:lpstr>
      <vt:lpstr>A127889022J_Latest</vt:lpstr>
      <vt:lpstr>A127889026T</vt:lpstr>
      <vt:lpstr>A127889026T_Data</vt:lpstr>
      <vt:lpstr>A127889026T_Latest</vt:lpstr>
      <vt:lpstr>A127889030J</vt:lpstr>
      <vt:lpstr>A127889030J_Data</vt:lpstr>
      <vt:lpstr>A127889030J_Latest</vt:lpstr>
      <vt:lpstr>A127889034T</vt:lpstr>
      <vt:lpstr>A127889034T_Data</vt:lpstr>
      <vt:lpstr>A127889034T_Latest</vt:lpstr>
      <vt:lpstr>A127889038A</vt:lpstr>
      <vt:lpstr>A127889038A_Data</vt:lpstr>
      <vt:lpstr>A127889038A_Latest</vt:lpstr>
      <vt:lpstr>A127889042T</vt:lpstr>
      <vt:lpstr>A127889042T_Data</vt:lpstr>
      <vt:lpstr>A127889042T_Latest</vt:lpstr>
      <vt:lpstr>A127889046A</vt:lpstr>
      <vt:lpstr>A127889046A_Data</vt:lpstr>
      <vt:lpstr>A127889046A_Latest</vt:lpstr>
      <vt:lpstr>A127889050T</vt:lpstr>
      <vt:lpstr>A127889050T_Data</vt:lpstr>
      <vt:lpstr>A127889050T_Latest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A127890234J</vt:lpstr>
      <vt:lpstr>A127890234J_Data</vt:lpstr>
      <vt:lpstr>A127890234J_Latest</vt:lpstr>
      <vt:lpstr>A127890238T</vt:lpstr>
      <vt:lpstr>A127890238T_Data</vt:lpstr>
      <vt:lpstr>A127890238T_Latest</vt:lpstr>
      <vt:lpstr>A127890242J</vt:lpstr>
      <vt:lpstr>A127890242J_Data</vt:lpstr>
      <vt:lpstr>A127890242J_Latest</vt:lpstr>
      <vt:lpstr>A127890246T</vt:lpstr>
      <vt:lpstr>A127890246T_Data</vt:lpstr>
      <vt:lpstr>A127890246T_Latest</vt:lpstr>
      <vt:lpstr>A127890250J</vt:lpstr>
      <vt:lpstr>A127890250J_Data</vt:lpstr>
      <vt:lpstr>A127890250J_Latest</vt:lpstr>
      <vt:lpstr>A127890254T</vt:lpstr>
      <vt:lpstr>A127890254T_Data</vt:lpstr>
      <vt:lpstr>A127890254T_Latest</vt:lpstr>
      <vt:lpstr>A127890258A</vt:lpstr>
      <vt:lpstr>A127890258A_Data</vt:lpstr>
      <vt:lpstr>A127890258A_Latest</vt:lpstr>
      <vt:lpstr>A127890262T</vt:lpstr>
      <vt:lpstr>A127890262T_Data</vt:lpstr>
      <vt:lpstr>A127890262T_Latest</vt:lpstr>
      <vt:lpstr>A127890266A</vt:lpstr>
      <vt:lpstr>A127890266A_Data</vt:lpstr>
      <vt:lpstr>A127890266A_Latest</vt:lpstr>
      <vt:lpstr>A127890270T</vt:lpstr>
      <vt:lpstr>A127890270T_Data</vt:lpstr>
      <vt:lpstr>A127890270T_Latest</vt:lpstr>
      <vt:lpstr>A127890274A</vt:lpstr>
      <vt:lpstr>A127890274A_Data</vt:lpstr>
      <vt:lpstr>A127890274A_Latest</vt:lpstr>
      <vt:lpstr>A127890278K</vt:lpstr>
      <vt:lpstr>A127890278K_Data</vt:lpstr>
      <vt:lpstr>A127890278K_Latest</vt:lpstr>
      <vt:lpstr>A127890282A</vt:lpstr>
      <vt:lpstr>A127890282A_Data</vt:lpstr>
      <vt:lpstr>A127890282A_Latest</vt:lpstr>
      <vt:lpstr>A127890286K</vt:lpstr>
      <vt:lpstr>A127890286K_Data</vt:lpstr>
      <vt:lpstr>A127890286K_Latest</vt:lpstr>
      <vt:lpstr>A127890290A</vt:lpstr>
      <vt:lpstr>A127890290A_Data</vt:lpstr>
      <vt:lpstr>A127890290A_Latest</vt:lpstr>
      <vt:lpstr>A127890294K</vt:lpstr>
      <vt:lpstr>A127890294K_Data</vt:lpstr>
      <vt:lpstr>A127890294K_Latest</vt:lpstr>
      <vt:lpstr>A127890298V</vt:lpstr>
      <vt:lpstr>A127890298V_Data</vt:lpstr>
      <vt:lpstr>A127890298V_Latest</vt:lpstr>
      <vt:lpstr>A127890302X</vt:lpstr>
      <vt:lpstr>A127890302X_Data</vt:lpstr>
      <vt:lpstr>A127890302X_Latest</vt:lpstr>
      <vt:lpstr>A127890306J</vt:lpstr>
      <vt:lpstr>A127890306J_Data</vt:lpstr>
      <vt:lpstr>A127890306J_Latest</vt:lpstr>
      <vt:lpstr>A127890310X</vt:lpstr>
      <vt:lpstr>A127890310X_Data</vt:lpstr>
      <vt:lpstr>A127890310X_Latest</vt:lpstr>
      <vt:lpstr>A127890314J</vt:lpstr>
      <vt:lpstr>A127890314J_Data</vt:lpstr>
      <vt:lpstr>A127890314J_Latest</vt:lpstr>
      <vt:lpstr>A127890318T</vt:lpstr>
      <vt:lpstr>A127890318T_Data</vt:lpstr>
      <vt:lpstr>A127890318T_Latest</vt:lpstr>
      <vt:lpstr>A127890322J</vt:lpstr>
      <vt:lpstr>A127890322J_Data</vt:lpstr>
      <vt:lpstr>A127890322J_Latest</vt:lpstr>
      <vt:lpstr>A127890326T</vt:lpstr>
      <vt:lpstr>A127890326T_Data</vt:lpstr>
      <vt:lpstr>A127890326T_Latest</vt:lpstr>
      <vt:lpstr>A127890330J</vt:lpstr>
      <vt:lpstr>A127890330J_Data</vt:lpstr>
      <vt:lpstr>A127890330J_Latest</vt:lpstr>
      <vt:lpstr>A127890334T</vt:lpstr>
      <vt:lpstr>A127890334T_Data</vt:lpstr>
      <vt:lpstr>A127890334T_Latest</vt:lpstr>
      <vt:lpstr>A127890338A</vt:lpstr>
      <vt:lpstr>A127890338A_Data</vt:lpstr>
      <vt:lpstr>A127890338A_Latest</vt:lpstr>
      <vt:lpstr>A127890342T</vt:lpstr>
      <vt:lpstr>A127890342T_Data</vt:lpstr>
      <vt:lpstr>A127890342T_Latest</vt:lpstr>
      <vt:lpstr>A127890346A</vt:lpstr>
      <vt:lpstr>A127890346A_Data</vt:lpstr>
      <vt:lpstr>A127890346A_Latest</vt:lpstr>
      <vt:lpstr>A127890350T</vt:lpstr>
      <vt:lpstr>A127890350T_Data</vt:lpstr>
      <vt:lpstr>A127890350T_Latest</vt:lpstr>
      <vt:lpstr>A127890354A</vt:lpstr>
      <vt:lpstr>A127890354A_Data</vt:lpstr>
      <vt:lpstr>A127890354A_Latest</vt:lpstr>
      <vt:lpstr>A127890358K</vt:lpstr>
      <vt:lpstr>A127890358K_Data</vt:lpstr>
      <vt:lpstr>A127890358K_Latest</vt:lpstr>
      <vt:lpstr>A127890362A</vt:lpstr>
      <vt:lpstr>A127890362A_Data</vt:lpstr>
      <vt:lpstr>A127890362A_Latest</vt:lpstr>
      <vt:lpstr>A127890366K</vt:lpstr>
      <vt:lpstr>A127890366K_Data</vt:lpstr>
      <vt:lpstr>A127890366K_Latest</vt:lpstr>
      <vt:lpstr>A127890370A</vt:lpstr>
      <vt:lpstr>A127890370A_Data</vt:lpstr>
      <vt:lpstr>A127890370A_Latest</vt:lpstr>
      <vt:lpstr>A127890374K</vt:lpstr>
      <vt:lpstr>A127890374K_Data</vt:lpstr>
      <vt:lpstr>A127890374K_Latest</vt:lpstr>
      <vt:lpstr>A127890378V</vt:lpstr>
      <vt:lpstr>A127890378V_Data</vt:lpstr>
      <vt:lpstr>A127890378V_Latest</vt:lpstr>
      <vt:lpstr>A127890386V</vt:lpstr>
      <vt:lpstr>A127890386V_Data</vt:lpstr>
      <vt:lpstr>A127890386V_Latest</vt:lpstr>
      <vt:lpstr>A127890390K</vt:lpstr>
      <vt:lpstr>A127890390K_Data</vt:lpstr>
      <vt:lpstr>A127890390K_Latest</vt:lpstr>
      <vt:lpstr>A127890394V</vt:lpstr>
      <vt:lpstr>A127890394V_Data</vt:lpstr>
      <vt:lpstr>A127890394V_Latest</vt:lpstr>
      <vt:lpstr>A127890402J</vt:lpstr>
      <vt:lpstr>A127890402J_Data</vt:lpstr>
      <vt:lpstr>A127890402J_Latest</vt:lpstr>
      <vt:lpstr>A127890406T</vt:lpstr>
      <vt:lpstr>A127890406T_Data</vt:lpstr>
      <vt:lpstr>A127890406T_Latest</vt:lpstr>
      <vt:lpstr>A127890410J</vt:lpstr>
      <vt:lpstr>A127890410J_Data</vt:lpstr>
      <vt:lpstr>A127890410J_Latest</vt:lpstr>
      <vt:lpstr>A127890414T</vt:lpstr>
      <vt:lpstr>A127890414T_Data</vt:lpstr>
      <vt:lpstr>A127890414T_Latest</vt:lpstr>
      <vt:lpstr>A127890418A</vt:lpstr>
      <vt:lpstr>A127890418A_Data</vt:lpstr>
      <vt:lpstr>A127890418A_Latest</vt:lpstr>
      <vt:lpstr>A127890422T</vt:lpstr>
      <vt:lpstr>A127890422T_Data</vt:lpstr>
      <vt:lpstr>A127890422T_Latest</vt:lpstr>
      <vt:lpstr>A127890426A</vt:lpstr>
      <vt:lpstr>A127890426A_Data</vt:lpstr>
      <vt:lpstr>A127890426A_Latest</vt:lpstr>
      <vt:lpstr>A127890430T</vt:lpstr>
      <vt:lpstr>A127890430T_Data</vt:lpstr>
      <vt:lpstr>A127890430T_Latest</vt:lpstr>
      <vt:lpstr>A127890434A</vt:lpstr>
      <vt:lpstr>A127890434A_Data</vt:lpstr>
      <vt:lpstr>A127890434A_Latest</vt:lpstr>
      <vt:lpstr>A127890438K</vt:lpstr>
      <vt:lpstr>A127890438K_Data</vt:lpstr>
      <vt:lpstr>A127890438K_Latest</vt:lpstr>
      <vt:lpstr>A127890442A</vt:lpstr>
      <vt:lpstr>A127890442A_Data</vt:lpstr>
      <vt:lpstr>A127890442A_Latest</vt:lpstr>
      <vt:lpstr>A127890446K</vt:lpstr>
      <vt:lpstr>A127890446K_Data</vt:lpstr>
      <vt:lpstr>A127890446K_Latest</vt:lpstr>
      <vt:lpstr>A127890450A</vt:lpstr>
      <vt:lpstr>A127890450A_Data</vt:lpstr>
      <vt:lpstr>A127890450A_Latest</vt:lpstr>
      <vt:lpstr>A127890458V</vt:lpstr>
      <vt:lpstr>A127890458V_Data</vt:lpstr>
      <vt:lpstr>A127890458V_Latest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A127891802L</vt:lpstr>
      <vt:lpstr>A127891802L_Data</vt:lpstr>
      <vt:lpstr>A127891802L_Latest</vt:lpstr>
      <vt:lpstr>A127891806W</vt:lpstr>
      <vt:lpstr>A127891806W_Data</vt:lpstr>
      <vt:lpstr>A127891806W_Latest</vt:lpstr>
      <vt:lpstr>A127891810L</vt:lpstr>
      <vt:lpstr>A127891810L_Data</vt:lpstr>
      <vt:lpstr>A127891810L_Latest</vt:lpstr>
      <vt:lpstr>A127891814W</vt:lpstr>
      <vt:lpstr>A127891814W_Data</vt:lpstr>
      <vt:lpstr>A127891814W_Latest</vt:lpstr>
      <vt:lpstr>A127891818F</vt:lpstr>
      <vt:lpstr>A127891818F_Data</vt:lpstr>
      <vt:lpstr>A127891818F_Latest</vt:lpstr>
      <vt:lpstr>A127891822W</vt:lpstr>
      <vt:lpstr>A127891822W_Data</vt:lpstr>
      <vt:lpstr>A127891822W_Latest</vt:lpstr>
      <vt:lpstr>A127891826F</vt:lpstr>
      <vt:lpstr>A127891826F_Data</vt:lpstr>
      <vt:lpstr>A127891826F_Latest</vt:lpstr>
      <vt:lpstr>A127891830W</vt:lpstr>
      <vt:lpstr>A127891830W_Data</vt:lpstr>
      <vt:lpstr>A127891830W_Latest</vt:lpstr>
      <vt:lpstr>A127891834F</vt:lpstr>
      <vt:lpstr>A127891834F_Data</vt:lpstr>
      <vt:lpstr>A127891834F_Latest</vt:lpstr>
      <vt:lpstr>A127891838R</vt:lpstr>
      <vt:lpstr>A127891838R_Data</vt:lpstr>
      <vt:lpstr>A127891838R_Latest</vt:lpstr>
      <vt:lpstr>A127891842F</vt:lpstr>
      <vt:lpstr>A127891842F_Data</vt:lpstr>
      <vt:lpstr>A127891842F_Latest</vt:lpstr>
      <vt:lpstr>A127891846R</vt:lpstr>
      <vt:lpstr>A127891846R_Data</vt:lpstr>
      <vt:lpstr>A127891846R_Latest</vt:lpstr>
      <vt:lpstr>A127891850F</vt:lpstr>
      <vt:lpstr>A127891850F_Data</vt:lpstr>
      <vt:lpstr>A127891850F_Latest</vt:lpstr>
      <vt:lpstr>A127891854R</vt:lpstr>
      <vt:lpstr>A127891854R_Data</vt:lpstr>
      <vt:lpstr>A127891854R_Latest</vt:lpstr>
      <vt:lpstr>A127891858X</vt:lpstr>
      <vt:lpstr>A127891858X_Data</vt:lpstr>
      <vt:lpstr>A127891858X_Latest</vt:lpstr>
      <vt:lpstr>A127891862R</vt:lpstr>
      <vt:lpstr>A127891862R_Data</vt:lpstr>
      <vt:lpstr>A127891862R_Latest</vt:lpstr>
      <vt:lpstr>A127891866X</vt:lpstr>
      <vt:lpstr>A127891866X_Data</vt:lpstr>
      <vt:lpstr>A127891866X_Latest</vt:lpstr>
      <vt:lpstr>A127891870R</vt:lpstr>
      <vt:lpstr>A127891870R_Data</vt:lpstr>
      <vt:lpstr>A127891870R_Latest</vt:lpstr>
      <vt:lpstr>A127891874X</vt:lpstr>
      <vt:lpstr>A127891874X_Data</vt:lpstr>
      <vt:lpstr>A127891874X_Latest</vt:lpstr>
      <vt:lpstr>A127891878J</vt:lpstr>
      <vt:lpstr>A127891878J_Data</vt:lpstr>
      <vt:lpstr>A127891878J_Latest</vt:lpstr>
      <vt:lpstr>A127891882X</vt:lpstr>
      <vt:lpstr>A127891882X_Data</vt:lpstr>
      <vt:lpstr>A127891882X_Latest</vt:lpstr>
      <vt:lpstr>A127891886J</vt:lpstr>
      <vt:lpstr>A127891886J_Data</vt:lpstr>
      <vt:lpstr>A127891886J_Latest</vt:lpstr>
      <vt:lpstr>A127891890X</vt:lpstr>
      <vt:lpstr>A127891890X_Data</vt:lpstr>
      <vt:lpstr>A127891890X_Latest</vt:lpstr>
      <vt:lpstr>A127891894J</vt:lpstr>
      <vt:lpstr>A127891894J_Data</vt:lpstr>
      <vt:lpstr>A127891894J_Latest</vt:lpstr>
      <vt:lpstr>A127891898T</vt:lpstr>
      <vt:lpstr>A127891898T_Data</vt:lpstr>
      <vt:lpstr>A127891898T_Latest</vt:lpstr>
      <vt:lpstr>A127891902W</vt:lpstr>
      <vt:lpstr>A127891902W_Data</vt:lpstr>
      <vt:lpstr>A127891902W_Latest</vt:lpstr>
      <vt:lpstr>A127891906F</vt:lpstr>
      <vt:lpstr>A127891906F_Data</vt:lpstr>
      <vt:lpstr>A127891906F_Latest</vt:lpstr>
      <vt:lpstr>A127891910W</vt:lpstr>
      <vt:lpstr>A127891910W_Data</vt:lpstr>
      <vt:lpstr>A127891910W_Latest</vt:lpstr>
      <vt:lpstr>A127891914F</vt:lpstr>
      <vt:lpstr>A127891914F_Data</vt:lpstr>
      <vt:lpstr>A127891914F_Latest</vt:lpstr>
      <vt:lpstr>A127891918R</vt:lpstr>
      <vt:lpstr>A127891918R_Data</vt:lpstr>
      <vt:lpstr>A127891918R_Latest</vt:lpstr>
      <vt:lpstr>A127891922F</vt:lpstr>
      <vt:lpstr>A127891922F_Data</vt:lpstr>
      <vt:lpstr>A127891922F_Latest</vt:lpstr>
      <vt:lpstr>A127891926R</vt:lpstr>
      <vt:lpstr>A127891926R_Data</vt:lpstr>
      <vt:lpstr>A127891926R_Latest</vt:lpstr>
      <vt:lpstr>A127891930F</vt:lpstr>
      <vt:lpstr>A127891930F_Data</vt:lpstr>
      <vt:lpstr>A127891930F_Latest</vt:lpstr>
      <vt:lpstr>A127891934R</vt:lpstr>
      <vt:lpstr>A127891934R_Data</vt:lpstr>
      <vt:lpstr>A127891934R_Latest</vt:lpstr>
      <vt:lpstr>A127891938X</vt:lpstr>
      <vt:lpstr>A127891938X_Data</vt:lpstr>
      <vt:lpstr>A127891938X_Latest</vt:lpstr>
      <vt:lpstr>A127891942R</vt:lpstr>
      <vt:lpstr>A127891942R_Data</vt:lpstr>
      <vt:lpstr>A127891942R_Latest</vt:lpstr>
      <vt:lpstr>A127891946X</vt:lpstr>
      <vt:lpstr>A127891946X_Data</vt:lpstr>
      <vt:lpstr>A127891946X_Latest</vt:lpstr>
      <vt:lpstr>A127891950R</vt:lpstr>
      <vt:lpstr>A127891950R_Data</vt:lpstr>
      <vt:lpstr>A127891950R_Latest</vt:lpstr>
      <vt:lpstr>A127891954X</vt:lpstr>
      <vt:lpstr>A127891954X_Data</vt:lpstr>
      <vt:lpstr>A127891954X_Latest</vt:lpstr>
      <vt:lpstr>A127891958J</vt:lpstr>
      <vt:lpstr>A127891958J_Data</vt:lpstr>
      <vt:lpstr>A127891958J_Latest</vt:lpstr>
      <vt:lpstr>A127891962X</vt:lpstr>
      <vt:lpstr>A127891962X_Data</vt:lpstr>
      <vt:lpstr>A127891962X_Latest</vt:lpstr>
      <vt:lpstr>A127891966J</vt:lpstr>
      <vt:lpstr>A127891966J_Data</vt:lpstr>
      <vt:lpstr>A127891966J_Latest</vt:lpstr>
      <vt:lpstr>A127891970X</vt:lpstr>
      <vt:lpstr>A127891970X_Data</vt:lpstr>
      <vt:lpstr>A127891970X_Latest</vt:lpstr>
      <vt:lpstr>A127891974J</vt:lpstr>
      <vt:lpstr>A127891974J_Data</vt:lpstr>
      <vt:lpstr>A127891974J_Latest</vt:lpstr>
      <vt:lpstr>A127891978T</vt:lpstr>
      <vt:lpstr>A127891978T_Data</vt:lpstr>
      <vt:lpstr>A127891978T_Latest</vt:lpstr>
      <vt:lpstr>A127891982J</vt:lpstr>
      <vt:lpstr>A127891982J_Data</vt:lpstr>
      <vt:lpstr>A127891982J_Latest</vt:lpstr>
      <vt:lpstr>A127891986T</vt:lpstr>
      <vt:lpstr>A127891986T_Data</vt:lpstr>
      <vt:lpstr>A127891986T_Latest</vt:lpstr>
      <vt:lpstr>A127891990J</vt:lpstr>
      <vt:lpstr>A127891990J_Data</vt:lpstr>
      <vt:lpstr>A127891990J_Latest</vt:lpstr>
      <vt:lpstr>A127891994T</vt:lpstr>
      <vt:lpstr>A127891994T_Data</vt:lpstr>
      <vt:lpstr>A127891994T_Latest</vt:lpstr>
      <vt:lpstr>A127891998A</vt:lpstr>
      <vt:lpstr>A127891998A_Data</vt:lpstr>
      <vt:lpstr>A127891998A_Latest</vt:lpstr>
      <vt:lpstr>A127892002J</vt:lpstr>
      <vt:lpstr>A127892002J_Data</vt:lpstr>
      <vt:lpstr>A127892002J_Latest</vt:lpstr>
      <vt:lpstr>A127892006T</vt:lpstr>
      <vt:lpstr>A127892006T_Data</vt:lpstr>
      <vt:lpstr>A127892006T_Latest</vt:lpstr>
      <vt:lpstr>A127892010J</vt:lpstr>
      <vt:lpstr>A127892010J_Data</vt:lpstr>
      <vt:lpstr>A127892010J_Latest</vt:lpstr>
      <vt:lpstr>A127892022T</vt:lpstr>
      <vt:lpstr>A127892022T_Data</vt:lpstr>
      <vt:lpstr>A127892022T_Latest</vt:lpstr>
      <vt:lpstr>A127892026A</vt:lpstr>
      <vt:lpstr>A127892026A_Data</vt:lpstr>
      <vt:lpstr>A127892026A_Latest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A127893370F</vt:lpstr>
      <vt:lpstr>A127893370F_Data</vt:lpstr>
      <vt:lpstr>A127893370F_Latest</vt:lpstr>
      <vt:lpstr>A127893374R</vt:lpstr>
      <vt:lpstr>A127893374R_Data</vt:lpstr>
      <vt:lpstr>A127893374R_Latest</vt:lpstr>
      <vt:lpstr>A127893378X</vt:lpstr>
      <vt:lpstr>A127893378X_Data</vt:lpstr>
      <vt:lpstr>A127893378X_Latest</vt:lpstr>
      <vt:lpstr>A127893382R</vt:lpstr>
      <vt:lpstr>A127893382R_Data</vt:lpstr>
      <vt:lpstr>A127893382R_Latest</vt:lpstr>
      <vt:lpstr>A127893386X</vt:lpstr>
      <vt:lpstr>A127893386X_Data</vt:lpstr>
      <vt:lpstr>A127893386X_Latest</vt:lpstr>
      <vt:lpstr>A127893390R</vt:lpstr>
      <vt:lpstr>A127893390R_Data</vt:lpstr>
      <vt:lpstr>A127893390R_Latest</vt:lpstr>
      <vt:lpstr>A127893394X</vt:lpstr>
      <vt:lpstr>A127893394X_Data</vt:lpstr>
      <vt:lpstr>A127893394X_Latest</vt:lpstr>
      <vt:lpstr>A127893398J</vt:lpstr>
      <vt:lpstr>A127893398J_Data</vt:lpstr>
      <vt:lpstr>A127893398J_Latest</vt:lpstr>
      <vt:lpstr>A127893402L</vt:lpstr>
      <vt:lpstr>A127893402L_Data</vt:lpstr>
      <vt:lpstr>A127893402L_Latest</vt:lpstr>
      <vt:lpstr>A127893406W</vt:lpstr>
      <vt:lpstr>A127893406W_Data</vt:lpstr>
      <vt:lpstr>A127893406W_Latest</vt:lpstr>
      <vt:lpstr>A127893410L</vt:lpstr>
      <vt:lpstr>A127893410L_Data</vt:lpstr>
      <vt:lpstr>A127893410L_Latest</vt:lpstr>
      <vt:lpstr>A127893414W</vt:lpstr>
      <vt:lpstr>A127893414W_Data</vt:lpstr>
      <vt:lpstr>A127893414W_Latest</vt:lpstr>
      <vt:lpstr>A127893418F</vt:lpstr>
      <vt:lpstr>A127893418F_Data</vt:lpstr>
      <vt:lpstr>A127893418F_Latest</vt:lpstr>
      <vt:lpstr>A127893422W</vt:lpstr>
      <vt:lpstr>A127893422W_Data</vt:lpstr>
      <vt:lpstr>A127893422W_Latest</vt:lpstr>
      <vt:lpstr>A127893426F</vt:lpstr>
      <vt:lpstr>A127893426F_Data</vt:lpstr>
      <vt:lpstr>A127893426F_Latest</vt:lpstr>
      <vt:lpstr>A127893430W</vt:lpstr>
      <vt:lpstr>A127893430W_Data</vt:lpstr>
      <vt:lpstr>A127893430W_Latest</vt:lpstr>
      <vt:lpstr>A127893434F</vt:lpstr>
      <vt:lpstr>A127893434F_Data</vt:lpstr>
      <vt:lpstr>A127893434F_Latest</vt:lpstr>
      <vt:lpstr>A127893438R</vt:lpstr>
      <vt:lpstr>A127893438R_Data</vt:lpstr>
      <vt:lpstr>A127893438R_Latest</vt:lpstr>
      <vt:lpstr>A127893442F</vt:lpstr>
      <vt:lpstr>A127893442F_Data</vt:lpstr>
      <vt:lpstr>A127893442F_Latest</vt:lpstr>
      <vt:lpstr>A127893446R</vt:lpstr>
      <vt:lpstr>A127893446R_Data</vt:lpstr>
      <vt:lpstr>A127893446R_Latest</vt:lpstr>
      <vt:lpstr>A127893450F</vt:lpstr>
      <vt:lpstr>A127893450F_Data</vt:lpstr>
      <vt:lpstr>A127893450F_Latest</vt:lpstr>
      <vt:lpstr>A127893454R</vt:lpstr>
      <vt:lpstr>A127893454R_Data</vt:lpstr>
      <vt:lpstr>A127893454R_Latest</vt:lpstr>
      <vt:lpstr>A127893458X</vt:lpstr>
      <vt:lpstr>A127893458X_Data</vt:lpstr>
      <vt:lpstr>A127893458X_Latest</vt:lpstr>
      <vt:lpstr>A127893462R</vt:lpstr>
      <vt:lpstr>A127893462R_Data</vt:lpstr>
      <vt:lpstr>A127893462R_Latest</vt:lpstr>
      <vt:lpstr>A127893466X</vt:lpstr>
      <vt:lpstr>A127893466X_Data</vt:lpstr>
      <vt:lpstr>A127893466X_Latest</vt:lpstr>
      <vt:lpstr>A127893470R</vt:lpstr>
      <vt:lpstr>A127893470R_Data</vt:lpstr>
      <vt:lpstr>A127893470R_Latest</vt:lpstr>
      <vt:lpstr>A127893474X</vt:lpstr>
      <vt:lpstr>A127893474X_Data</vt:lpstr>
      <vt:lpstr>A127893474X_Latest</vt:lpstr>
      <vt:lpstr>A127893478J</vt:lpstr>
      <vt:lpstr>A127893478J_Data</vt:lpstr>
      <vt:lpstr>A127893478J_Latest</vt:lpstr>
      <vt:lpstr>A127893482X</vt:lpstr>
      <vt:lpstr>A127893482X_Data</vt:lpstr>
      <vt:lpstr>A127893482X_Latest</vt:lpstr>
      <vt:lpstr>A127893486J</vt:lpstr>
      <vt:lpstr>A127893486J_Data</vt:lpstr>
      <vt:lpstr>A127893486J_Latest</vt:lpstr>
      <vt:lpstr>A127893490X</vt:lpstr>
      <vt:lpstr>A127893490X_Data</vt:lpstr>
      <vt:lpstr>A127893490X_Latest</vt:lpstr>
      <vt:lpstr>A127893494J</vt:lpstr>
      <vt:lpstr>A127893494J_Data</vt:lpstr>
      <vt:lpstr>A127893494J_Latest</vt:lpstr>
      <vt:lpstr>A127893498T</vt:lpstr>
      <vt:lpstr>A127893498T_Data</vt:lpstr>
      <vt:lpstr>A127893498T_Latest</vt:lpstr>
      <vt:lpstr>A127893502W</vt:lpstr>
      <vt:lpstr>A127893502W_Data</vt:lpstr>
      <vt:lpstr>A127893502W_Latest</vt:lpstr>
      <vt:lpstr>A127893506F</vt:lpstr>
      <vt:lpstr>A127893506F_Data</vt:lpstr>
      <vt:lpstr>A127893506F_Latest</vt:lpstr>
      <vt:lpstr>A127893510W</vt:lpstr>
      <vt:lpstr>A127893510W_Data</vt:lpstr>
      <vt:lpstr>A127893510W_Latest</vt:lpstr>
      <vt:lpstr>A127893514F</vt:lpstr>
      <vt:lpstr>A127893514F_Data</vt:lpstr>
      <vt:lpstr>A127893514F_Latest</vt:lpstr>
      <vt:lpstr>A127893518R</vt:lpstr>
      <vt:lpstr>A127893518R_Data</vt:lpstr>
      <vt:lpstr>A127893518R_Latest</vt:lpstr>
      <vt:lpstr>A127893522F</vt:lpstr>
      <vt:lpstr>A127893522F_Data</vt:lpstr>
      <vt:lpstr>A127893522F_Latest</vt:lpstr>
      <vt:lpstr>A127893526R</vt:lpstr>
      <vt:lpstr>A127893526R_Data</vt:lpstr>
      <vt:lpstr>A127893526R_Latest</vt:lpstr>
      <vt:lpstr>A127893530F</vt:lpstr>
      <vt:lpstr>A127893530F_Data</vt:lpstr>
      <vt:lpstr>A127893530F_Latest</vt:lpstr>
      <vt:lpstr>A127893534R</vt:lpstr>
      <vt:lpstr>A127893534R_Data</vt:lpstr>
      <vt:lpstr>A127893534R_Latest</vt:lpstr>
      <vt:lpstr>A127893538X</vt:lpstr>
      <vt:lpstr>A127893538X_Data</vt:lpstr>
      <vt:lpstr>A127893538X_Latest</vt:lpstr>
      <vt:lpstr>A127893542R</vt:lpstr>
      <vt:lpstr>A127893542R_Data</vt:lpstr>
      <vt:lpstr>A127893542R_Latest</vt:lpstr>
      <vt:lpstr>A127893546X</vt:lpstr>
      <vt:lpstr>A127893546X_Data</vt:lpstr>
      <vt:lpstr>A127893546X_Latest</vt:lpstr>
      <vt:lpstr>A127893550R</vt:lpstr>
      <vt:lpstr>A127893550R_Data</vt:lpstr>
      <vt:lpstr>A127893550R_Latest</vt:lpstr>
      <vt:lpstr>A127893554X</vt:lpstr>
      <vt:lpstr>A127893554X_Data</vt:lpstr>
      <vt:lpstr>A127893554X_Latest</vt:lpstr>
      <vt:lpstr>A127893558J</vt:lpstr>
      <vt:lpstr>A127893558J_Data</vt:lpstr>
      <vt:lpstr>A127893558J_Latest</vt:lpstr>
      <vt:lpstr>A127893562X</vt:lpstr>
      <vt:lpstr>A127893562X_Data</vt:lpstr>
      <vt:lpstr>A127893562X_Latest</vt:lpstr>
      <vt:lpstr>A127893566J</vt:lpstr>
      <vt:lpstr>A127893566J_Data</vt:lpstr>
      <vt:lpstr>A127893566J_Latest</vt:lpstr>
      <vt:lpstr>A127893570X</vt:lpstr>
      <vt:lpstr>A127893570X_Data</vt:lpstr>
      <vt:lpstr>A127893570X_Latest</vt:lpstr>
      <vt:lpstr>A127893574J</vt:lpstr>
      <vt:lpstr>A127893574J_Data</vt:lpstr>
      <vt:lpstr>A127893574J_Latest</vt:lpstr>
      <vt:lpstr>A127893578T</vt:lpstr>
      <vt:lpstr>A127893578T_Data</vt:lpstr>
      <vt:lpstr>A127893578T_Latest</vt:lpstr>
      <vt:lpstr>A127893582J</vt:lpstr>
      <vt:lpstr>A127893582J_Data</vt:lpstr>
      <vt:lpstr>A127893582J_Latest</vt:lpstr>
      <vt:lpstr>A127893586T</vt:lpstr>
      <vt:lpstr>A127893586T_Data</vt:lpstr>
      <vt:lpstr>A127893586T_Latest</vt:lpstr>
      <vt:lpstr>A127893590J</vt:lpstr>
      <vt:lpstr>A127893590J_Data</vt:lpstr>
      <vt:lpstr>A127893590J_Latest</vt:lpstr>
      <vt:lpstr>A127893594T</vt:lpstr>
      <vt:lpstr>A127893594T_Data</vt:lpstr>
      <vt:lpstr>A127893594T_Latest</vt:lpstr>
      <vt:lpstr>A127893598A</vt:lpstr>
      <vt:lpstr>A127893598A_Data</vt:lpstr>
      <vt:lpstr>A127893598A_Latest</vt:lpstr>
      <vt:lpstr>A127893602F</vt:lpstr>
      <vt:lpstr>A127893602F_Data</vt:lpstr>
      <vt:lpstr>A127893602F_Latest</vt:lpstr>
      <vt:lpstr>A127893606R</vt:lpstr>
      <vt:lpstr>A127893606R_Data</vt:lpstr>
      <vt:lpstr>A127893606R_Latest</vt:lpstr>
      <vt:lpstr>A127893614R</vt:lpstr>
      <vt:lpstr>A127893614R_Data</vt:lpstr>
      <vt:lpstr>A127893614R_Latest</vt:lpstr>
      <vt:lpstr>A127893618X</vt:lpstr>
      <vt:lpstr>A127893618X_Data</vt:lpstr>
      <vt:lpstr>A127893618X_Latest</vt:lpstr>
      <vt:lpstr>A127893622R</vt:lpstr>
      <vt:lpstr>A127893622R_Data</vt:lpstr>
      <vt:lpstr>A127893622R_Latest</vt:lpstr>
      <vt:lpstr>A127893626X</vt:lpstr>
      <vt:lpstr>A127893626X_Data</vt:lpstr>
      <vt:lpstr>A127893626X_Latest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A127894846V</vt:lpstr>
      <vt:lpstr>A127894846V_Data</vt:lpstr>
      <vt:lpstr>A127894846V_Latest</vt:lpstr>
      <vt:lpstr>A127894850K</vt:lpstr>
      <vt:lpstr>A127894850K_Data</vt:lpstr>
      <vt:lpstr>A127894850K_Latest</vt:lpstr>
      <vt:lpstr>A127894854V</vt:lpstr>
      <vt:lpstr>A127894854V_Data</vt:lpstr>
      <vt:lpstr>A127894854V_Latest</vt:lpstr>
      <vt:lpstr>A127894858C</vt:lpstr>
      <vt:lpstr>A127894858C_Data</vt:lpstr>
      <vt:lpstr>A127894858C_Latest</vt:lpstr>
      <vt:lpstr>A127894862V</vt:lpstr>
      <vt:lpstr>A127894862V_Data</vt:lpstr>
      <vt:lpstr>A127894862V_Latest</vt:lpstr>
      <vt:lpstr>A127894866C</vt:lpstr>
      <vt:lpstr>A127894866C_Data</vt:lpstr>
      <vt:lpstr>A127894866C_Latest</vt:lpstr>
      <vt:lpstr>A127894870V</vt:lpstr>
      <vt:lpstr>A127894870V_Data</vt:lpstr>
      <vt:lpstr>A127894870V_Latest</vt:lpstr>
      <vt:lpstr>A127894874C</vt:lpstr>
      <vt:lpstr>A127894874C_Data</vt:lpstr>
      <vt:lpstr>A127894874C_Latest</vt:lpstr>
      <vt:lpstr>A127894878L</vt:lpstr>
      <vt:lpstr>A127894878L_Data</vt:lpstr>
      <vt:lpstr>A127894878L_Latest</vt:lpstr>
      <vt:lpstr>A127894882C</vt:lpstr>
      <vt:lpstr>A127894882C_Data</vt:lpstr>
      <vt:lpstr>A127894882C_Latest</vt:lpstr>
      <vt:lpstr>A127894886L</vt:lpstr>
      <vt:lpstr>A127894886L_Data</vt:lpstr>
      <vt:lpstr>A127894886L_Latest</vt:lpstr>
      <vt:lpstr>A127894890C</vt:lpstr>
      <vt:lpstr>A127894890C_Data</vt:lpstr>
      <vt:lpstr>A127894890C_Latest</vt:lpstr>
      <vt:lpstr>A127894894L</vt:lpstr>
      <vt:lpstr>A127894894L_Data</vt:lpstr>
      <vt:lpstr>A127894894L_Latest</vt:lpstr>
      <vt:lpstr>A127894898W</vt:lpstr>
      <vt:lpstr>A127894898W_Data</vt:lpstr>
      <vt:lpstr>A127894898W_Latest</vt:lpstr>
      <vt:lpstr>A127894902A</vt:lpstr>
      <vt:lpstr>A127894902A_Data</vt:lpstr>
      <vt:lpstr>A127894902A_Latest</vt:lpstr>
      <vt:lpstr>A127894906K</vt:lpstr>
      <vt:lpstr>A127894906K_Data</vt:lpstr>
      <vt:lpstr>A127894906K_Latest</vt:lpstr>
      <vt:lpstr>A127894910A</vt:lpstr>
      <vt:lpstr>A127894910A_Data</vt:lpstr>
      <vt:lpstr>A127894910A_Latest</vt:lpstr>
      <vt:lpstr>A127894914K</vt:lpstr>
      <vt:lpstr>A127894914K_Data</vt:lpstr>
      <vt:lpstr>A127894914K_Latest</vt:lpstr>
      <vt:lpstr>A127894918V</vt:lpstr>
      <vt:lpstr>A127894918V_Data</vt:lpstr>
      <vt:lpstr>A127894918V_Latest</vt:lpstr>
      <vt:lpstr>A127894922K</vt:lpstr>
      <vt:lpstr>A127894922K_Data</vt:lpstr>
      <vt:lpstr>A127894922K_Latest</vt:lpstr>
      <vt:lpstr>A127894926V</vt:lpstr>
      <vt:lpstr>A127894926V_Data</vt:lpstr>
      <vt:lpstr>A127894926V_Latest</vt:lpstr>
      <vt:lpstr>A127894930K</vt:lpstr>
      <vt:lpstr>A127894930K_Data</vt:lpstr>
      <vt:lpstr>A127894930K_Latest</vt:lpstr>
      <vt:lpstr>A127894934V</vt:lpstr>
      <vt:lpstr>A127894934V_Data</vt:lpstr>
      <vt:lpstr>A127894934V_Latest</vt:lpstr>
      <vt:lpstr>A127894938C</vt:lpstr>
      <vt:lpstr>A127894938C_Data</vt:lpstr>
      <vt:lpstr>A127894938C_Latest</vt:lpstr>
      <vt:lpstr>A127894942V</vt:lpstr>
      <vt:lpstr>A127894942V_Data</vt:lpstr>
      <vt:lpstr>A127894942V_Latest</vt:lpstr>
      <vt:lpstr>A127894946C</vt:lpstr>
      <vt:lpstr>A127894946C_Data</vt:lpstr>
      <vt:lpstr>A127894946C_Latest</vt:lpstr>
      <vt:lpstr>A127894950V</vt:lpstr>
      <vt:lpstr>A127894950V_Data</vt:lpstr>
      <vt:lpstr>A127894950V_Latest</vt:lpstr>
      <vt:lpstr>A127894954C</vt:lpstr>
      <vt:lpstr>A127894954C_Data</vt:lpstr>
      <vt:lpstr>A127894954C_Latest</vt:lpstr>
      <vt:lpstr>A127894958L</vt:lpstr>
      <vt:lpstr>A127894958L_Data</vt:lpstr>
      <vt:lpstr>A127894958L_Latest</vt:lpstr>
      <vt:lpstr>A127894962C</vt:lpstr>
      <vt:lpstr>A127894962C_Data</vt:lpstr>
      <vt:lpstr>A127894962C_Latest</vt:lpstr>
      <vt:lpstr>A127894966L</vt:lpstr>
      <vt:lpstr>A127894966L_Data</vt:lpstr>
      <vt:lpstr>A127894966L_Latest</vt:lpstr>
      <vt:lpstr>A127894970C</vt:lpstr>
      <vt:lpstr>A127894970C_Data</vt:lpstr>
      <vt:lpstr>A127894970C_Latest</vt:lpstr>
      <vt:lpstr>A127894974L</vt:lpstr>
      <vt:lpstr>A127894974L_Data</vt:lpstr>
      <vt:lpstr>A127894974L_Latest</vt:lpstr>
      <vt:lpstr>A127894978W</vt:lpstr>
      <vt:lpstr>A127894978W_Data</vt:lpstr>
      <vt:lpstr>A127894978W_Latest</vt:lpstr>
      <vt:lpstr>A127894982L</vt:lpstr>
      <vt:lpstr>A127894982L_Data</vt:lpstr>
      <vt:lpstr>A127894982L_Latest</vt:lpstr>
      <vt:lpstr>A127894986W</vt:lpstr>
      <vt:lpstr>A127894986W_Data</vt:lpstr>
      <vt:lpstr>A127894986W_Latest</vt:lpstr>
      <vt:lpstr>A127894990L</vt:lpstr>
      <vt:lpstr>A127894990L_Data</vt:lpstr>
      <vt:lpstr>A127894990L_Latest</vt:lpstr>
      <vt:lpstr>A127894994W</vt:lpstr>
      <vt:lpstr>A127894994W_Data</vt:lpstr>
      <vt:lpstr>A127894994W_Latest</vt:lpstr>
      <vt:lpstr>A127894998F</vt:lpstr>
      <vt:lpstr>A127894998F_Data</vt:lpstr>
      <vt:lpstr>A127894998F_Latest</vt:lpstr>
      <vt:lpstr>A127895002L</vt:lpstr>
      <vt:lpstr>A127895002L_Data</vt:lpstr>
      <vt:lpstr>A127895002L_Latest</vt:lpstr>
      <vt:lpstr>A127895006W</vt:lpstr>
      <vt:lpstr>A127895006W_Data</vt:lpstr>
      <vt:lpstr>A127895006W_Latest</vt:lpstr>
      <vt:lpstr>A127895010L</vt:lpstr>
      <vt:lpstr>A127895010L_Data</vt:lpstr>
      <vt:lpstr>A127895010L_Latest</vt:lpstr>
      <vt:lpstr>A127895014W</vt:lpstr>
      <vt:lpstr>A127895014W_Data</vt:lpstr>
      <vt:lpstr>A127895014W_Latest</vt:lpstr>
      <vt:lpstr>A127895018F</vt:lpstr>
      <vt:lpstr>A127895018F_Data</vt:lpstr>
      <vt:lpstr>A127895018F_Latest</vt:lpstr>
      <vt:lpstr>A127895022W</vt:lpstr>
      <vt:lpstr>A127895022W_Data</vt:lpstr>
      <vt:lpstr>A127895022W_Latest</vt:lpstr>
      <vt:lpstr>A127895026F</vt:lpstr>
      <vt:lpstr>A127895026F_Data</vt:lpstr>
      <vt:lpstr>A127895026F_Latest</vt:lpstr>
      <vt:lpstr>A127895030W</vt:lpstr>
      <vt:lpstr>A127895030W_Data</vt:lpstr>
      <vt:lpstr>A127895030W_Latest</vt:lpstr>
      <vt:lpstr>A127895034F</vt:lpstr>
      <vt:lpstr>A127895034F_Data</vt:lpstr>
      <vt:lpstr>A127895034F_Latest</vt:lpstr>
      <vt:lpstr>A127895038R</vt:lpstr>
      <vt:lpstr>A127895038R_Data</vt:lpstr>
      <vt:lpstr>A127895038R_Latest</vt:lpstr>
      <vt:lpstr>A127895042F</vt:lpstr>
      <vt:lpstr>A127895042F_Data</vt:lpstr>
      <vt:lpstr>A127895042F_Latest</vt:lpstr>
      <vt:lpstr>A127895046R</vt:lpstr>
      <vt:lpstr>A127895046R_Data</vt:lpstr>
      <vt:lpstr>A127895046R_Latest</vt:lpstr>
      <vt:lpstr>A127895050F</vt:lpstr>
      <vt:lpstr>A127895050F_Data</vt:lpstr>
      <vt:lpstr>A127895050F_Latest</vt:lpstr>
      <vt:lpstr>A127895054R</vt:lpstr>
      <vt:lpstr>A127895054R_Data</vt:lpstr>
      <vt:lpstr>A127895054R_Latest</vt:lpstr>
      <vt:lpstr>A127895058X</vt:lpstr>
      <vt:lpstr>A127895058X_Data</vt:lpstr>
      <vt:lpstr>A127895058X_Latest</vt:lpstr>
      <vt:lpstr>A127895062R</vt:lpstr>
      <vt:lpstr>A127895062R_Data</vt:lpstr>
      <vt:lpstr>A127895062R_Latest</vt:lpstr>
      <vt:lpstr>A127895082X</vt:lpstr>
      <vt:lpstr>A127895082X_Data</vt:lpstr>
      <vt:lpstr>A127895082X_Latest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A127896378C</vt:lpstr>
      <vt:lpstr>A127896378C_Data</vt:lpstr>
      <vt:lpstr>A127896378C_Latest</vt:lpstr>
      <vt:lpstr>A127896382V</vt:lpstr>
      <vt:lpstr>A127896382V_Data</vt:lpstr>
      <vt:lpstr>A127896382V_Latest</vt:lpstr>
      <vt:lpstr>A127896386C</vt:lpstr>
      <vt:lpstr>A127896386C_Data</vt:lpstr>
      <vt:lpstr>A127896386C_Latest</vt:lpstr>
      <vt:lpstr>A127896390V</vt:lpstr>
      <vt:lpstr>A127896390V_Data</vt:lpstr>
      <vt:lpstr>A127896390V_Latest</vt:lpstr>
      <vt:lpstr>A127896394C</vt:lpstr>
      <vt:lpstr>A127896394C_Data</vt:lpstr>
      <vt:lpstr>A127896394C_Latest</vt:lpstr>
      <vt:lpstr>A127896402T</vt:lpstr>
      <vt:lpstr>A127896402T_Data</vt:lpstr>
      <vt:lpstr>A127896402T_Latest</vt:lpstr>
      <vt:lpstr>A127896406A</vt:lpstr>
      <vt:lpstr>A127896406A_Data</vt:lpstr>
      <vt:lpstr>A127896406A_Latest</vt:lpstr>
      <vt:lpstr>A127896410T</vt:lpstr>
      <vt:lpstr>A127896410T_Data</vt:lpstr>
      <vt:lpstr>A127896410T_Latest</vt:lpstr>
      <vt:lpstr>A127896414A</vt:lpstr>
      <vt:lpstr>A127896414A_Data</vt:lpstr>
      <vt:lpstr>A127896414A_Latest</vt:lpstr>
      <vt:lpstr>A127896418K</vt:lpstr>
      <vt:lpstr>A127896418K_Data</vt:lpstr>
      <vt:lpstr>A127896418K_Latest</vt:lpstr>
      <vt:lpstr>A127896422A</vt:lpstr>
      <vt:lpstr>A127896422A_Data</vt:lpstr>
      <vt:lpstr>A127896422A_Latest</vt:lpstr>
      <vt:lpstr>A127896426K</vt:lpstr>
      <vt:lpstr>A127896426K_Data</vt:lpstr>
      <vt:lpstr>A127896426K_Latest</vt:lpstr>
      <vt:lpstr>A127896430A</vt:lpstr>
      <vt:lpstr>A127896430A_Data</vt:lpstr>
      <vt:lpstr>A127896430A_Latest</vt:lpstr>
      <vt:lpstr>A127896434K</vt:lpstr>
      <vt:lpstr>A127896434K_Data</vt:lpstr>
      <vt:lpstr>A127896434K_Latest</vt:lpstr>
      <vt:lpstr>A127896438V</vt:lpstr>
      <vt:lpstr>A127896438V_Data</vt:lpstr>
      <vt:lpstr>A127896438V_Latest</vt:lpstr>
      <vt:lpstr>A127896446V</vt:lpstr>
      <vt:lpstr>A127896446V_Data</vt:lpstr>
      <vt:lpstr>A127896446V_Latest</vt:lpstr>
      <vt:lpstr>A127896450K</vt:lpstr>
      <vt:lpstr>A127896450K_Data</vt:lpstr>
      <vt:lpstr>A127896450K_Latest</vt:lpstr>
      <vt:lpstr>A127896454V</vt:lpstr>
      <vt:lpstr>A127896454V_Data</vt:lpstr>
      <vt:lpstr>A127896454V_Latest</vt:lpstr>
      <vt:lpstr>A127896458C</vt:lpstr>
      <vt:lpstr>A127896458C_Data</vt:lpstr>
      <vt:lpstr>A127896458C_Latest</vt:lpstr>
      <vt:lpstr>A127896462V</vt:lpstr>
      <vt:lpstr>A127896462V_Data</vt:lpstr>
      <vt:lpstr>A127896462V_Latest</vt:lpstr>
      <vt:lpstr>A127896466C</vt:lpstr>
      <vt:lpstr>A127896466C_Data</vt:lpstr>
      <vt:lpstr>A127896466C_Latest</vt:lpstr>
      <vt:lpstr>A127896470V</vt:lpstr>
      <vt:lpstr>A127896470V_Data</vt:lpstr>
      <vt:lpstr>A127896470V_Latest</vt:lpstr>
      <vt:lpstr>A127896474C</vt:lpstr>
      <vt:lpstr>A127896474C_Data</vt:lpstr>
      <vt:lpstr>A127896474C_Latest</vt:lpstr>
      <vt:lpstr>A127896478L</vt:lpstr>
      <vt:lpstr>A127896478L_Data</vt:lpstr>
      <vt:lpstr>A127896478L_Latest</vt:lpstr>
      <vt:lpstr>A127896482C</vt:lpstr>
      <vt:lpstr>A127896482C_Data</vt:lpstr>
      <vt:lpstr>A127896482C_Latest</vt:lpstr>
      <vt:lpstr>A127896486L</vt:lpstr>
      <vt:lpstr>A127896486L_Data</vt:lpstr>
      <vt:lpstr>A127896486L_Latest</vt:lpstr>
      <vt:lpstr>A127896490C</vt:lpstr>
      <vt:lpstr>A127896490C_Data</vt:lpstr>
      <vt:lpstr>A127896490C_Latest</vt:lpstr>
      <vt:lpstr>A127896494L</vt:lpstr>
      <vt:lpstr>A127896494L_Data</vt:lpstr>
      <vt:lpstr>A127896494L_Latest</vt:lpstr>
      <vt:lpstr>A127896498W</vt:lpstr>
      <vt:lpstr>A127896498W_Data</vt:lpstr>
      <vt:lpstr>A127896498W_Latest</vt:lpstr>
      <vt:lpstr>A127896502A</vt:lpstr>
      <vt:lpstr>A127896502A_Data</vt:lpstr>
      <vt:lpstr>A127896502A_Latest</vt:lpstr>
      <vt:lpstr>A127896506K</vt:lpstr>
      <vt:lpstr>A127896506K_Data</vt:lpstr>
      <vt:lpstr>A127896506K_Latest</vt:lpstr>
      <vt:lpstr>A127896510A</vt:lpstr>
      <vt:lpstr>A127896510A_Data</vt:lpstr>
      <vt:lpstr>A127896510A_Latest</vt:lpstr>
      <vt:lpstr>A127896514K</vt:lpstr>
      <vt:lpstr>A127896514K_Data</vt:lpstr>
      <vt:lpstr>A127896514K_Latest</vt:lpstr>
      <vt:lpstr>A127896518V</vt:lpstr>
      <vt:lpstr>A127896518V_Data</vt:lpstr>
      <vt:lpstr>A127896518V_Latest</vt:lpstr>
      <vt:lpstr>A127896522K</vt:lpstr>
      <vt:lpstr>A127896522K_Data</vt:lpstr>
      <vt:lpstr>A127896522K_Latest</vt:lpstr>
      <vt:lpstr>A127896526V</vt:lpstr>
      <vt:lpstr>A127896526V_Data</vt:lpstr>
      <vt:lpstr>A127896526V_Latest</vt:lpstr>
      <vt:lpstr>A127896530K</vt:lpstr>
      <vt:lpstr>A127896530K_Data</vt:lpstr>
      <vt:lpstr>A127896530K_Latest</vt:lpstr>
      <vt:lpstr>A127896534V</vt:lpstr>
      <vt:lpstr>A127896534V_Data</vt:lpstr>
      <vt:lpstr>A127896534V_Latest</vt:lpstr>
      <vt:lpstr>A127896538C</vt:lpstr>
      <vt:lpstr>A127896538C_Data</vt:lpstr>
      <vt:lpstr>A127896538C_Latest</vt:lpstr>
      <vt:lpstr>A127896542V</vt:lpstr>
      <vt:lpstr>A127896542V_Data</vt:lpstr>
      <vt:lpstr>A127896542V_Latest</vt:lpstr>
      <vt:lpstr>A127896546C</vt:lpstr>
      <vt:lpstr>A127896546C_Data</vt:lpstr>
      <vt:lpstr>A127896546C_Latest</vt:lpstr>
      <vt:lpstr>A127896550V</vt:lpstr>
      <vt:lpstr>A127896550V_Data</vt:lpstr>
      <vt:lpstr>A127896550V_Latest</vt:lpstr>
      <vt:lpstr>A127896554C</vt:lpstr>
      <vt:lpstr>A127896554C_Data</vt:lpstr>
      <vt:lpstr>A127896554C_Latest</vt:lpstr>
      <vt:lpstr>A127896558L</vt:lpstr>
      <vt:lpstr>A127896558L_Data</vt:lpstr>
      <vt:lpstr>A127896558L_Latest</vt:lpstr>
      <vt:lpstr>A127896562C</vt:lpstr>
      <vt:lpstr>A127896562C_Data</vt:lpstr>
      <vt:lpstr>A127896562C_Latest</vt:lpstr>
      <vt:lpstr>A127896566L</vt:lpstr>
      <vt:lpstr>A127896566L_Data</vt:lpstr>
      <vt:lpstr>A127896566L_Latest</vt:lpstr>
      <vt:lpstr>A127896570C</vt:lpstr>
      <vt:lpstr>A127896570C_Data</vt:lpstr>
      <vt:lpstr>A127896570C_Latest</vt:lpstr>
      <vt:lpstr>A127896574L</vt:lpstr>
      <vt:lpstr>A127896574L_Data</vt:lpstr>
      <vt:lpstr>A127896574L_Latest</vt:lpstr>
      <vt:lpstr>A127896578W</vt:lpstr>
      <vt:lpstr>A127896578W_Data</vt:lpstr>
      <vt:lpstr>A127896578W_Latest</vt:lpstr>
      <vt:lpstr>A127896582L</vt:lpstr>
      <vt:lpstr>A127896582L_Data</vt:lpstr>
      <vt:lpstr>A127896582L_Latest</vt:lpstr>
      <vt:lpstr>A127896586W</vt:lpstr>
      <vt:lpstr>A127896586W_Data</vt:lpstr>
      <vt:lpstr>A127896586W_Latest</vt:lpstr>
      <vt:lpstr>A127896590L</vt:lpstr>
      <vt:lpstr>A127896590L_Data</vt:lpstr>
      <vt:lpstr>A127896590L_Latest</vt:lpstr>
      <vt:lpstr>A127896594W</vt:lpstr>
      <vt:lpstr>A127896594W_Data</vt:lpstr>
      <vt:lpstr>A127896594W_Latest</vt:lpstr>
      <vt:lpstr>A127896598F</vt:lpstr>
      <vt:lpstr>A127896598F_Data</vt:lpstr>
      <vt:lpstr>A127896598F_Latest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A127897950X</vt:lpstr>
      <vt:lpstr>A127897950X_Data</vt:lpstr>
      <vt:lpstr>A127897950X_Latest</vt:lpstr>
      <vt:lpstr>A127897954J</vt:lpstr>
      <vt:lpstr>A127897954J_Data</vt:lpstr>
      <vt:lpstr>A127897954J_Latest</vt:lpstr>
      <vt:lpstr>A127897958T</vt:lpstr>
      <vt:lpstr>A127897958T_Data</vt:lpstr>
      <vt:lpstr>A127897958T_Latest</vt:lpstr>
      <vt:lpstr>A127897962J</vt:lpstr>
      <vt:lpstr>A127897962J_Data</vt:lpstr>
      <vt:lpstr>A127897962J_Latest</vt:lpstr>
      <vt:lpstr>A127897966T</vt:lpstr>
      <vt:lpstr>A127897966T_Data</vt:lpstr>
      <vt:lpstr>A127897966T_Latest</vt:lpstr>
      <vt:lpstr>A127897970J</vt:lpstr>
      <vt:lpstr>A127897970J_Data</vt:lpstr>
      <vt:lpstr>A127897970J_Latest</vt:lpstr>
      <vt:lpstr>A127897974T</vt:lpstr>
      <vt:lpstr>A127897974T_Data</vt:lpstr>
      <vt:lpstr>A127897974T_Latest</vt:lpstr>
      <vt:lpstr>A127897978A</vt:lpstr>
      <vt:lpstr>A127897978A_Data</vt:lpstr>
      <vt:lpstr>A127897978A_Latest</vt:lpstr>
      <vt:lpstr>A127897982T</vt:lpstr>
      <vt:lpstr>A127897982T_Data</vt:lpstr>
      <vt:lpstr>A127897982T_Latest</vt:lpstr>
      <vt:lpstr>A127897986A</vt:lpstr>
      <vt:lpstr>A127897986A_Data</vt:lpstr>
      <vt:lpstr>A127897986A_Latest</vt:lpstr>
      <vt:lpstr>A127897990T</vt:lpstr>
      <vt:lpstr>A127897990T_Data</vt:lpstr>
      <vt:lpstr>A127897990T_Latest</vt:lpstr>
      <vt:lpstr>A127897994A</vt:lpstr>
      <vt:lpstr>A127897994A_Data</vt:lpstr>
      <vt:lpstr>A127897994A_Latest</vt:lpstr>
      <vt:lpstr>A127897998K</vt:lpstr>
      <vt:lpstr>A127897998K_Data</vt:lpstr>
      <vt:lpstr>A127897998K_Latest</vt:lpstr>
      <vt:lpstr>A127898002T</vt:lpstr>
      <vt:lpstr>A127898002T_Data</vt:lpstr>
      <vt:lpstr>A127898002T_Latest</vt:lpstr>
      <vt:lpstr>A127898006A</vt:lpstr>
      <vt:lpstr>A127898006A_Data</vt:lpstr>
      <vt:lpstr>A127898006A_Latest</vt:lpstr>
      <vt:lpstr>A127898010T</vt:lpstr>
      <vt:lpstr>A127898010T_Data</vt:lpstr>
      <vt:lpstr>A127898010T_Latest</vt:lpstr>
      <vt:lpstr>A127898014A</vt:lpstr>
      <vt:lpstr>A127898014A_Data</vt:lpstr>
      <vt:lpstr>A127898014A_Latest</vt:lpstr>
      <vt:lpstr>A127898018K</vt:lpstr>
      <vt:lpstr>A127898018K_Data</vt:lpstr>
      <vt:lpstr>A127898018K_Latest</vt:lpstr>
      <vt:lpstr>A127898022A</vt:lpstr>
      <vt:lpstr>A127898022A_Data</vt:lpstr>
      <vt:lpstr>A127898022A_Latest</vt:lpstr>
      <vt:lpstr>A127898026K</vt:lpstr>
      <vt:lpstr>A127898026K_Data</vt:lpstr>
      <vt:lpstr>A127898026K_Latest</vt:lpstr>
      <vt:lpstr>A127898030A</vt:lpstr>
      <vt:lpstr>A127898030A_Data</vt:lpstr>
      <vt:lpstr>A127898030A_Latest</vt:lpstr>
      <vt:lpstr>A127898034K</vt:lpstr>
      <vt:lpstr>A127898034K_Data</vt:lpstr>
      <vt:lpstr>A127898034K_Latest</vt:lpstr>
      <vt:lpstr>A127898038V</vt:lpstr>
      <vt:lpstr>A127898038V_Data</vt:lpstr>
      <vt:lpstr>A127898038V_Latest</vt:lpstr>
      <vt:lpstr>A127898042K</vt:lpstr>
      <vt:lpstr>A127898042K_Data</vt:lpstr>
      <vt:lpstr>A127898042K_Latest</vt:lpstr>
      <vt:lpstr>A127898046V</vt:lpstr>
      <vt:lpstr>A127898046V_Data</vt:lpstr>
      <vt:lpstr>A127898046V_Latest</vt:lpstr>
      <vt:lpstr>A127898050K</vt:lpstr>
      <vt:lpstr>A127898050K_Data</vt:lpstr>
      <vt:lpstr>A127898050K_Latest</vt:lpstr>
      <vt:lpstr>A127898054V</vt:lpstr>
      <vt:lpstr>A127898054V_Data</vt:lpstr>
      <vt:lpstr>A127898054V_Latest</vt:lpstr>
      <vt:lpstr>A127898058C</vt:lpstr>
      <vt:lpstr>A127898058C_Data</vt:lpstr>
      <vt:lpstr>A127898058C_Latest</vt:lpstr>
      <vt:lpstr>A127898062V</vt:lpstr>
      <vt:lpstr>A127898062V_Data</vt:lpstr>
      <vt:lpstr>A127898062V_Latest</vt:lpstr>
      <vt:lpstr>A127898066C</vt:lpstr>
      <vt:lpstr>A127898066C_Data</vt:lpstr>
      <vt:lpstr>A127898066C_Latest</vt:lpstr>
      <vt:lpstr>A127898070V</vt:lpstr>
      <vt:lpstr>A127898070V_Data</vt:lpstr>
      <vt:lpstr>A127898070V_Latest</vt:lpstr>
      <vt:lpstr>A127898074C</vt:lpstr>
      <vt:lpstr>A127898074C_Data</vt:lpstr>
      <vt:lpstr>A127898074C_Latest</vt:lpstr>
      <vt:lpstr>A127898078L</vt:lpstr>
      <vt:lpstr>A127898078L_Data</vt:lpstr>
      <vt:lpstr>A127898078L_Latest</vt:lpstr>
      <vt:lpstr>A127898082C</vt:lpstr>
      <vt:lpstr>A127898082C_Data</vt:lpstr>
      <vt:lpstr>A127898082C_Latest</vt:lpstr>
      <vt:lpstr>A127898086L</vt:lpstr>
      <vt:lpstr>A127898086L_Data</vt:lpstr>
      <vt:lpstr>A127898086L_Latest</vt:lpstr>
      <vt:lpstr>A127898090C</vt:lpstr>
      <vt:lpstr>A127898090C_Data</vt:lpstr>
      <vt:lpstr>A127898090C_Latest</vt:lpstr>
      <vt:lpstr>A127898094L</vt:lpstr>
      <vt:lpstr>A127898094L_Data</vt:lpstr>
      <vt:lpstr>A127898094L_Latest</vt:lpstr>
      <vt:lpstr>A127898098W</vt:lpstr>
      <vt:lpstr>A127898098W_Data</vt:lpstr>
      <vt:lpstr>A127898098W_Latest</vt:lpstr>
      <vt:lpstr>A127898102A</vt:lpstr>
      <vt:lpstr>A127898102A_Data</vt:lpstr>
      <vt:lpstr>A127898102A_Latest</vt:lpstr>
      <vt:lpstr>A127898110A</vt:lpstr>
      <vt:lpstr>A127898110A_Data</vt:lpstr>
      <vt:lpstr>A127898110A_Latest</vt:lpstr>
      <vt:lpstr>A127898114K</vt:lpstr>
      <vt:lpstr>A127898114K_Data</vt:lpstr>
      <vt:lpstr>A127898114K_Latest</vt:lpstr>
      <vt:lpstr>A127898118V</vt:lpstr>
      <vt:lpstr>A127898118V_Data</vt:lpstr>
      <vt:lpstr>A127898118V_Latest</vt:lpstr>
      <vt:lpstr>A127898122K</vt:lpstr>
      <vt:lpstr>A127898122K_Data</vt:lpstr>
      <vt:lpstr>A127898122K_Latest</vt:lpstr>
      <vt:lpstr>A127898126V</vt:lpstr>
      <vt:lpstr>A127898126V_Data</vt:lpstr>
      <vt:lpstr>A127898126V_Latest</vt:lpstr>
      <vt:lpstr>A127898130K</vt:lpstr>
      <vt:lpstr>A127898130K_Data</vt:lpstr>
      <vt:lpstr>A127898130K_Latest</vt:lpstr>
      <vt:lpstr>A127898134V</vt:lpstr>
      <vt:lpstr>A127898134V_Data</vt:lpstr>
      <vt:lpstr>A127898134V_Latest</vt:lpstr>
      <vt:lpstr>A127898138C</vt:lpstr>
      <vt:lpstr>A127898138C_Data</vt:lpstr>
      <vt:lpstr>A127898138C_Latest</vt:lpstr>
      <vt:lpstr>A127898142V</vt:lpstr>
      <vt:lpstr>A127898142V_Data</vt:lpstr>
      <vt:lpstr>A127898142V_Latest</vt:lpstr>
      <vt:lpstr>A127898146C</vt:lpstr>
      <vt:lpstr>A127898146C_Data</vt:lpstr>
      <vt:lpstr>A127898146C_Latest</vt:lpstr>
      <vt:lpstr>A127898150V</vt:lpstr>
      <vt:lpstr>A127898150V_Data</vt:lpstr>
      <vt:lpstr>A127898150V_Latest</vt:lpstr>
      <vt:lpstr>A127899454X</vt:lpstr>
      <vt:lpstr>A127899454X_Data</vt:lpstr>
      <vt:lpstr>A127899454X_Latest</vt:lpstr>
      <vt:lpstr>A127899458J</vt:lpstr>
      <vt:lpstr>A127899458J_Data</vt:lpstr>
      <vt:lpstr>A127899458J_Latest</vt:lpstr>
      <vt:lpstr>A127899462X</vt:lpstr>
      <vt:lpstr>A127899462X_Data</vt:lpstr>
      <vt:lpstr>A127899462X_Latest</vt:lpstr>
      <vt:lpstr>A127899466J</vt:lpstr>
      <vt:lpstr>A127899466J_Data</vt:lpstr>
      <vt:lpstr>A127899466J_Latest</vt:lpstr>
      <vt:lpstr>A127899470X</vt:lpstr>
      <vt:lpstr>A127899470X_Data</vt:lpstr>
      <vt:lpstr>A127899470X_Latest</vt:lpstr>
      <vt:lpstr>A127899474J</vt:lpstr>
      <vt:lpstr>A127899474J_Data</vt:lpstr>
      <vt:lpstr>A127899474J_Latest</vt:lpstr>
      <vt:lpstr>A127899478T</vt:lpstr>
      <vt:lpstr>A127899478T_Data</vt:lpstr>
      <vt:lpstr>A127899478T_Latest</vt:lpstr>
      <vt:lpstr>A127899482J</vt:lpstr>
      <vt:lpstr>A127899482J_Data</vt:lpstr>
      <vt:lpstr>A127899482J_Latest</vt:lpstr>
      <vt:lpstr>A127899486T</vt:lpstr>
      <vt:lpstr>A127899486T_Data</vt:lpstr>
      <vt:lpstr>A127899486T_Latest</vt:lpstr>
      <vt:lpstr>A127899490J</vt:lpstr>
      <vt:lpstr>A127899490J_Data</vt:lpstr>
      <vt:lpstr>A127899490J_Latest</vt:lpstr>
      <vt:lpstr>A127899498A</vt:lpstr>
      <vt:lpstr>A127899498A_Data</vt:lpstr>
      <vt:lpstr>A127899498A_Latest</vt:lpstr>
      <vt:lpstr>A127899502F</vt:lpstr>
      <vt:lpstr>A127899502F_Data</vt:lpstr>
      <vt:lpstr>A127899502F_Latest</vt:lpstr>
      <vt:lpstr>A127899506R</vt:lpstr>
      <vt:lpstr>A127899506R_Data</vt:lpstr>
      <vt:lpstr>A127899506R_Latest</vt:lpstr>
      <vt:lpstr>A127899510F</vt:lpstr>
      <vt:lpstr>A127899510F_Data</vt:lpstr>
      <vt:lpstr>A127899510F_Latest</vt:lpstr>
      <vt:lpstr>A127899514R</vt:lpstr>
      <vt:lpstr>A127899514R_Data</vt:lpstr>
      <vt:lpstr>A127899514R_Latest</vt:lpstr>
      <vt:lpstr>A127899518X</vt:lpstr>
      <vt:lpstr>A127899518X_Data</vt:lpstr>
      <vt:lpstr>A127899518X_Latest</vt:lpstr>
      <vt:lpstr>A127899522R</vt:lpstr>
      <vt:lpstr>A127899522R_Data</vt:lpstr>
      <vt:lpstr>A127899522R_Latest</vt:lpstr>
      <vt:lpstr>A127899526X</vt:lpstr>
      <vt:lpstr>A127899526X_Data</vt:lpstr>
      <vt:lpstr>A127899526X_Latest</vt:lpstr>
      <vt:lpstr>A127899530R</vt:lpstr>
      <vt:lpstr>A127899530R_Data</vt:lpstr>
      <vt:lpstr>A127899530R_Latest</vt:lpstr>
      <vt:lpstr>A127899534X</vt:lpstr>
      <vt:lpstr>A127899534X_Data</vt:lpstr>
      <vt:lpstr>A127899534X_Latest</vt:lpstr>
      <vt:lpstr>A127899542X</vt:lpstr>
      <vt:lpstr>A127899542X_Data</vt:lpstr>
      <vt:lpstr>A127899542X_Latest</vt:lpstr>
      <vt:lpstr>A127899546J</vt:lpstr>
      <vt:lpstr>A127899546J_Data</vt:lpstr>
      <vt:lpstr>A127899546J_Latest</vt:lpstr>
      <vt:lpstr>A127899550X</vt:lpstr>
      <vt:lpstr>A127899550X_Data</vt:lpstr>
      <vt:lpstr>A127899550X_Latest</vt:lpstr>
      <vt:lpstr>A127899554J</vt:lpstr>
      <vt:lpstr>A127899554J_Data</vt:lpstr>
      <vt:lpstr>A127899554J_Latest</vt:lpstr>
      <vt:lpstr>A127899558T</vt:lpstr>
      <vt:lpstr>A127899558T_Data</vt:lpstr>
      <vt:lpstr>A127899558T_Latest</vt:lpstr>
      <vt:lpstr>A127899562J</vt:lpstr>
      <vt:lpstr>A127899562J_Data</vt:lpstr>
      <vt:lpstr>A127899562J_Latest</vt:lpstr>
      <vt:lpstr>A127899570J</vt:lpstr>
      <vt:lpstr>A127899570J_Data</vt:lpstr>
      <vt:lpstr>A127899570J_Latest</vt:lpstr>
      <vt:lpstr>A127899574T</vt:lpstr>
      <vt:lpstr>A127899574T_Data</vt:lpstr>
      <vt:lpstr>A127899574T_Latest</vt:lpstr>
      <vt:lpstr>A127899578A</vt:lpstr>
      <vt:lpstr>A127899578A_Data</vt:lpstr>
      <vt:lpstr>A127899578A_Latest</vt:lpstr>
      <vt:lpstr>A127899582T</vt:lpstr>
      <vt:lpstr>A127899582T_Data</vt:lpstr>
      <vt:lpstr>A127899582T_Latest</vt:lpstr>
      <vt:lpstr>A127899586A</vt:lpstr>
      <vt:lpstr>A127899586A_Data</vt:lpstr>
      <vt:lpstr>A127899586A_Latest</vt:lpstr>
      <vt:lpstr>A127899594A</vt:lpstr>
      <vt:lpstr>A127899594A_Data</vt:lpstr>
      <vt:lpstr>A127899594A_Latest</vt:lpstr>
      <vt:lpstr>A127899598K</vt:lpstr>
      <vt:lpstr>A127899598K_Data</vt:lpstr>
      <vt:lpstr>A127899598K_Latest</vt:lpstr>
      <vt:lpstr>A127899602R</vt:lpstr>
      <vt:lpstr>A127899602R_Data</vt:lpstr>
      <vt:lpstr>A127899602R_Latest</vt:lpstr>
      <vt:lpstr>A127899606X</vt:lpstr>
      <vt:lpstr>A127899606X_Data</vt:lpstr>
      <vt:lpstr>A127899606X_Latest</vt:lpstr>
      <vt:lpstr>A127899610R</vt:lpstr>
      <vt:lpstr>A127899610R_Data</vt:lpstr>
      <vt:lpstr>A127899610R_Latest</vt:lpstr>
      <vt:lpstr>A127899614X</vt:lpstr>
      <vt:lpstr>A127899614X_Data</vt:lpstr>
      <vt:lpstr>A127899614X_Latest</vt:lpstr>
      <vt:lpstr>A127899618J</vt:lpstr>
      <vt:lpstr>A127899618J_Data</vt:lpstr>
      <vt:lpstr>A127899618J_Latest</vt:lpstr>
      <vt:lpstr>A127899622X</vt:lpstr>
      <vt:lpstr>A127899622X_Data</vt:lpstr>
      <vt:lpstr>A127899622X_Latest</vt:lpstr>
      <vt:lpstr>A127899626J</vt:lpstr>
      <vt:lpstr>A127899626J_Data</vt:lpstr>
      <vt:lpstr>A127899626J_Latest</vt:lpstr>
      <vt:lpstr>A127899630X</vt:lpstr>
      <vt:lpstr>A127899630X_Data</vt:lpstr>
      <vt:lpstr>A127899630X_Latest</vt:lpstr>
      <vt:lpstr>A127899634J</vt:lpstr>
      <vt:lpstr>A127899634J_Data</vt:lpstr>
      <vt:lpstr>A127899634J_Latest</vt:lpstr>
      <vt:lpstr>A127899638T</vt:lpstr>
      <vt:lpstr>A127899638T_Data</vt:lpstr>
      <vt:lpstr>A127899638T_Latest</vt:lpstr>
      <vt:lpstr>A127899642J</vt:lpstr>
      <vt:lpstr>A127899642J_Data</vt:lpstr>
      <vt:lpstr>A127899642J_Latest</vt:lpstr>
      <vt:lpstr>A127899646T</vt:lpstr>
      <vt:lpstr>A127899646T_Data</vt:lpstr>
      <vt:lpstr>A127899646T_Latest</vt:lpstr>
      <vt:lpstr>A127899650J</vt:lpstr>
      <vt:lpstr>A127899650J_Data</vt:lpstr>
      <vt:lpstr>A127899650J_Latest</vt:lpstr>
      <vt:lpstr>A127899654T</vt:lpstr>
      <vt:lpstr>A127899654T_Data</vt:lpstr>
      <vt:lpstr>A127899654T_Latest</vt:lpstr>
      <vt:lpstr>A127899658A</vt:lpstr>
      <vt:lpstr>A127899658A_Data</vt:lpstr>
      <vt:lpstr>A127899658A_Latest</vt:lpstr>
      <vt:lpstr>A127899662T</vt:lpstr>
      <vt:lpstr>A127899662T_Data</vt:lpstr>
      <vt:lpstr>A127899662T_Latest</vt:lpstr>
      <vt:lpstr>A127899670T</vt:lpstr>
      <vt:lpstr>A127899670T_Data</vt:lpstr>
      <vt:lpstr>A127899670T_Latest</vt:lpstr>
      <vt:lpstr>A127899674A</vt:lpstr>
      <vt:lpstr>A127899674A_Data</vt:lpstr>
      <vt:lpstr>A127899674A_Latest</vt:lpstr>
      <vt:lpstr>A127899678K</vt:lpstr>
      <vt:lpstr>A127899678K_Data</vt:lpstr>
      <vt:lpstr>A127899678K_Latest</vt:lpstr>
      <vt:lpstr>A127899682A</vt:lpstr>
      <vt:lpstr>A127899682A_Data</vt:lpstr>
      <vt:lpstr>A127899682A_Latest</vt:lpstr>
      <vt:lpstr>A127899686K</vt:lpstr>
      <vt:lpstr>A127899686K_Data</vt:lpstr>
      <vt:lpstr>A127899686K_Latest</vt:lpstr>
      <vt:lpstr>A127899690A</vt:lpstr>
      <vt:lpstr>A127899690A_Data</vt:lpstr>
      <vt:lpstr>A127899690A_Latest</vt:lpstr>
      <vt:lpstr>A127899694K</vt:lpstr>
      <vt:lpstr>A127899694K_Data</vt:lpstr>
      <vt:lpstr>A127899694K_Latest</vt:lpstr>
      <vt:lpstr>A127899698V</vt:lpstr>
      <vt:lpstr>A127899698V_Data</vt:lpstr>
      <vt:lpstr>A127899698V_Latest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A127901062L</vt:lpstr>
      <vt:lpstr>A127901062L_Data</vt:lpstr>
      <vt:lpstr>A127901062L_Latest</vt:lpstr>
      <vt:lpstr>A127901066W</vt:lpstr>
      <vt:lpstr>A127901066W_Data</vt:lpstr>
      <vt:lpstr>A127901066W_Latest</vt:lpstr>
      <vt:lpstr>A127901070L</vt:lpstr>
      <vt:lpstr>A127901070L_Data</vt:lpstr>
      <vt:lpstr>A127901070L_Latest</vt:lpstr>
      <vt:lpstr>A127901074W</vt:lpstr>
      <vt:lpstr>A127901074W_Data</vt:lpstr>
      <vt:lpstr>A127901074W_Latest</vt:lpstr>
      <vt:lpstr>A127901078F</vt:lpstr>
      <vt:lpstr>A127901078F_Data</vt:lpstr>
      <vt:lpstr>A127901078F_Latest</vt:lpstr>
      <vt:lpstr>A127901082W</vt:lpstr>
      <vt:lpstr>A127901082W_Data</vt:lpstr>
      <vt:lpstr>A127901082W_Latest</vt:lpstr>
      <vt:lpstr>A127901086F</vt:lpstr>
      <vt:lpstr>A127901086F_Data</vt:lpstr>
      <vt:lpstr>A127901086F_Latest</vt:lpstr>
      <vt:lpstr>A127901090W</vt:lpstr>
      <vt:lpstr>A127901090W_Data</vt:lpstr>
      <vt:lpstr>A127901090W_Latest</vt:lpstr>
      <vt:lpstr>A127901094F</vt:lpstr>
      <vt:lpstr>A127901094F_Data</vt:lpstr>
      <vt:lpstr>A127901094F_Latest</vt:lpstr>
      <vt:lpstr>A127901098R</vt:lpstr>
      <vt:lpstr>A127901098R_Data</vt:lpstr>
      <vt:lpstr>A127901098R_Latest</vt:lpstr>
      <vt:lpstr>A127901102V</vt:lpstr>
      <vt:lpstr>A127901102V_Data</vt:lpstr>
      <vt:lpstr>A127901102V_Latest</vt:lpstr>
      <vt:lpstr>A127901106C</vt:lpstr>
      <vt:lpstr>A127901106C_Data</vt:lpstr>
      <vt:lpstr>A127901106C_Latest</vt:lpstr>
      <vt:lpstr>A127901110V</vt:lpstr>
      <vt:lpstr>A127901110V_Data</vt:lpstr>
      <vt:lpstr>A127901110V_Latest</vt:lpstr>
      <vt:lpstr>A127901114C</vt:lpstr>
      <vt:lpstr>A127901114C_Data</vt:lpstr>
      <vt:lpstr>A127901114C_Latest</vt:lpstr>
      <vt:lpstr>A127901118L</vt:lpstr>
      <vt:lpstr>A127901118L_Data</vt:lpstr>
      <vt:lpstr>A127901118L_Latest</vt:lpstr>
      <vt:lpstr>A127901122C</vt:lpstr>
      <vt:lpstr>A127901122C_Data</vt:lpstr>
      <vt:lpstr>A127901122C_Latest</vt:lpstr>
      <vt:lpstr>A127901126L</vt:lpstr>
      <vt:lpstr>A127901126L_Data</vt:lpstr>
      <vt:lpstr>A127901126L_Latest</vt:lpstr>
      <vt:lpstr>A127901130C</vt:lpstr>
      <vt:lpstr>A127901130C_Data</vt:lpstr>
      <vt:lpstr>A127901130C_Latest</vt:lpstr>
      <vt:lpstr>A127901134L</vt:lpstr>
      <vt:lpstr>A127901134L_Data</vt:lpstr>
      <vt:lpstr>A127901134L_Latest</vt:lpstr>
      <vt:lpstr>A127901138W</vt:lpstr>
      <vt:lpstr>A127901138W_Data</vt:lpstr>
      <vt:lpstr>A127901138W_Latest</vt:lpstr>
      <vt:lpstr>A127901142L</vt:lpstr>
      <vt:lpstr>A127901142L_Data</vt:lpstr>
      <vt:lpstr>A127901142L_Latest</vt:lpstr>
      <vt:lpstr>A127901146W</vt:lpstr>
      <vt:lpstr>A127901146W_Data</vt:lpstr>
      <vt:lpstr>A127901146W_Latest</vt:lpstr>
      <vt:lpstr>A127901150L</vt:lpstr>
      <vt:lpstr>A127901150L_Data</vt:lpstr>
      <vt:lpstr>A127901150L_Latest</vt:lpstr>
      <vt:lpstr>A127901158F</vt:lpstr>
      <vt:lpstr>A127901158F_Data</vt:lpstr>
      <vt:lpstr>A127901158F_Latest</vt:lpstr>
      <vt:lpstr>A127901162W</vt:lpstr>
      <vt:lpstr>A127901162W_Data</vt:lpstr>
      <vt:lpstr>A127901162W_Latest</vt:lpstr>
      <vt:lpstr>A127901166F</vt:lpstr>
      <vt:lpstr>A127901166F_Data</vt:lpstr>
      <vt:lpstr>A127901166F_Latest</vt:lpstr>
      <vt:lpstr>A127901170W</vt:lpstr>
      <vt:lpstr>A127901170W_Data</vt:lpstr>
      <vt:lpstr>A127901170W_Latest</vt:lpstr>
      <vt:lpstr>A127901174F</vt:lpstr>
      <vt:lpstr>A127901174F_Data</vt:lpstr>
      <vt:lpstr>A127901174F_Latest</vt:lpstr>
      <vt:lpstr>A127901178R</vt:lpstr>
      <vt:lpstr>A127901178R_Data</vt:lpstr>
      <vt:lpstr>A127901178R_Latest</vt:lpstr>
      <vt:lpstr>A127901182F</vt:lpstr>
      <vt:lpstr>A127901182F_Data</vt:lpstr>
      <vt:lpstr>A127901182F_Latest</vt:lpstr>
      <vt:lpstr>A127901186R</vt:lpstr>
      <vt:lpstr>A127901186R_Data</vt:lpstr>
      <vt:lpstr>A127901186R_Latest</vt:lpstr>
      <vt:lpstr>A127901190F</vt:lpstr>
      <vt:lpstr>A127901190F_Data</vt:lpstr>
      <vt:lpstr>A127901190F_Latest</vt:lpstr>
      <vt:lpstr>A127901194R</vt:lpstr>
      <vt:lpstr>A127901194R_Data</vt:lpstr>
      <vt:lpstr>A127901194R_Latest</vt:lpstr>
      <vt:lpstr>A127901198X</vt:lpstr>
      <vt:lpstr>A127901198X_Data</vt:lpstr>
      <vt:lpstr>A127901198X_Latest</vt:lpstr>
      <vt:lpstr>A127901202C</vt:lpstr>
      <vt:lpstr>A127901202C_Data</vt:lpstr>
      <vt:lpstr>A127901202C_Latest</vt:lpstr>
      <vt:lpstr>A127901206L</vt:lpstr>
      <vt:lpstr>A127901206L_Data</vt:lpstr>
      <vt:lpstr>A127901206L_Latest</vt:lpstr>
      <vt:lpstr>A127901210C</vt:lpstr>
      <vt:lpstr>A127901210C_Data</vt:lpstr>
      <vt:lpstr>A127901210C_Latest</vt:lpstr>
      <vt:lpstr>A127901214L</vt:lpstr>
      <vt:lpstr>A127901214L_Data</vt:lpstr>
      <vt:lpstr>A127901214L_Latest</vt:lpstr>
      <vt:lpstr>A127901218W</vt:lpstr>
      <vt:lpstr>A127901218W_Data</vt:lpstr>
      <vt:lpstr>A127901218W_Latest</vt:lpstr>
      <vt:lpstr>A127901222L</vt:lpstr>
      <vt:lpstr>A127901222L_Data</vt:lpstr>
      <vt:lpstr>A127901222L_Latest</vt:lpstr>
      <vt:lpstr>A127901226W</vt:lpstr>
      <vt:lpstr>A127901226W_Data</vt:lpstr>
      <vt:lpstr>A127901226W_Latest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A127902610J</vt:lpstr>
      <vt:lpstr>A127902610J_Data</vt:lpstr>
      <vt:lpstr>A127902610J_Latest</vt:lpstr>
      <vt:lpstr>A127902614T</vt:lpstr>
      <vt:lpstr>A127902614T_Data</vt:lpstr>
      <vt:lpstr>A127902614T_Latest</vt:lpstr>
      <vt:lpstr>A127902618A</vt:lpstr>
      <vt:lpstr>A127902618A_Data</vt:lpstr>
      <vt:lpstr>A127902618A_Latest</vt:lpstr>
      <vt:lpstr>A127902622T</vt:lpstr>
      <vt:lpstr>A127902622T_Data</vt:lpstr>
      <vt:lpstr>A127902622T_Latest</vt:lpstr>
      <vt:lpstr>A127902626A</vt:lpstr>
      <vt:lpstr>A127902626A_Data</vt:lpstr>
      <vt:lpstr>A127902626A_Latest</vt:lpstr>
      <vt:lpstr>A127902630T</vt:lpstr>
      <vt:lpstr>A127902630T_Data</vt:lpstr>
      <vt:lpstr>A127902630T_Latest</vt:lpstr>
      <vt:lpstr>A127902634A</vt:lpstr>
      <vt:lpstr>A127902634A_Data</vt:lpstr>
      <vt:lpstr>A127902634A_Latest</vt:lpstr>
      <vt:lpstr>A127902642A</vt:lpstr>
      <vt:lpstr>A127902642A_Data</vt:lpstr>
      <vt:lpstr>A127902642A_Latest</vt:lpstr>
      <vt:lpstr>A127902646K</vt:lpstr>
      <vt:lpstr>A127902646K_Data</vt:lpstr>
      <vt:lpstr>A127902646K_Latest</vt:lpstr>
      <vt:lpstr>A127902650A</vt:lpstr>
      <vt:lpstr>A127902650A_Data</vt:lpstr>
      <vt:lpstr>A127902650A_Latest</vt:lpstr>
      <vt:lpstr>A127902654K</vt:lpstr>
      <vt:lpstr>A127902654K_Data</vt:lpstr>
      <vt:lpstr>A127902654K_Latest</vt:lpstr>
      <vt:lpstr>A127902658V</vt:lpstr>
      <vt:lpstr>A127902658V_Data</vt:lpstr>
      <vt:lpstr>A127902658V_Latest</vt:lpstr>
      <vt:lpstr>A127902662K</vt:lpstr>
      <vt:lpstr>A127902662K_Data</vt:lpstr>
      <vt:lpstr>A127902662K_Latest</vt:lpstr>
      <vt:lpstr>A127902666V</vt:lpstr>
      <vt:lpstr>A127902666V_Data</vt:lpstr>
      <vt:lpstr>A127902666V_Latest</vt:lpstr>
      <vt:lpstr>A127902670K</vt:lpstr>
      <vt:lpstr>A127902670K_Data</vt:lpstr>
      <vt:lpstr>A127902670K_Latest</vt:lpstr>
      <vt:lpstr>A127902674V</vt:lpstr>
      <vt:lpstr>A127902674V_Data</vt:lpstr>
      <vt:lpstr>A127902674V_Latest</vt:lpstr>
      <vt:lpstr>A127902678C</vt:lpstr>
      <vt:lpstr>A127902678C_Data</vt:lpstr>
      <vt:lpstr>A127902678C_Latest</vt:lpstr>
      <vt:lpstr>A127902682V</vt:lpstr>
      <vt:lpstr>A127902682V_Data</vt:lpstr>
      <vt:lpstr>A127902682V_Latest</vt:lpstr>
      <vt:lpstr>A127902686C</vt:lpstr>
      <vt:lpstr>A127902686C_Data</vt:lpstr>
      <vt:lpstr>A127902686C_Latest</vt:lpstr>
      <vt:lpstr>A127902690V</vt:lpstr>
      <vt:lpstr>A127902690V_Data</vt:lpstr>
      <vt:lpstr>A127902690V_Latest</vt:lpstr>
      <vt:lpstr>A127902694C</vt:lpstr>
      <vt:lpstr>A127902694C_Data</vt:lpstr>
      <vt:lpstr>A127902694C_Latest</vt:lpstr>
      <vt:lpstr>A127902698L</vt:lpstr>
      <vt:lpstr>A127902698L_Data</vt:lpstr>
      <vt:lpstr>A127902698L_Latest</vt:lpstr>
      <vt:lpstr>A127902702T</vt:lpstr>
      <vt:lpstr>A127902702T_Data</vt:lpstr>
      <vt:lpstr>A127902702T_Latest</vt:lpstr>
      <vt:lpstr>A127902706A</vt:lpstr>
      <vt:lpstr>A127902706A_Data</vt:lpstr>
      <vt:lpstr>A127902706A_Latest</vt:lpstr>
      <vt:lpstr>A127902710T</vt:lpstr>
      <vt:lpstr>A127902710T_Data</vt:lpstr>
      <vt:lpstr>A127902710T_Latest</vt:lpstr>
      <vt:lpstr>A127902714A</vt:lpstr>
      <vt:lpstr>A127902714A_Data</vt:lpstr>
      <vt:lpstr>A127902714A_Latest</vt:lpstr>
      <vt:lpstr>A127902718K</vt:lpstr>
      <vt:lpstr>A127902718K_Data</vt:lpstr>
      <vt:lpstr>A127902718K_Latest</vt:lpstr>
      <vt:lpstr>A127902722A</vt:lpstr>
      <vt:lpstr>A127902722A_Data</vt:lpstr>
      <vt:lpstr>A127902722A_Latest</vt:lpstr>
      <vt:lpstr>A127902726K</vt:lpstr>
      <vt:lpstr>A127902726K_Data</vt:lpstr>
      <vt:lpstr>A127902726K_Latest</vt:lpstr>
      <vt:lpstr>A127902730A</vt:lpstr>
      <vt:lpstr>A127902730A_Data</vt:lpstr>
      <vt:lpstr>A127902730A_Latest</vt:lpstr>
      <vt:lpstr>A127902734K</vt:lpstr>
      <vt:lpstr>A127902734K_Data</vt:lpstr>
      <vt:lpstr>A127902734K_Latest</vt:lpstr>
      <vt:lpstr>A127902738V</vt:lpstr>
      <vt:lpstr>A127902738V_Data</vt:lpstr>
      <vt:lpstr>A127902738V_Latest</vt:lpstr>
      <vt:lpstr>A127902742K</vt:lpstr>
      <vt:lpstr>A127902742K_Data</vt:lpstr>
      <vt:lpstr>A127902742K_Latest</vt:lpstr>
      <vt:lpstr>A127902746V</vt:lpstr>
      <vt:lpstr>A127902746V_Data</vt:lpstr>
      <vt:lpstr>A127902746V_Latest</vt:lpstr>
      <vt:lpstr>A127902750K</vt:lpstr>
      <vt:lpstr>A127902750K_Data</vt:lpstr>
      <vt:lpstr>A127902750K_Latest</vt:lpstr>
      <vt:lpstr>A127902754V</vt:lpstr>
      <vt:lpstr>A127902754V_Data</vt:lpstr>
      <vt:lpstr>A127902754V_Latest</vt:lpstr>
      <vt:lpstr>A127902762V</vt:lpstr>
      <vt:lpstr>A127902762V_Data</vt:lpstr>
      <vt:lpstr>A127902762V_Latest</vt:lpstr>
      <vt:lpstr>A127902766C</vt:lpstr>
      <vt:lpstr>A127902766C_Data</vt:lpstr>
      <vt:lpstr>A127902766C_Latest</vt:lpstr>
      <vt:lpstr>A127902770V</vt:lpstr>
      <vt:lpstr>A127902770V_Data</vt:lpstr>
      <vt:lpstr>A127902770V_Latest</vt:lpstr>
      <vt:lpstr>A127902774C</vt:lpstr>
      <vt:lpstr>A127902774C_Data</vt:lpstr>
      <vt:lpstr>A127902774C_Latest</vt:lpstr>
      <vt:lpstr>A127902778L</vt:lpstr>
      <vt:lpstr>A127902778L_Data</vt:lpstr>
      <vt:lpstr>A127902778L_Latest</vt:lpstr>
      <vt:lpstr>A127902782C</vt:lpstr>
      <vt:lpstr>A127902782C_Data</vt:lpstr>
      <vt:lpstr>A127902782C_Latest</vt:lpstr>
      <vt:lpstr>A127902786L</vt:lpstr>
      <vt:lpstr>A127902786L_Data</vt:lpstr>
      <vt:lpstr>A127902786L_Latest</vt:lpstr>
      <vt:lpstr>A127902790C</vt:lpstr>
      <vt:lpstr>A127902790C_Data</vt:lpstr>
      <vt:lpstr>A127902790C_Latest</vt:lpstr>
      <vt:lpstr>A127902794L</vt:lpstr>
      <vt:lpstr>A127902794L_Data</vt:lpstr>
      <vt:lpstr>A127902794L_Latest</vt:lpstr>
      <vt:lpstr>A127902798W</vt:lpstr>
      <vt:lpstr>A127902798W_Data</vt:lpstr>
      <vt:lpstr>A127902798W_Latest</vt:lpstr>
      <vt:lpstr>A127902802A</vt:lpstr>
      <vt:lpstr>A127902802A_Data</vt:lpstr>
      <vt:lpstr>A127902802A_Latest</vt:lpstr>
      <vt:lpstr>A127902806K</vt:lpstr>
      <vt:lpstr>A127902806K_Data</vt:lpstr>
      <vt:lpstr>A127902806K_Latest</vt:lpstr>
      <vt:lpstr>A127902850V</vt:lpstr>
      <vt:lpstr>A127902850V_Data</vt:lpstr>
      <vt:lpstr>A127902850V_Latest</vt:lpstr>
      <vt:lpstr>A127904142T</vt:lpstr>
      <vt:lpstr>A127904142T_Data</vt:lpstr>
      <vt:lpstr>A127904142T_Latest</vt:lpstr>
      <vt:lpstr>A127904146A</vt:lpstr>
      <vt:lpstr>A127904146A_Data</vt:lpstr>
      <vt:lpstr>A127904146A_Latest</vt:lpstr>
      <vt:lpstr>A127904150T</vt:lpstr>
      <vt:lpstr>A127904150T_Data</vt:lpstr>
      <vt:lpstr>A127904150T_Latest</vt:lpstr>
      <vt:lpstr>A127904154A</vt:lpstr>
      <vt:lpstr>A127904154A_Data</vt:lpstr>
      <vt:lpstr>A127904154A_Latest</vt:lpstr>
      <vt:lpstr>A127904158K</vt:lpstr>
      <vt:lpstr>A127904158K_Data</vt:lpstr>
      <vt:lpstr>A127904158K_Latest</vt:lpstr>
      <vt:lpstr>A127904162A</vt:lpstr>
      <vt:lpstr>A127904162A_Data</vt:lpstr>
      <vt:lpstr>A127904162A_Latest</vt:lpstr>
      <vt:lpstr>A127904166K</vt:lpstr>
      <vt:lpstr>A127904166K_Data</vt:lpstr>
      <vt:lpstr>A127904166K_Latest</vt:lpstr>
      <vt:lpstr>A127904170A</vt:lpstr>
      <vt:lpstr>A127904170A_Data</vt:lpstr>
      <vt:lpstr>A127904170A_Latest</vt:lpstr>
      <vt:lpstr>A127904174K</vt:lpstr>
      <vt:lpstr>A127904174K_Data</vt:lpstr>
      <vt:lpstr>A127904174K_Latest</vt:lpstr>
      <vt:lpstr>A127904178V</vt:lpstr>
      <vt:lpstr>A127904178V_Data</vt:lpstr>
      <vt:lpstr>A127904178V_Latest</vt:lpstr>
      <vt:lpstr>A127904182K</vt:lpstr>
      <vt:lpstr>A127904182K_Data</vt:lpstr>
      <vt:lpstr>A127904182K_Latest</vt:lpstr>
      <vt:lpstr>A127904190K</vt:lpstr>
      <vt:lpstr>A127904190K_Data</vt:lpstr>
      <vt:lpstr>A127904190K_Latest</vt:lpstr>
      <vt:lpstr>A127904194V</vt:lpstr>
      <vt:lpstr>A127904194V_Data</vt:lpstr>
      <vt:lpstr>A127904194V_Latest</vt:lpstr>
      <vt:lpstr>A127904198C</vt:lpstr>
      <vt:lpstr>A127904198C_Data</vt:lpstr>
      <vt:lpstr>A127904198C_Latest</vt:lpstr>
      <vt:lpstr>A127904202J</vt:lpstr>
      <vt:lpstr>A127904202J_Data</vt:lpstr>
      <vt:lpstr>A127904202J_Latest</vt:lpstr>
      <vt:lpstr>A127904206T</vt:lpstr>
      <vt:lpstr>A127904206T_Data</vt:lpstr>
      <vt:lpstr>A127904206T_Latest</vt:lpstr>
      <vt:lpstr>A127904210J</vt:lpstr>
      <vt:lpstr>A127904210J_Data</vt:lpstr>
      <vt:lpstr>A127904210J_Latest</vt:lpstr>
      <vt:lpstr>A127904214T</vt:lpstr>
      <vt:lpstr>A127904214T_Data</vt:lpstr>
      <vt:lpstr>A127904214T_Latest</vt:lpstr>
      <vt:lpstr>A127904218A</vt:lpstr>
      <vt:lpstr>A127904218A_Data</vt:lpstr>
      <vt:lpstr>A127904218A_Latest</vt:lpstr>
      <vt:lpstr>A127904222T</vt:lpstr>
      <vt:lpstr>A127904222T_Data</vt:lpstr>
      <vt:lpstr>A127904222T_Latest</vt:lpstr>
      <vt:lpstr>A127904226A</vt:lpstr>
      <vt:lpstr>A127904226A_Data</vt:lpstr>
      <vt:lpstr>A127904226A_Latest</vt:lpstr>
      <vt:lpstr>A127904230T</vt:lpstr>
      <vt:lpstr>A127904230T_Data</vt:lpstr>
      <vt:lpstr>A127904230T_Latest</vt:lpstr>
      <vt:lpstr>A127904234A</vt:lpstr>
      <vt:lpstr>A127904234A_Data</vt:lpstr>
      <vt:lpstr>A127904234A_Latest</vt:lpstr>
      <vt:lpstr>A127904238K</vt:lpstr>
      <vt:lpstr>A127904238K_Data</vt:lpstr>
      <vt:lpstr>A127904238K_Latest</vt:lpstr>
      <vt:lpstr>A127904242A</vt:lpstr>
      <vt:lpstr>A127904242A_Data</vt:lpstr>
      <vt:lpstr>A127904242A_Latest</vt:lpstr>
      <vt:lpstr>A127904246K</vt:lpstr>
      <vt:lpstr>A127904246K_Data</vt:lpstr>
      <vt:lpstr>A127904246K_Latest</vt:lpstr>
      <vt:lpstr>A127904250A</vt:lpstr>
      <vt:lpstr>A127904250A_Data</vt:lpstr>
      <vt:lpstr>A127904250A_Latest</vt:lpstr>
      <vt:lpstr>A127904254K</vt:lpstr>
      <vt:lpstr>A127904254K_Data</vt:lpstr>
      <vt:lpstr>A127904254K_Latest</vt:lpstr>
      <vt:lpstr>A127904258V</vt:lpstr>
      <vt:lpstr>A127904258V_Data</vt:lpstr>
      <vt:lpstr>A127904258V_Latest</vt:lpstr>
      <vt:lpstr>A127904262K</vt:lpstr>
      <vt:lpstr>A127904262K_Data</vt:lpstr>
      <vt:lpstr>A127904262K_Latest</vt:lpstr>
      <vt:lpstr>A127904266V</vt:lpstr>
      <vt:lpstr>A127904266V_Data</vt:lpstr>
      <vt:lpstr>A127904266V_Latest</vt:lpstr>
      <vt:lpstr>A127904270K</vt:lpstr>
      <vt:lpstr>A127904270K_Data</vt:lpstr>
      <vt:lpstr>A127904270K_Latest</vt:lpstr>
      <vt:lpstr>A127904274V</vt:lpstr>
      <vt:lpstr>A127904274V_Data</vt:lpstr>
      <vt:lpstr>A127904274V_Latest</vt:lpstr>
      <vt:lpstr>A127904278C</vt:lpstr>
      <vt:lpstr>A127904278C_Data</vt:lpstr>
      <vt:lpstr>A127904278C_Latest</vt:lpstr>
      <vt:lpstr>A127904282V</vt:lpstr>
      <vt:lpstr>A127904282V_Data</vt:lpstr>
      <vt:lpstr>A127904282V_Latest</vt:lpstr>
      <vt:lpstr>A127904286C</vt:lpstr>
      <vt:lpstr>A127904286C_Data</vt:lpstr>
      <vt:lpstr>A127904286C_Latest</vt:lpstr>
      <vt:lpstr>A127904290V</vt:lpstr>
      <vt:lpstr>A127904290V_Data</vt:lpstr>
      <vt:lpstr>A127904290V_Latest</vt:lpstr>
      <vt:lpstr>A127904294C</vt:lpstr>
      <vt:lpstr>A127904294C_Data</vt:lpstr>
      <vt:lpstr>A127904294C_Latest</vt:lpstr>
      <vt:lpstr>A127904298L</vt:lpstr>
      <vt:lpstr>A127904298L_Data</vt:lpstr>
      <vt:lpstr>A127904298L_Latest</vt:lpstr>
      <vt:lpstr>A127904302T</vt:lpstr>
      <vt:lpstr>A127904302T_Data</vt:lpstr>
      <vt:lpstr>A127904302T_Latest</vt:lpstr>
      <vt:lpstr>A127904306A</vt:lpstr>
      <vt:lpstr>A127904306A_Data</vt:lpstr>
      <vt:lpstr>A127904306A_Latest</vt:lpstr>
      <vt:lpstr>A127904310T</vt:lpstr>
      <vt:lpstr>A127904310T_Data</vt:lpstr>
      <vt:lpstr>A127904310T_Latest</vt:lpstr>
      <vt:lpstr>A127904314A</vt:lpstr>
      <vt:lpstr>A127904314A_Data</vt:lpstr>
      <vt:lpstr>A127904314A_Latest</vt:lpstr>
      <vt:lpstr>A127904318K</vt:lpstr>
      <vt:lpstr>A127904318K_Data</vt:lpstr>
      <vt:lpstr>A127904318K_Latest</vt:lpstr>
      <vt:lpstr>A127904322A</vt:lpstr>
      <vt:lpstr>A127904322A_Data</vt:lpstr>
      <vt:lpstr>A127904322A_Latest</vt:lpstr>
      <vt:lpstr>A127904326K</vt:lpstr>
      <vt:lpstr>A127904326K_Data</vt:lpstr>
      <vt:lpstr>A127904326K_Latest</vt:lpstr>
      <vt:lpstr>A127904330A</vt:lpstr>
      <vt:lpstr>A127904330A_Data</vt:lpstr>
      <vt:lpstr>A127904330A_Latest</vt:lpstr>
      <vt:lpstr>A127904334K</vt:lpstr>
      <vt:lpstr>A127904334K_Data</vt:lpstr>
      <vt:lpstr>A127904334K_Latest</vt:lpstr>
      <vt:lpstr>A127904338V</vt:lpstr>
      <vt:lpstr>A127904338V_Data</vt:lpstr>
      <vt:lpstr>A127904338V_Latest</vt:lpstr>
      <vt:lpstr>A127904342K</vt:lpstr>
      <vt:lpstr>A127904342K_Data</vt:lpstr>
      <vt:lpstr>A127904342K_Latest</vt:lpstr>
      <vt:lpstr>A127904346V</vt:lpstr>
      <vt:lpstr>A127904346V_Data</vt:lpstr>
      <vt:lpstr>A127904346V_Latest</vt:lpstr>
      <vt:lpstr>A127904350K</vt:lpstr>
      <vt:lpstr>A127904350K_Data</vt:lpstr>
      <vt:lpstr>A127904350K_Latest</vt:lpstr>
      <vt:lpstr>A127904354V</vt:lpstr>
      <vt:lpstr>A127904354V_Data</vt:lpstr>
      <vt:lpstr>A127904354V_Latest</vt:lpstr>
      <vt:lpstr>A127904358C</vt:lpstr>
      <vt:lpstr>A127904358C_Data</vt:lpstr>
      <vt:lpstr>A127904358C_Latest</vt:lpstr>
      <vt:lpstr>A127904362V</vt:lpstr>
      <vt:lpstr>A127904362V_Data</vt:lpstr>
      <vt:lpstr>A127904362V_Latest</vt:lpstr>
      <vt:lpstr>A127904366C</vt:lpstr>
      <vt:lpstr>A127904366C_Data</vt:lpstr>
      <vt:lpstr>A127904366C_Latest</vt:lpstr>
      <vt:lpstr>A127904370V</vt:lpstr>
      <vt:lpstr>A127904370V_Data</vt:lpstr>
      <vt:lpstr>A127904370V_Latest</vt:lpstr>
      <vt:lpstr>A127904374C</vt:lpstr>
      <vt:lpstr>A127904374C_Data</vt:lpstr>
      <vt:lpstr>A127904374C_Latest</vt:lpstr>
      <vt:lpstr>A127904378L</vt:lpstr>
      <vt:lpstr>A127904378L_Data</vt:lpstr>
      <vt:lpstr>A127904378L_Latest</vt:lpstr>
      <vt:lpstr>A127904382C</vt:lpstr>
      <vt:lpstr>A127904382C_Data</vt:lpstr>
      <vt:lpstr>A127904382C_Latest</vt:lpstr>
      <vt:lpstr>A127904386L</vt:lpstr>
      <vt:lpstr>A127904386L_Data</vt:lpstr>
      <vt:lpstr>A127904386L_Latest</vt:lpstr>
      <vt:lpstr>A127904390C</vt:lpstr>
      <vt:lpstr>A127904390C_Data</vt:lpstr>
      <vt:lpstr>A127904390C_Latest</vt:lpstr>
      <vt:lpstr>A127904394L</vt:lpstr>
      <vt:lpstr>A127904394L_Data</vt:lpstr>
      <vt:lpstr>A127904394L_Latest</vt:lpstr>
      <vt:lpstr>A127904398W</vt:lpstr>
      <vt:lpstr>A127904398W_Data</vt:lpstr>
      <vt:lpstr>A127904398W_Latest</vt:lpstr>
      <vt:lpstr>A127904402A</vt:lpstr>
      <vt:lpstr>A127904402A_Data</vt:lpstr>
      <vt:lpstr>A127904402A_Latest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A127905610L</vt:lpstr>
      <vt:lpstr>A127905610L_Data</vt:lpstr>
      <vt:lpstr>A127905610L_Latest</vt:lpstr>
      <vt:lpstr>A127905614W</vt:lpstr>
      <vt:lpstr>A127905614W_Data</vt:lpstr>
      <vt:lpstr>A127905614W_Latest</vt:lpstr>
      <vt:lpstr>A127905618F</vt:lpstr>
      <vt:lpstr>A127905618F_Data</vt:lpstr>
      <vt:lpstr>A127905618F_Latest</vt:lpstr>
      <vt:lpstr>A127905622W</vt:lpstr>
      <vt:lpstr>A127905622W_Data</vt:lpstr>
      <vt:lpstr>A127905622W_Latest</vt:lpstr>
      <vt:lpstr>A127905626F</vt:lpstr>
      <vt:lpstr>A127905626F_Data</vt:lpstr>
      <vt:lpstr>A127905626F_Latest</vt:lpstr>
      <vt:lpstr>A127905634F</vt:lpstr>
      <vt:lpstr>A127905634F_Data</vt:lpstr>
      <vt:lpstr>A127905634F_Latest</vt:lpstr>
      <vt:lpstr>A127905638R</vt:lpstr>
      <vt:lpstr>A127905638R_Data</vt:lpstr>
      <vt:lpstr>A127905638R_Latest</vt:lpstr>
      <vt:lpstr>A127905642F</vt:lpstr>
      <vt:lpstr>A127905642F_Data</vt:lpstr>
      <vt:lpstr>A127905642F_Latest</vt:lpstr>
      <vt:lpstr>A127905646R</vt:lpstr>
      <vt:lpstr>A127905646R_Data</vt:lpstr>
      <vt:lpstr>A127905646R_Latest</vt:lpstr>
      <vt:lpstr>A127905650F</vt:lpstr>
      <vt:lpstr>A127905650F_Data</vt:lpstr>
      <vt:lpstr>A127905650F_Latest</vt:lpstr>
      <vt:lpstr>A127905654R</vt:lpstr>
      <vt:lpstr>A127905654R_Data</vt:lpstr>
      <vt:lpstr>A127905654R_Latest</vt:lpstr>
      <vt:lpstr>A127905662R</vt:lpstr>
      <vt:lpstr>A127905662R_Data</vt:lpstr>
      <vt:lpstr>A127905662R_Latest</vt:lpstr>
      <vt:lpstr>A127905666X</vt:lpstr>
      <vt:lpstr>A127905666X_Data</vt:lpstr>
      <vt:lpstr>A127905666X_Latest</vt:lpstr>
      <vt:lpstr>A127905670R</vt:lpstr>
      <vt:lpstr>A127905670R_Data</vt:lpstr>
      <vt:lpstr>A127905670R_Latest</vt:lpstr>
      <vt:lpstr>A127905674X</vt:lpstr>
      <vt:lpstr>A127905674X_Data</vt:lpstr>
      <vt:lpstr>A127905674X_Latest</vt:lpstr>
      <vt:lpstr>A127905678J</vt:lpstr>
      <vt:lpstr>A127905678J_Data</vt:lpstr>
      <vt:lpstr>A127905678J_Latest</vt:lpstr>
      <vt:lpstr>A127905682X</vt:lpstr>
      <vt:lpstr>A127905682X_Data</vt:lpstr>
      <vt:lpstr>A127905682X_Latest</vt:lpstr>
      <vt:lpstr>A127905686J</vt:lpstr>
      <vt:lpstr>A127905686J_Data</vt:lpstr>
      <vt:lpstr>A127905686J_Latest</vt:lpstr>
      <vt:lpstr>A127905694J</vt:lpstr>
      <vt:lpstr>A127905694J_Data</vt:lpstr>
      <vt:lpstr>A127905694J_Latest</vt:lpstr>
      <vt:lpstr>A127905698T</vt:lpstr>
      <vt:lpstr>A127905698T_Data</vt:lpstr>
      <vt:lpstr>A127905698T_Latest</vt:lpstr>
      <vt:lpstr>A127905702W</vt:lpstr>
      <vt:lpstr>A127905702W_Data</vt:lpstr>
      <vt:lpstr>A127905702W_Latest</vt:lpstr>
      <vt:lpstr>A127905706F</vt:lpstr>
      <vt:lpstr>A127905706F_Data</vt:lpstr>
      <vt:lpstr>A127905706F_Latest</vt:lpstr>
      <vt:lpstr>A127905710W</vt:lpstr>
      <vt:lpstr>A127905710W_Data</vt:lpstr>
      <vt:lpstr>A127905710W_Latest</vt:lpstr>
      <vt:lpstr>A127905714F</vt:lpstr>
      <vt:lpstr>A127905714F_Data</vt:lpstr>
      <vt:lpstr>A127905714F_Latest</vt:lpstr>
      <vt:lpstr>A127905718R</vt:lpstr>
      <vt:lpstr>A127905718R_Data</vt:lpstr>
      <vt:lpstr>A127905718R_Latest</vt:lpstr>
      <vt:lpstr>A127905722F</vt:lpstr>
      <vt:lpstr>A127905722F_Data</vt:lpstr>
      <vt:lpstr>A127905722F_Latest</vt:lpstr>
      <vt:lpstr>A127905726R</vt:lpstr>
      <vt:lpstr>A127905726R_Data</vt:lpstr>
      <vt:lpstr>A127905726R_Latest</vt:lpstr>
      <vt:lpstr>A127905730F</vt:lpstr>
      <vt:lpstr>A127905730F_Data</vt:lpstr>
      <vt:lpstr>A127905730F_Latest</vt:lpstr>
      <vt:lpstr>A127905734R</vt:lpstr>
      <vt:lpstr>A127905734R_Data</vt:lpstr>
      <vt:lpstr>A127905734R_Latest</vt:lpstr>
      <vt:lpstr>A127905738X</vt:lpstr>
      <vt:lpstr>A127905738X_Data</vt:lpstr>
      <vt:lpstr>A127905738X_Latest</vt:lpstr>
      <vt:lpstr>A127905742R</vt:lpstr>
      <vt:lpstr>A127905742R_Data</vt:lpstr>
      <vt:lpstr>A127905742R_Latest</vt:lpstr>
      <vt:lpstr>A127905746X</vt:lpstr>
      <vt:lpstr>A127905746X_Data</vt:lpstr>
      <vt:lpstr>A127905746X_Latest</vt:lpstr>
      <vt:lpstr>A127905750R</vt:lpstr>
      <vt:lpstr>A127905750R_Data</vt:lpstr>
      <vt:lpstr>A127905750R_Latest</vt:lpstr>
      <vt:lpstr>A127905754X</vt:lpstr>
      <vt:lpstr>A127905754X_Data</vt:lpstr>
      <vt:lpstr>A127905754X_Latest</vt:lpstr>
      <vt:lpstr>A127905758J</vt:lpstr>
      <vt:lpstr>A127905758J_Data</vt:lpstr>
      <vt:lpstr>A127905758J_Latest</vt:lpstr>
      <vt:lpstr>A127905762X</vt:lpstr>
      <vt:lpstr>A127905762X_Data</vt:lpstr>
      <vt:lpstr>A127905762X_Latest</vt:lpstr>
      <vt:lpstr>A127905766J</vt:lpstr>
      <vt:lpstr>A127905766J_Data</vt:lpstr>
      <vt:lpstr>A127905766J_Latest</vt:lpstr>
      <vt:lpstr>A127905770X</vt:lpstr>
      <vt:lpstr>A127905770X_Data</vt:lpstr>
      <vt:lpstr>A127905770X_Latest</vt:lpstr>
      <vt:lpstr>A127905774J</vt:lpstr>
      <vt:lpstr>A127905774J_Data</vt:lpstr>
      <vt:lpstr>A127905774J_Latest</vt:lpstr>
      <vt:lpstr>A127905778T</vt:lpstr>
      <vt:lpstr>A127905778T_Data</vt:lpstr>
      <vt:lpstr>A127905778T_Latest</vt:lpstr>
      <vt:lpstr>A127905782J</vt:lpstr>
      <vt:lpstr>A127905782J_Data</vt:lpstr>
      <vt:lpstr>A127905782J_Latest</vt:lpstr>
      <vt:lpstr>A127905786T</vt:lpstr>
      <vt:lpstr>A127905786T_Data</vt:lpstr>
      <vt:lpstr>A127905786T_Latest</vt:lpstr>
      <vt:lpstr>A127905790J</vt:lpstr>
      <vt:lpstr>A127905790J_Data</vt:lpstr>
      <vt:lpstr>A127905790J_Latest</vt:lpstr>
      <vt:lpstr>A127905794T</vt:lpstr>
      <vt:lpstr>A127905794T_Data</vt:lpstr>
      <vt:lpstr>A127905794T_Latest</vt:lpstr>
      <vt:lpstr>A127905798A</vt:lpstr>
      <vt:lpstr>A127905798A_Data</vt:lpstr>
      <vt:lpstr>A127905798A_Latest</vt:lpstr>
      <vt:lpstr>A127905802F</vt:lpstr>
      <vt:lpstr>A127905802F_Data</vt:lpstr>
      <vt:lpstr>A127905802F_Latest</vt:lpstr>
      <vt:lpstr>A127905806R</vt:lpstr>
      <vt:lpstr>A127905806R_Data</vt:lpstr>
      <vt:lpstr>A127905806R_Latest</vt:lpstr>
      <vt:lpstr>A127905810F</vt:lpstr>
      <vt:lpstr>A127905810F_Data</vt:lpstr>
      <vt:lpstr>A127905810F_Latest</vt:lpstr>
      <vt:lpstr>A127905814R</vt:lpstr>
      <vt:lpstr>A127905814R_Data</vt:lpstr>
      <vt:lpstr>A127905814R_Latest</vt:lpstr>
      <vt:lpstr>A127905818X</vt:lpstr>
      <vt:lpstr>A127905818X_Data</vt:lpstr>
      <vt:lpstr>A127905818X_Latest</vt:lpstr>
      <vt:lpstr>A127905822R</vt:lpstr>
      <vt:lpstr>A127905822R_Data</vt:lpstr>
      <vt:lpstr>A127905822R_Latest</vt:lpstr>
      <vt:lpstr>A127905826X</vt:lpstr>
      <vt:lpstr>A127905826X_Data</vt:lpstr>
      <vt:lpstr>A127905826X_Latest</vt:lpstr>
      <vt:lpstr>A127905830R</vt:lpstr>
      <vt:lpstr>A127905830R_Data</vt:lpstr>
      <vt:lpstr>A127905830R_Latest</vt:lpstr>
      <vt:lpstr>A127905834X</vt:lpstr>
      <vt:lpstr>A127905834X_Data</vt:lpstr>
      <vt:lpstr>A127905834X_Latest</vt:lpstr>
      <vt:lpstr>A127905838J</vt:lpstr>
      <vt:lpstr>A127905838J_Data</vt:lpstr>
      <vt:lpstr>A127905838J_Latest</vt:lpstr>
      <vt:lpstr>A127905842X</vt:lpstr>
      <vt:lpstr>A127905842X_Data</vt:lpstr>
      <vt:lpstr>A127905842X_Latest</vt:lpstr>
      <vt:lpstr>A127905846J</vt:lpstr>
      <vt:lpstr>A127905846J_Data</vt:lpstr>
      <vt:lpstr>A127905846J_Latest</vt:lpstr>
      <vt:lpstr>A127905854J</vt:lpstr>
      <vt:lpstr>A127905854J_Data</vt:lpstr>
      <vt:lpstr>A127905854J_Latest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A127907170F</vt:lpstr>
      <vt:lpstr>A127907170F_Data</vt:lpstr>
      <vt:lpstr>A127907170F_Latest</vt:lpstr>
      <vt:lpstr>A127907174R</vt:lpstr>
      <vt:lpstr>A127907174R_Data</vt:lpstr>
      <vt:lpstr>A127907174R_Latest</vt:lpstr>
      <vt:lpstr>A127907178X</vt:lpstr>
      <vt:lpstr>A127907178X_Data</vt:lpstr>
      <vt:lpstr>A127907178X_Latest</vt:lpstr>
      <vt:lpstr>A127907182R</vt:lpstr>
      <vt:lpstr>A127907182R_Data</vt:lpstr>
      <vt:lpstr>A127907182R_Latest</vt:lpstr>
      <vt:lpstr>A127907186X</vt:lpstr>
      <vt:lpstr>A127907186X_Data</vt:lpstr>
      <vt:lpstr>A127907186X_Latest</vt:lpstr>
      <vt:lpstr>A127907190R</vt:lpstr>
      <vt:lpstr>A127907190R_Data</vt:lpstr>
      <vt:lpstr>A127907190R_Latest</vt:lpstr>
      <vt:lpstr>A127907194X</vt:lpstr>
      <vt:lpstr>A127907194X_Data</vt:lpstr>
      <vt:lpstr>A127907194X_Latest</vt:lpstr>
      <vt:lpstr>A127907198J</vt:lpstr>
      <vt:lpstr>A127907198J_Data</vt:lpstr>
      <vt:lpstr>A127907198J_Latest</vt:lpstr>
      <vt:lpstr>A127907202L</vt:lpstr>
      <vt:lpstr>A127907202L_Data</vt:lpstr>
      <vt:lpstr>A127907202L_Latest</vt:lpstr>
      <vt:lpstr>A127907206W</vt:lpstr>
      <vt:lpstr>A127907206W_Data</vt:lpstr>
      <vt:lpstr>A127907206W_Latest</vt:lpstr>
      <vt:lpstr>A127907210L</vt:lpstr>
      <vt:lpstr>A127907210L_Data</vt:lpstr>
      <vt:lpstr>A127907210L_Latest</vt:lpstr>
      <vt:lpstr>A127907214W</vt:lpstr>
      <vt:lpstr>A127907214W_Data</vt:lpstr>
      <vt:lpstr>A127907214W_Latest</vt:lpstr>
      <vt:lpstr>A127907218F</vt:lpstr>
      <vt:lpstr>A127907218F_Data</vt:lpstr>
      <vt:lpstr>A127907218F_Latest</vt:lpstr>
      <vt:lpstr>A127907222W</vt:lpstr>
      <vt:lpstr>A127907222W_Data</vt:lpstr>
      <vt:lpstr>A127907222W_Latest</vt:lpstr>
      <vt:lpstr>A127907226F</vt:lpstr>
      <vt:lpstr>A127907226F_Data</vt:lpstr>
      <vt:lpstr>A127907226F_Latest</vt:lpstr>
      <vt:lpstr>A127907230W</vt:lpstr>
      <vt:lpstr>A127907230W_Data</vt:lpstr>
      <vt:lpstr>A127907230W_Latest</vt:lpstr>
      <vt:lpstr>A127907234F</vt:lpstr>
      <vt:lpstr>A127907234F_Data</vt:lpstr>
      <vt:lpstr>A127907234F_Latest</vt:lpstr>
      <vt:lpstr>A127907238R</vt:lpstr>
      <vt:lpstr>A127907238R_Data</vt:lpstr>
      <vt:lpstr>A127907238R_Latest</vt:lpstr>
      <vt:lpstr>A127907242F</vt:lpstr>
      <vt:lpstr>A127907242F_Data</vt:lpstr>
      <vt:lpstr>A127907242F_Latest</vt:lpstr>
      <vt:lpstr>A127907246R</vt:lpstr>
      <vt:lpstr>A127907246R_Data</vt:lpstr>
      <vt:lpstr>A127907246R_Latest</vt:lpstr>
      <vt:lpstr>A127907250F</vt:lpstr>
      <vt:lpstr>A127907250F_Data</vt:lpstr>
      <vt:lpstr>A127907250F_Latest</vt:lpstr>
      <vt:lpstr>A127907254R</vt:lpstr>
      <vt:lpstr>A127907254R_Data</vt:lpstr>
      <vt:lpstr>A127907254R_Latest</vt:lpstr>
      <vt:lpstr>A127907258X</vt:lpstr>
      <vt:lpstr>A127907258X_Data</vt:lpstr>
      <vt:lpstr>A127907258X_Latest</vt:lpstr>
      <vt:lpstr>A127907266X</vt:lpstr>
      <vt:lpstr>A127907266X_Data</vt:lpstr>
      <vt:lpstr>A127907266X_Latest</vt:lpstr>
      <vt:lpstr>A127907270R</vt:lpstr>
      <vt:lpstr>A127907270R_Data</vt:lpstr>
      <vt:lpstr>A127907270R_Latest</vt:lpstr>
      <vt:lpstr>A127907274X</vt:lpstr>
      <vt:lpstr>A127907274X_Data</vt:lpstr>
      <vt:lpstr>A127907274X_Latest</vt:lpstr>
      <vt:lpstr>A127907278J</vt:lpstr>
      <vt:lpstr>A127907278J_Data</vt:lpstr>
      <vt:lpstr>A127907278J_Latest</vt:lpstr>
      <vt:lpstr>A127907282X</vt:lpstr>
      <vt:lpstr>A127907282X_Data</vt:lpstr>
      <vt:lpstr>A127907282X_Latest</vt:lpstr>
      <vt:lpstr>A127907286J</vt:lpstr>
      <vt:lpstr>A127907286J_Data</vt:lpstr>
      <vt:lpstr>A127907286J_Latest</vt:lpstr>
      <vt:lpstr>A127907290X</vt:lpstr>
      <vt:lpstr>A127907290X_Data</vt:lpstr>
      <vt:lpstr>A127907290X_Latest</vt:lpstr>
      <vt:lpstr>A127907294J</vt:lpstr>
      <vt:lpstr>A127907294J_Data</vt:lpstr>
      <vt:lpstr>A127907294J_Latest</vt:lpstr>
      <vt:lpstr>A127907298T</vt:lpstr>
      <vt:lpstr>A127907298T_Data</vt:lpstr>
      <vt:lpstr>A127907298T_Latest</vt:lpstr>
      <vt:lpstr>A127907302W</vt:lpstr>
      <vt:lpstr>A127907302W_Data</vt:lpstr>
      <vt:lpstr>A127907302W_Latest</vt:lpstr>
      <vt:lpstr>A127907306F</vt:lpstr>
      <vt:lpstr>A127907306F_Data</vt:lpstr>
      <vt:lpstr>A127907306F_Latest</vt:lpstr>
      <vt:lpstr>A127907310W</vt:lpstr>
      <vt:lpstr>A127907310W_Data</vt:lpstr>
      <vt:lpstr>A127907310W_Latest</vt:lpstr>
      <vt:lpstr>A127907314F</vt:lpstr>
      <vt:lpstr>A127907314F_Data</vt:lpstr>
      <vt:lpstr>A127907314F_Latest</vt:lpstr>
      <vt:lpstr>A127907318R</vt:lpstr>
      <vt:lpstr>A127907318R_Data</vt:lpstr>
      <vt:lpstr>A127907318R_Latest</vt:lpstr>
      <vt:lpstr>A127907322F</vt:lpstr>
      <vt:lpstr>A127907322F_Data</vt:lpstr>
      <vt:lpstr>A127907322F_Latest</vt:lpstr>
      <vt:lpstr>A127907326R</vt:lpstr>
      <vt:lpstr>A127907326R_Data</vt:lpstr>
      <vt:lpstr>A127907326R_Latest</vt:lpstr>
      <vt:lpstr>A127907330F</vt:lpstr>
      <vt:lpstr>A127907330F_Data</vt:lpstr>
      <vt:lpstr>A127907330F_Latest</vt:lpstr>
      <vt:lpstr>A127907334R</vt:lpstr>
      <vt:lpstr>A127907334R_Data</vt:lpstr>
      <vt:lpstr>A127907334R_Latest</vt:lpstr>
      <vt:lpstr>A127907338X</vt:lpstr>
      <vt:lpstr>A127907338X_Data</vt:lpstr>
      <vt:lpstr>A127907338X_Latest</vt:lpstr>
      <vt:lpstr>A127907342R</vt:lpstr>
      <vt:lpstr>A127907342R_Data</vt:lpstr>
      <vt:lpstr>A127907342R_Latest</vt:lpstr>
      <vt:lpstr>A127907346X</vt:lpstr>
      <vt:lpstr>A127907346X_Data</vt:lpstr>
      <vt:lpstr>A127907346X_Latest</vt:lpstr>
      <vt:lpstr>A127907350R</vt:lpstr>
      <vt:lpstr>A127907350R_Data</vt:lpstr>
      <vt:lpstr>A127907350R_Latest</vt:lpstr>
      <vt:lpstr>A127907354X</vt:lpstr>
      <vt:lpstr>A127907354X_Data</vt:lpstr>
      <vt:lpstr>A127907354X_Latest</vt:lpstr>
      <vt:lpstr>A127907358J</vt:lpstr>
      <vt:lpstr>A127907358J_Data</vt:lpstr>
      <vt:lpstr>A127907358J_Latest</vt:lpstr>
      <vt:lpstr>A127907362X</vt:lpstr>
      <vt:lpstr>A127907362X_Data</vt:lpstr>
      <vt:lpstr>A127907362X_Latest</vt:lpstr>
      <vt:lpstr>A127907366J</vt:lpstr>
      <vt:lpstr>A127907366J_Data</vt:lpstr>
      <vt:lpstr>A127907366J_Latest</vt:lpstr>
      <vt:lpstr>A127907370X</vt:lpstr>
      <vt:lpstr>A127907370X_Data</vt:lpstr>
      <vt:lpstr>A127907370X_Latest</vt:lpstr>
      <vt:lpstr>A127907374J</vt:lpstr>
      <vt:lpstr>A127907374J_Data</vt:lpstr>
      <vt:lpstr>A127907374J_Latest</vt:lpstr>
      <vt:lpstr>A127907378T</vt:lpstr>
      <vt:lpstr>A127907378T_Data</vt:lpstr>
      <vt:lpstr>A127907378T_Latest</vt:lpstr>
      <vt:lpstr>A127907382J</vt:lpstr>
      <vt:lpstr>A127907382J_Data</vt:lpstr>
      <vt:lpstr>A127907382J_Latest</vt:lpstr>
      <vt:lpstr>A127907386T</vt:lpstr>
      <vt:lpstr>A127907386T_Data</vt:lpstr>
      <vt:lpstr>A127907386T_Latest</vt:lpstr>
      <vt:lpstr>A127907390J</vt:lpstr>
      <vt:lpstr>A127907390J_Data</vt:lpstr>
      <vt:lpstr>A127907390J_Latest</vt:lpstr>
      <vt:lpstr>A127907394T</vt:lpstr>
      <vt:lpstr>A127907394T_Data</vt:lpstr>
      <vt:lpstr>A127907394T_Latest</vt:lpstr>
      <vt:lpstr>A127907398A</vt:lpstr>
      <vt:lpstr>A127907398A_Data</vt:lpstr>
      <vt:lpstr>A127907398A_Latest</vt:lpstr>
      <vt:lpstr>A127907402F</vt:lpstr>
      <vt:lpstr>A127907402F_Data</vt:lpstr>
      <vt:lpstr>A127907402F_Latest</vt:lpstr>
      <vt:lpstr>A127907406R</vt:lpstr>
      <vt:lpstr>A127907406R_Data</vt:lpstr>
      <vt:lpstr>A127907406R_Latest</vt:lpstr>
      <vt:lpstr>A127907410F</vt:lpstr>
      <vt:lpstr>A127907410F_Data</vt:lpstr>
      <vt:lpstr>A127907410F_Latest</vt:lpstr>
      <vt:lpstr>A127907438J</vt:lpstr>
      <vt:lpstr>A127907438J_Data</vt:lpstr>
      <vt:lpstr>A127907438J_Latest</vt:lpstr>
      <vt:lpstr>A127907442X</vt:lpstr>
      <vt:lpstr>A127907442X_Data</vt:lpstr>
      <vt:lpstr>A127907442X_Latest</vt:lpstr>
      <vt:lpstr>A127908702A</vt:lpstr>
      <vt:lpstr>A127908702A_Data</vt:lpstr>
      <vt:lpstr>A127908702A_Latest</vt:lpstr>
      <vt:lpstr>A127908706K</vt:lpstr>
      <vt:lpstr>A127908706K_Data</vt:lpstr>
      <vt:lpstr>A127908706K_Latest</vt:lpstr>
      <vt:lpstr>A127908710A</vt:lpstr>
      <vt:lpstr>A127908710A_Data</vt:lpstr>
      <vt:lpstr>A127908710A_Latest</vt:lpstr>
      <vt:lpstr>A127908714K</vt:lpstr>
      <vt:lpstr>A127908714K_Data</vt:lpstr>
      <vt:lpstr>A127908714K_Latest</vt:lpstr>
      <vt:lpstr>A127908718V</vt:lpstr>
      <vt:lpstr>A127908718V_Data</vt:lpstr>
      <vt:lpstr>A127908718V_Latest</vt:lpstr>
      <vt:lpstr>A127908722K</vt:lpstr>
      <vt:lpstr>A127908722K_Data</vt:lpstr>
      <vt:lpstr>A127908722K_Latest</vt:lpstr>
      <vt:lpstr>A127908726V</vt:lpstr>
      <vt:lpstr>A127908726V_Data</vt:lpstr>
      <vt:lpstr>A127908726V_Latest</vt:lpstr>
      <vt:lpstr>A127908730K</vt:lpstr>
      <vt:lpstr>A127908730K_Data</vt:lpstr>
      <vt:lpstr>A127908730K_Latest</vt:lpstr>
      <vt:lpstr>A127908734V</vt:lpstr>
      <vt:lpstr>A127908734V_Data</vt:lpstr>
      <vt:lpstr>A127908734V_Latest</vt:lpstr>
      <vt:lpstr>A127908738C</vt:lpstr>
      <vt:lpstr>A127908738C_Data</vt:lpstr>
      <vt:lpstr>A127908738C_Latest</vt:lpstr>
      <vt:lpstr>A127908742V</vt:lpstr>
      <vt:lpstr>A127908742V_Data</vt:lpstr>
      <vt:lpstr>A127908742V_Latest</vt:lpstr>
      <vt:lpstr>A127908746C</vt:lpstr>
      <vt:lpstr>A127908746C_Data</vt:lpstr>
      <vt:lpstr>A127908746C_Latest</vt:lpstr>
      <vt:lpstr>A127908750V</vt:lpstr>
      <vt:lpstr>A127908750V_Data</vt:lpstr>
      <vt:lpstr>A127908750V_Latest</vt:lpstr>
      <vt:lpstr>A127908754C</vt:lpstr>
      <vt:lpstr>A127908754C_Data</vt:lpstr>
      <vt:lpstr>A127908754C_Latest</vt:lpstr>
      <vt:lpstr>A127908758L</vt:lpstr>
      <vt:lpstr>A127908758L_Data</vt:lpstr>
      <vt:lpstr>A127908758L_Latest</vt:lpstr>
      <vt:lpstr>A127908762C</vt:lpstr>
      <vt:lpstr>A127908762C_Data</vt:lpstr>
      <vt:lpstr>A127908762C_Latest</vt:lpstr>
      <vt:lpstr>A127908766L</vt:lpstr>
      <vt:lpstr>A127908766L_Data</vt:lpstr>
      <vt:lpstr>A127908766L_Latest</vt:lpstr>
      <vt:lpstr>A127908770C</vt:lpstr>
      <vt:lpstr>A127908770C_Data</vt:lpstr>
      <vt:lpstr>A127908770C_Latest</vt:lpstr>
      <vt:lpstr>A127908778W</vt:lpstr>
      <vt:lpstr>A127908778W_Data</vt:lpstr>
      <vt:lpstr>A127908778W_Latest</vt:lpstr>
      <vt:lpstr>A127908782L</vt:lpstr>
      <vt:lpstr>A127908782L_Data</vt:lpstr>
      <vt:lpstr>A127908782L_Latest</vt:lpstr>
      <vt:lpstr>A127908786W</vt:lpstr>
      <vt:lpstr>A127908786W_Data</vt:lpstr>
      <vt:lpstr>A127908786W_Latest</vt:lpstr>
      <vt:lpstr>A127908790L</vt:lpstr>
      <vt:lpstr>A127908790L_Data</vt:lpstr>
      <vt:lpstr>A127908790L_Latest</vt:lpstr>
      <vt:lpstr>A127908794W</vt:lpstr>
      <vt:lpstr>A127908794W_Data</vt:lpstr>
      <vt:lpstr>A127908794W_Latest</vt:lpstr>
      <vt:lpstr>A127908798F</vt:lpstr>
      <vt:lpstr>A127908798F_Data</vt:lpstr>
      <vt:lpstr>A127908798F_Latest</vt:lpstr>
      <vt:lpstr>A127908806V</vt:lpstr>
      <vt:lpstr>A127908806V_Data</vt:lpstr>
      <vt:lpstr>A127908806V_Latest</vt:lpstr>
      <vt:lpstr>A127908810K</vt:lpstr>
      <vt:lpstr>A127908810K_Data</vt:lpstr>
      <vt:lpstr>A127908810K_Latest</vt:lpstr>
      <vt:lpstr>A127908814V</vt:lpstr>
      <vt:lpstr>A127908814V_Data</vt:lpstr>
      <vt:lpstr>A127908814V_Latest</vt:lpstr>
      <vt:lpstr>A127908818C</vt:lpstr>
      <vt:lpstr>A127908818C_Data</vt:lpstr>
      <vt:lpstr>A127908818C_Latest</vt:lpstr>
      <vt:lpstr>A127908822V</vt:lpstr>
      <vt:lpstr>A127908822V_Data</vt:lpstr>
      <vt:lpstr>A127908822V_Latest</vt:lpstr>
      <vt:lpstr>A127908826C</vt:lpstr>
      <vt:lpstr>A127908826C_Data</vt:lpstr>
      <vt:lpstr>A127908826C_Latest</vt:lpstr>
      <vt:lpstr>A127908830V</vt:lpstr>
      <vt:lpstr>A127908830V_Data</vt:lpstr>
      <vt:lpstr>A127908830V_Latest</vt:lpstr>
      <vt:lpstr>A127908834C</vt:lpstr>
      <vt:lpstr>A127908834C_Data</vt:lpstr>
      <vt:lpstr>A127908834C_Latest</vt:lpstr>
      <vt:lpstr>A127908838L</vt:lpstr>
      <vt:lpstr>A127908838L_Data</vt:lpstr>
      <vt:lpstr>A127908838L_Latest</vt:lpstr>
      <vt:lpstr>A127908842C</vt:lpstr>
      <vt:lpstr>A127908842C_Data</vt:lpstr>
      <vt:lpstr>A127908842C_Latest</vt:lpstr>
      <vt:lpstr>A127908846L</vt:lpstr>
      <vt:lpstr>A127908846L_Data</vt:lpstr>
      <vt:lpstr>A127908846L_Latest</vt:lpstr>
      <vt:lpstr>A127908850C</vt:lpstr>
      <vt:lpstr>A127908850C_Data</vt:lpstr>
      <vt:lpstr>A127908850C_Latest</vt:lpstr>
      <vt:lpstr>A127908854L</vt:lpstr>
      <vt:lpstr>A127908854L_Data</vt:lpstr>
      <vt:lpstr>A127908854L_Latest</vt:lpstr>
      <vt:lpstr>A127908858W</vt:lpstr>
      <vt:lpstr>A127908858W_Data</vt:lpstr>
      <vt:lpstr>A127908858W_Latest</vt:lpstr>
      <vt:lpstr>A127908862L</vt:lpstr>
      <vt:lpstr>A127908862L_Data</vt:lpstr>
      <vt:lpstr>A127908862L_Latest</vt:lpstr>
      <vt:lpstr>A127908866W</vt:lpstr>
      <vt:lpstr>A127908866W_Data</vt:lpstr>
      <vt:lpstr>A127908866W_Latest</vt:lpstr>
      <vt:lpstr>A127908870L</vt:lpstr>
      <vt:lpstr>A127908870L_Data</vt:lpstr>
      <vt:lpstr>A127908870L_Latest</vt:lpstr>
      <vt:lpstr>A127908874W</vt:lpstr>
      <vt:lpstr>A127908874W_Data</vt:lpstr>
      <vt:lpstr>A127908874W_Latest</vt:lpstr>
      <vt:lpstr>A127908878F</vt:lpstr>
      <vt:lpstr>A127908878F_Data</vt:lpstr>
      <vt:lpstr>A127908878F_Latest</vt:lpstr>
      <vt:lpstr>A127908882W</vt:lpstr>
      <vt:lpstr>A127908882W_Data</vt:lpstr>
      <vt:lpstr>A127908882W_Latest</vt:lpstr>
      <vt:lpstr>A127908886F</vt:lpstr>
      <vt:lpstr>A127908886F_Data</vt:lpstr>
      <vt:lpstr>A127908886F_Latest</vt:lpstr>
      <vt:lpstr>A127908890W</vt:lpstr>
      <vt:lpstr>A127908890W_Data</vt:lpstr>
      <vt:lpstr>A127908890W_Latest</vt:lpstr>
      <vt:lpstr>A127908894F</vt:lpstr>
      <vt:lpstr>A127908894F_Data</vt:lpstr>
      <vt:lpstr>A127908894F_Latest</vt:lpstr>
      <vt:lpstr>A127908898R</vt:lpstr>
      <vt:lpstr>A127908898R_Data</vt:lpstr>
      <vt:lpstr>A127908898R_Latest</vt:lpstr>
      <vt:lpstr>A127908902V</vt:lpstr>
      <vt:lpstr>A127908902V_Data</vt:lpstr>
      <vt:lpstr>A127908902V_Latest</vt:lpstr>
      <vt:lpstr>A127908906C</vt:lpstr>
      <vt:lpstr>A127908906C_Data</vt:lpstr>
      <vt:lpstr>A127908906C_Latest</vt:lpstr>
      <vt:lpstr>A127908910V</vt:lpstr>
      <vt:lpstr>A127908910V_Data</vt:lpstr>
      <vt:lpstr>A127908910V_Latest</vt:lpstr>
      <vt:lpstr>A127908914C</vt:lpstr>
      <vt:lpstr>A127908914C_Data</vt:lpstr>
      <vt:lpstr>A127908914C_Latest</vt:lpstr>
      <vt:lpstr>A127908918L</vt:lpstr>
      <vt:lpstr>A127908918L_Data</vt:lpstr>
      <vt:lpstr>A127908918L_Latest</vt:lpstr>
      <vt:lpstr>A127908922C</vt:lpstr>
      <vt:lpstr>A127908922C_Data</vt:lpstr>
      <vt:lpstr>A127908922C_Latest</vt:lpstr>
      <vt:lpstr>A127908926L</vt:lpstr>
      <vt:lpstr>A127908926L_Data</vt:lpstr>
      <vt:lpstr>A127908926L_Latest</vt:lpstr>
      <vt:lpstr>A127908930C</vt:lpstr>
      <vt:lpstr>A127908930C_Data</vt:lpstr>
      <vt:lpstr>A127908930C_Latest</vt:lpstr>
      <vt:lpstr>A127908934L</vt:lpstr>
      <vt:lpstr>A127908934L_Data</vt:lpstr>
      <vt:lpstr>A127908934L_Latest</vt:lpstr>
      <vt:lpstr>A127908938W</vt:lpstr>
      <vt:lpstr>A127908938W_Data</vt:lpstr>
      <vt:lpstr>A127908938W_Latest</vt:lpstr>
      <vt:lpstr>A127908942L</vt:lpstr>
      <vt:lpstr>A127908942L_Data</vt:lpstr>
      <vt:lpstr>A127908942L_Latest</vt:lpstr>
      <vt:lpstr>A127908946W</vt:lpstr>
      <vt:lpstr>A127908946W_Data</vt:lpstr>
      <vt:lpstr>A127908946W_Latest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A127910166X</vt:lpstr>
      <vt:lpstr>A127910166X_Data</vt:lpstr>
      <vt:lpstr>A127910166X_Latest</vt:lpstr>
      <vt:lpstr>A127910170R</vt:lpstr>
      <vt:lpstr>A127910170R_Data</vt:lpstr>
      <vt:lpstr>A127910170R_Latest</vt:lpstr>
      <vt:lpstr>A127910174X</vt:lpstr>
      <vt:lpstr>A127910174X_Data</vt:lpstr>
      <vt:lpstr>A127910174X_Latest</vt:lpstr>
      <vt:lpstr>A127910178J</vt:lpstr>
      <vt:lpstr>A127910178J_Data</vt:lpstr>
      <vt:lpstr>A127910178J_Latest</vt:lpstr>
      <vt:lpstr>A127910182X</vt:lpstr>
      <vt:lpstr>A127910182X_Data</vt:lpstr>
      <vt:lpstr>A127910182X_Latest</vt:lpstr>
      <vt:lpstr>A127910186J</vt:lpstr>
      <vt:lpstr>A127910186J_Data</vt:lpstr>
      <vt:lpstr>A127910186J_Latest</vt:lpstr>
      <vt:lpstr>A127910190X</vt:lpstr>
      <vt:lpstr>A127910190X_Data</vt:lpstr>
      <vt:lpstr>A127910190X_Latest</vt:lpstr>
      <vt:lpstr>A127910194J</vt:lpstr>
      <vt:lpstr>A127910194J_Data</vt:lpstr>
      <vt:lpstr>A127910194J_Latest</vt:lpstr>
      <vt:lpstr>A127910198T</vt:lpstr>
      <vt:lpstr>A127910198T_Data</vt:lpstr>
      <vt:lpstr>A127910198T_Latest</vt:lpstr>
      <vt:lpstr>A127910202W</vt:lpstr>
      <vt:lpstr>A127910202W_Data</vt:lpstr>
      <vt:lpstr>A127910202W_Latest</vt:lpstr>
      <vt:lpstr>A127910206F</vt:lpstr>
      <vt:lpstr>A127910206F_Data</vt:lpstr>
      <vt:lpstr>A127910206F_Latest</vt:lpstr>
      <vt:lpstr>A127910210W</vt:lpstr>
      <vt:lpstr>A127910210W_Data</vt:lpstr>
      <vt:lpstr>A127910210W_Latest</vt:lpstr>
      <vt:lpstr>A127910214F</vt:lpstr>
      <vt:lpstr>A127910214F_Data</vt:lpstr>
      <vt:lpstr>A127910214F_Latest</vt:lpstr>
      <vt:lpstr>A127910218R</vt:lpstr>
      <vt:lpstr>A127910218R_Data</vt:lpstr>
      <vt:lpstr>A127910218R_Latest</vt:lpstr>
      <vt:lpstr>A127910222F</vt:lpstr>
      <vt:lpstr>A127910222F_Data</vt:lpstr>
      <vt:lpstr>A127910222F_Latest</vt:lpstr>
      <vt:lpstr>A127910226R</vt:lpstr>
      <vt:lpstr>A127910226R_Data</vt:lpstr>
      <vt:lpstr>A127910226R_Latest</vt:lpstr>
      <vt:lpstr>A127910230F</vt:lpstr>
      <vt:lpstr>A127910230F_Data</vt:lpstr>
      <vt:lpstr>A127910230F_Latest</vt:lpstr>
      <vt:lpstr>A127910234R</vt:lpstr>
      <vt:lpstr>A127910234R_Data</vt:lpstr>
      <vt:lpstr>A127910234R_Latest</vt:lpstr>
      <vt:lpstr>A127910238X</vt:lpstr>
      <vt:lpstr>A127910238X_Data</vt:lpstr>
      <vt:lpstr>A127910238X_Latest</vt:lpstr>
      <vt:lpstr>A127910242R</vt:lpstr>
      <vt:lpstr>A127910242R_Data</vt:lpstr>
      <vt:lpstr>A127910242R_Latest</vt:lpstr>
      <vt:lpstr>A127910246X</vt:lpstr>
      <vt:lpstr>A127910246X_Data</vt:lpstr>
      <vt:lpstr>A127910246X_Latest</vt:lpstr>
      <vt:lpstr>A127910250R</vt:lpstr>
      <vt:lpstr>A127910250R_Data</vt:lpstr>
      <vt:lpstr>A127910250R_Latest</vt:lpstr>
      <vt:lpstr>A127910254X</vt:lpstr>
      <vt:lpstr>A127910254X_Data</vt:lpstr>
      <vt:lpstr>A127910254X_Latest</vt:lpstr>
      <vt:lpstr>A127910258J</vt:lpstr>
      <vt:lpstr>A127910258J_Data</vt:lpstr>
      <vt:lpstr>A127910258J_Latest</vt:lpstr>
      <vt:lpstr>A127910262X</vt:lpstr>
      <vt:lpstr>A127910262X_Data</vt:lpstr>
      <vt:lpstr>A127910262X_Latest</vt:lpstr>
      <vt:lpstr>A127910266J</vt:lpstr>
      <vt:lpstr>A127910266J_Data</vt:lpstr>
      <vt:lpstr>A127910266J_Latest</vt:lpstr>
      <vt:lpstr>A127910270X</vt:lpstr>
      <vt:lpstr>A127910270X_Data</vt:lpstr>
      <vt:lpstr>A127910270X_Latest</vt:lpstr>
      <vt:lpstr>A127910274J</vt:lpstr>
      <vt:lpstr>A127910274J_Data</vt:lpstr>
      <vt:lpstr>A127910274J_Latest</vt:lpstr>
      <vt:lpstr>A127910278T</vt:lpstr>
      <vt:lpstr>A127910278T_Data</vt:lpstr>
      <vt:lpstr>A127910278T_Latest</vt:lpstr>
      <vt:lpstr>A127910282J</vt:lpstr>
      <vt:lpstr>A127910282J_Data</vt:lpstr>
      <vt:lpstr>A127910282J_Latest</vt:lpstr>
      <vt:lpstr>A127910286T</vt:lpstr>
      <vt:lpstr>A127910286T_Data</vt:lpstr>
      <vt:lpstr>A127910286T_Latest</vt:lpstr>
      <vt:lpstr>A127910290J</vt:lpstr>
      <vt:lpstr>A127910290J_Data</vt:lpstr>
      <vt:lpstr>A127910290J_Latest</vt:lpstr>
      <vt:lpstr>A127910294T</vt:lpstr>
      <vt:lpstr>A127910294T_Data</vt:lpstr>
      <vt:lpstr>A127910294T_Latest</vt:lpstr>
      <vt:lpstr>A127910298A</vt:lpstr>
      <vt:lpstr>A127910298A_Data</vt:lpstr>
      <vt:lpstr>A127910298A_Latest</vt:lpstr>
      <vt:lpstr>A127910302F</vt:lpstr>
      <vt:lpstr>A127910302F_Data</vt:lpstr>
      <vt:lpstr>A127910302F_Latest</vt:lpstr>
      <vt:lpstr>A127910306R</vt:lpstr>
      <vt:lpstr>A127910306R_Data</vt:lpstr>
      <vt:lpstr>A127910306R_Latest</vt:lpstr>
      <vt:lpstr>A127910310F</vt:lpstr>
      <vt:lpstr>A127910310F_Data</vt:lpstr>
      <vt:lpstr>A127910310F_Latest</vt:lpstr>
      <vt:lpstr>A127910314R</vt:lpstr>
      <vt:lpstr>A127910314R_Data</vt:lpstr>
      <vt:lpstr>A127910314R_Latest</vt:lpstr>
      <vt:lpstr>A127910318X</vt:lpstr>
      <vt:lpstr>A127910318X_Data</vt:lpstr>
      <vt:lpstr>A127910318X_Latest</vt:lpstr>
      <vt:lpstr>A127910322R</vt:lpstr>
      <vt:lpstr>A127910322R_Data</vt:lpstr>
      <vt:lpstr>A127910322R_Latest</vt:lpstr>
      <vt:lpstr>A127910326X</vt:lpstr>
      <vt:lpstr>A127910326X_Data</vt:lpstr>
      <vt:lpstr>A127910326X_Latest</vt:lpstr>
      <vt:lpstr>A127910330R</vt:lpstr>
      <vt:lpstr>A127910330R_Data</vt:lpstr>
      <vt:lpstr>A127910330R_Latest</vt:lpstr>
      <vt:lpstr>A127910334X</vt:lpstr>
      <vt:lpstr>A127910334X_Data</vt:lpstr>
      <vt:lpstr>A127910334X_Latest</vt:lpstr>
      <vt:lpstr>A127910338J</vt:lpstr>
      <vt:lpstr>A127910338J_Data</vt:lpstr>
      <vt:lpstr>A127910338J_Latest</vt:lpstr>
      <vt:lpstr>A127910342X</vt:lpstr>
      <vt:lpstr>A127910342X_Data</vt:lpstr>
      <vt:lpstr>A127910342X_Latest</vt:lpstr>
      <vt:lpstr>A127910346J</vt:lpstr>
      <vt:lpstr>A127910346J_Data</vt:lpstr>
      <vt:lpstr>A127910346J_Latest</vt:lpstr>
      <vt:lpstr>A127910350X</vt:lpstr>
      <vt:lpstr>A127910350X_Data</vt:lpstr>
      <vt:lpstr>A127910350X_Latest</vt:lpstr>
      <vt:lpstr>A127910354J</vt:lpstr>
      <vt:lpstr>A127910354J_Data</vt:lpstr>
      <vt:lpstr>A127910354J_Latest</vt:lpstr>
      <vt:lpstr>A127910358T</vt:lpstr>
      <vt:lpstr>A127910358T_Data</vt:lpstr>
      <vt:lpstr>A127910358T_Latest</vt:lpstr>
      <vt:lpstr>A127910362J</vt:lpstr>
      <vt:lpstr>A127910362J_Data</vt:lpstr>
      <vt:lpstr>A127910362J_Latest</vt:lpstr>
      <vt:lpstr>A127910366T</vt:lpstr>
      <vt:lpstr>A127910366T_Data</vt:lpstr>
      <vt:lpstr>A127910366T_Latest</vt:lpstr>
      <vt:lpstr>A127910370J</vt:lpstr>
      <vt:lpstr>A127910370J_Data</vt:lpstr>
      <vt:lpstr>A127910370J_Latest</vt:lpstr>
      <vt:lpstr>A127910374T</vt:lpstr>
      <vt:lpstr>A127910374T_Data</vt:lpstr>
      <vt:lpstr>A127910374T_Latest</vt:lpstr>
      <vt:lpstr>A127910378A</vt:lpstr>
      <vt:lpstr>A127910378A_Data</vt:lpstr>
      <vt:lpstr>A127910378A_Latest</vt:lpstr>
      <vt:lpstr>A127910382T</vt:lpstr>
      <vt:lpstr>A127910382T_Data</vt:lpstr>
      <vt:lpstr>A127910382T_Latest</vt:lpstr>
      <vt:lpstr>A127910386A</vt:lpstr>
      <vt:lpstr>A127910386A_Data</vt:lpstr>
      <vt:lpstr>A127910386A_Latest</vt:lpstr>
      <vt:lpstr>A127910390T</vt:lpstr>
      <vt:lpstr>A127910390T_Data</vt:lpstr>
      <vt:lpstr>A127910390T_Latest</vt:lpstr>
      <vt:lpstr>A127910394A</vt:lpstr>
      <vt:lpstr>A127910394A_Data</vt:lpstr>
      <vt:lpstr>A127910394A_Latest</vt:lpstr>
      <vt:lpstr>A127910398K</vt:lpstr>
      <vt:lpstr>A127910398K_Data</vt:lpstr>
      <vt:lpstr>A127910398K_Latest</vt:lpstr>
      <vt:lpstr>A127910402R</vt:lpstr>
      <vt:lpstr>A127910402R_Data</vt:lpstr>
      <vt:lpstr>A127910402R_Latest</vt:lpstr>
      <vt:lpstr>A127910406X</vt:lpstr>
      <vt:lpstr>A127910406X_Data</vt:lpstr>
      <vt:lpstr>A127910406X_Latest</vt:lpstr>
      <vt:lpstr>A127910410R</vt:lpstr>
      <vt:lpstr>A127910410R_Data</vt:lpstr>
      <vt:lpstr>A127910410R_Latest</vt:lpstr>
      <vt:lpstr>A127910414X</vt:lpstr>
      <vt:lpstr>A127910414X_Data</vt:lpstr>
      <vt:lpstr>A127910414X_Latest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A127911718C</vt:lpstr>
      <vt:lpstr>A127911718C_Data</vt:lpstr>
      <vt:lpstr>A127911718C_Latest</vt:lpstr>
      <vt:lpstr>A127911722V</vt:lpstr>
      <vt:lpstr>A127911722V_Data</vt:lpstr>
      <vt:lpstr>A127911722V_Latest</vt:lpstr>
      <vt:lpstr>A127911726C</vt:lpstr>
      <vt:lpstr>A127911726C_Data</vt:lpstr>
      <vt:lpstr>A127911726C_Latest</vt:lpstr>
      <vt:lpstr>A127911730V</vt:lpstr>
      <vt:lpstr>A127911730V_Data</vt:lpstr>
      <vt:lpstr>A127911730V_Latest</vt:lpstr>
      <vt:lpstr>A127911734C</vt:lpstr>
      <vt:lpstr>A127911734C_Data</vt:lpstr>
      <vt:lpstr>A127911734C_Latest</vt:lpstr>
      <vt:lpstr>A127911738L</vt:lpstr>
      <vt:lpstr>A127911738L_Data</vt:lpstr>
      <vt:lpstr>A127911738L_Latest</vt:lpstr>
      <vt:lpstr>A127911742C</vt:lpstr>
      <vt:lpstr>A127911742C_Data</vt:lpstr>
      <vt:lpstr>A127911742C_Latest</vt:lpstr>
      <vt:lpstr>A127911746L</vt:lpstr>
      <vt:lpstr>A127911746L_Data</vt:lpstr>
      <vt:lpstr>A127911746L_Latest</vt:lpstr>
      <vt:lpstr>A127911750C</vt:lpstr>
      <vt:lpstr>A127911750C_Data</vt:lpstr>
      <vt:lpstr>A127911750C_Latest</vt:lpstr>
      <vt:lpstr>A127911754L</vt:lpstr>
      <vt:lpstr>A127911754L_Data</vt:lpstr>
      <vt:lpstr>A127911754L_Latest</vt:lpstr>
      <vt:lpstr>A127911758W</vt:lpstr>
      <vt:lpstr>A127911758W_Data</vt:lpstr>
      <vt:lpstr>A127911758W_Latest</vt:lpstr>
      <vt:lpstr>A127911762L</vt:lpstr>
      <vt:lpstr>A127911762L_Data</vt:lpstr>
      <vt:lpstr>A127911762L_Latest</vt:lpstr>
      <vt:lpstr>A127911770L</vt:lpstr>
      <vt:lpstr>A127911770L_Data</vt:lpstr>
      <vt:lpstr>A127911770L_Latest</vt:lpstr>
      <vt:lpstr>A127911774W</vt:lpstr>
      <vt:lpstr>A127911774W_Data</vt:lpstr>
      <vt:lpstr>A127911774W_Latest</vt:lpstr>
      <vt:lpstr>A127911778F</vt:lpstr>
      <vt:lpstr>A127911778F_Data</vt:lpstr>
      <vt:lpstr>A127911778F_Latest</vt:lpstr>
      <vt:lpstr>A127911786F</vt:lpstr>
      <vt:lpstr>A127911786F_Data</vt:lpstr>
      <vt:lpstr>A127911786F_Latest</vt:lpstr>
      <vt:lpstr>A127911790W</vt:lpstr>
      <vt:lpstr>A127911790W_Data</vt:lpstr>
      <vt:lpstr>A127911790W_Latest</vt:lpstr>
      <vt:lpstr>A127911794F</vt:lpstr>
      <vt:lpstr>A127911794F_Data</vt:lpstr>
      <vt:lpstr>A127911794F_Latest</vt:lpstr>
      <vt:lpstr>A127911798R</vt:lpstr>
      <vt:lpstr>A127911798R_Data</vt:lpstr>
      <vt:lpstr>A127911798R_Latest</vt:lpstr>
      <vt:lpstr>A127911802V</vt:lpstr>
      <vt:lpstr>A127911802V_Data</vt:lpstr>
      <vt:lpstr>A127911802V_Latest</vt:lpstr>
      <vt:lpstr>A127911806C</vt:lpstr>
      <vt:lpstr>A127911806C_Data</vt:lpstr>
      <vt:lpstr>A127911806C_Latest</vt:lpstr>
      <vt:lpstr>A127911810V</vt:lpstr>
      <vt:lpstr>A127911810V_Data</vt:lpstr>
      <vt:lpstr>A127911810V_Latest</vt:lpstr>
      <vt:lpstr>A127911814C</vt:lpstr>
      <vt:lpstr>A127911814C_Data</vt:lpstr>
      <vt:lpstr>A127911814C_Latest</vt:lpstr>
      <vt:lpstr>A127911818L</vt:lpstr>
      <vt:lpstr>A127911818L_Data</vt:lpstr>
      <vt:lpstr>A127911818L_Latest</vt:lpstr>
      <vt:lpstr>A127911822C</vt:lpstr>
      <vt:lpstr>A127911822C_Data</vt:lpstr>
      <vt:lpstr>A127911822C_Latest</vt:lpstr>
      <vt:lpstr>A127911826L</vt:lpstr>
      <vt:lpstr>A127911826L_Data</vt:lpstr>
      <vt:lpstr>A127911826L_Latest</vt:lpstr>
      <vt:lpstr>A127911830C</vt:lpstr>
      <vt:lpstr>A127911830C_Data</vt:lpstr>
      <vt:lpstr>A127911830C_Latest</vt:lpstr>
      <vt:lpstr>A127911834L</vt:lpstr>
      <vt:lpstr>A127911834L_Data</vt:lpstr>
      <vt:lpstr>A127911834L_Latest</vt:lpstr>
      <vt:lpstr>A127911838W</vt:lpstr>
      <vt:lpstr>A127911838W_Data</vt:lpstr>
      <vt:lpstr>A127911838W_Latest</vt:lpstr>
      <vt:lpstr>A127911842L</vt:lpstr>
      <vt:lpstr>A127911842L_Data</vt:lpstr>
      <vt:lpstr>A127911842L_Latest</vt:lpstr>
      <vt:lpstr>A127911846W</vt:lpstr>
      <vt:lpstr>A127911846W_Data</vt:lpstr>
      <vt:lpstr>A127911846W_Latest</vt:lpstr>
      <vt:lpstr>A127911850L</vt:lpstr>
      <vt:lpstr>A127911850L_Data</vt:lpstr>
      <vt:lpstr>A127911850L_Latest</vt:lpstr>
      <vt:lpstr>A127911854W</vt:lpstr>
      <vt:lpstr>A127911854W_Data</vt:lpstr>
      <vt:lpstr>A127911854W_Latest</vt:lpstr>
      <vt:lpstr>A127911858F</vt:lpstr>
      <vt:lpstr>A127911858F_Data</vt:lpstr>
      <vt:lpstr>A127911858F_Latest</vt:lpstr>
      <vt:lpstr>A127911862W</vt:lpstr>
      <vt:lpstr>A127911862W_Data</vt:lpstr>
      <vt:lpstr>A127911862W_Latest</vt:lpstr>
      <vt:lpstr>A127911866F</vt:lpstr>
      <vt:lpstr>A127911866F_Data</vt:lpstr>
      <vt:lpstr>A127911866F_Latest</vt:lpstr>
      <vt:lpstr>A127911870W</vt:lpstr>
      <vt:lpstr>A127911870W_Data</vt:lpstr>
      <vt:lpstr>A127911870W_Latest</vt:lpstr>
      <vt:lpstr>A127911874F</vt:lpstr>
      <vt:lpstr>A127911874F_Data</vt:lpstr>
      <vt:lpstr>A127911874F_Latest</vt:lpstr>
      <vt:lpstr>A127911878R</vt:lpstr>
      <vt:lpstr>A127911878R_Data</vt:lpstr>
      <vt:lpstr>A127911878R_Latest</vt:lpstr>
      <vt:lpstr>A127911882F</vt:lpstr>
      <vt:lpstr>A127911882F_Data</vt:lpstr>
      <vt:lpstr>A127911882F_Latest</vt:lpstr>
      <vt:lpstr>A127911886R</vt:lpstr>
      <vt:lpstr>A127911886R_Data</vt:lpstr>
      <vt:lpstr>A127911886R_Latest</vt:lpstr>
      <vt:lpstr>A127911894R</vt:lpstr>
      <vt:lpstr>A127911894R_Data</vt:lpstr>
      <vt:lpstr>A127911894R_Latest</vt:lpstr>
      <vt:lpstr>A127911898X</vt:lpstr>
      <vt:lpstr>A127911898X_Data</vt:lpstr>
      <vt:lpstr>A127911898X_Latest</vt:lpstr>
      <vt:lpstr>A127911902C</vt:lpstr>
      <vt:lpstr>A127911902C_Data</vt:lpstr>
      <vt:lpstr>A127911902C_Latest</vt:lpstr>
      <vt:lpstr>A127911906L</vt:lpstr>
      <vt:lpstr>A127911906L_Data</vt:lpstr>
      <vt:lpstr>A127911906L_Latest</vt:lpstr>
      <vt:lpstr>A127911910C</vt:lpstr>
      <vt:lpstr>A127911910C_Data</vt:lpstr>
      <vt:lpstr>A127911910C_Latest</vt:lpstr>
      <vt:lpstr>A127911914L</vt:lpstr>
      <vt:lpstr>A127911914L_Data</vt:lpstr>
      <vt:lpstr>A127911914L_Latest</vt:lpstr>
      <vt:lpstr>A127911918W</vt:lpstr>
      <vt:lpstr>A127911918W_Data</vt:lpstr>
      <vt:lpstr>A127911918W_Latest</vt:lpstr>
      <vt:lpstr>A127911922L</vt:lpstr>
      <vt:lpstr>A127911922L_Data</vt:lpstr>
      <vt:lpstr>A127911922L_Latest</vt:lpstr>
      <vt:lpstr>A127911926W</vt:lpstr>
      <vt:lpstr>A127911926W_Data</vt:lpstr>
      <vt:lpstr>A127911926W_Latest</vt:lpstr>
      <vt:lpstr>A127911930L</vt:lpstr>
      <vt:lpstr>A127911930L_Data</vt:lpstr>
      <vt:lpstr>A127911930L_Latest</vt:lpstr>
      <vt:lpstr>A127911962F</vt:lpstr>
      <vt:lpstr>A127911962F_Data</vt:lpstr>
      <vt:lpstr>A127911962F_Latest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A127913346L</vt:lpstr>
      <vt:lpstr>A127913346L_Data</vt:lpstr>
      <vt:lpstr>A127913346L_Latest</vt:lpstr>
      <vt:lpstr>A127913350C</vt:lpstr>
      <vt:lpstr>A127913350C_Data</vt:lpstr>
      <vt:lpstr>A127913350C_Latest</vt:lpstr>
      <vt:lpstr>A127913354L</vt:lpstr>
      <vt:lpstr>A127913354L_Data</vt:lpstr>
      <vt:lpstr>A127913354L_Latest</vt:lpstr>
      <vt:lpstr>A127913358W</vt:lpstr>
      <vt:lpstr>A127913358W_Data</vt:lpstr>
      <vt:lpstr>A127913358W_Latest</vt:lpstr>
      <vt:lpstr>A127913362L</vt:lpstr>
      <vt:lpstr>A127913362L_Data</vt:lpstr>
      <vt:lpstr>A127913362L_Latest</vt:lpstr>
      <vt:lpstr>A127913366W</vt:lpstr>
      <vt:lpstr>A127913366W_Data</vt:lpstr>
      <vt:lpstr>A127913366W_Latest</vt:lpstr>
      <vt:lpstr>A127913370L</vt:lpstr>
      <vt:lpstr>A127913370L_Data</vt:lpstr>
      <vt:lpstr>A127913370L_Latest</vt:lpstr>
      <vt:lpstr>A127913374W</vt:lpstr>
      <vt:lpstr>A127913374W_Data</vt:lpstr>
      <vt:lpstr>A127913374W_Latest</vt:lpstr>
      <vt:lpstr>A127913378F</vt:lpstr>
      <vt:lpstr>A127913378F_Data</vt:lpstr>
      <vt:lpstr>A127913378F_Latest</vt:lpstr>
      <vt:lpstr>A127913382W</vt:lpstr>
      <vt:lpstr>A127913382W_Data</vt:lpstr>
      <vt:lpstr>A127913382W_Latest</vt:lpstr>
      <vt:lpstr>A127913386F</vt:lpstr>
      <vt:lpstr>A127913386F_Data</vt:lpstr>
      <vt:lpstr>A127913386F_Latest</vt:lpstr>
      <vt:lpstr>A127913390W</vt:lpstr>
      <vt:lpstr>A127913390W_Data</vt:lpstr>
      <vt:lpstr>A127913390W_Latest</vt:lpstr>
      <vt:lpstr>A127913394F</vt:lpstr>
      <vt:lpstr>A127913394F_Data</vt:lpstr>
      <vt:lpstr>A127913394F_Latest</vt:lpstr>
      <vt:lpstr>A127913398R</vt:lpstr>
      <vt:lpstr>A127913398R_Data</vt:lpstr>
      <vt:lpstr>A127913398R_Latest</vt:lpstr>
      <vt:lpstr>A127913402V</vt:lpstr>
      <vt:lpstr>A127913402V_Data</vt:lpstr>
      <vt:lpstr>A127913402V_Latest</vt:lpstr>
      <vt:lpstr>A127913406C</vt:lpstr>
      <vt:lpstr>A127913406C_Data</vt:lpstr>
      <vt:lpstr>A127913406C_Latest</vt:lpstr>
      <vt:lpstr>A127913410V</vt:lpstr>
      <vt:lpstr>A127913410V_Data</vt:lpstr>
      <vt:lpstr>A127913410V_Latest</vt:lpstr>
      <vt:lpstr>A127913414C</vt:lpstr>
      <vt:lpstr>A127913414C_Data</vt:lpstr>
      <vt:lpstr>A127913414C_Latest</vt:lpstr>
      <vt:lpstr>A127913418L</vt:lpstr>
      <vt:lpstr>A127913418L_Data</vt:lpstr>
      <vt:lpstr>A127913418L_Latest</vt:lpstr>
      <vt:lpstr>A127913422C</vt:lpstr>
      <vt:lpstr>A127913422C_Data</vt:lpstr>
      <vt:lpstr>A127913422C_Latest</vt:lpstr>
      <vt:lpstr>A127913426L</vt:lpstr>
      <vt:lpstr>A127913426L_Data</vt:lpstr>
      <vt:lpstr>A127913426L_Latest</vt:lpstr>
      <vt:lpstr>A127913430C</vt:lpstr>
      <vt:lpstr>A127913430C_Data</vt:lpstr>
      <vt:lpstr>A127913430C_Latest</vt:lpstr>
      <vt:lpstr>A127913434L</vt:lpstr>
      <vt:lpstr>A127913434L_Data</vt:lpstr>
      <vt:lpstr>A127913434L_Latest</vt:lpstr>
      <vt:lpstr>A127913438W</vt:lpstr>
      <vt:lpstr>A127913438W_Data</vt:lpstr>
      <vt:lpstr>A127913438W_Latest</vt:lpstr>
      <vt:lpstr>A127913442L</vt:lpstr>
      <vt:lpstr>A127913442L_Data</vt:lpstr>
      <vt:lpstr>A127913442L_Latest</vt:lpstr>
      <vt:lpstr>A127913446W</vt:lpstr>
      <vt:lpstr>A127913446W_Data</vt:lpstr>
      <vt:lpstr>A127913446W_Latest</vt:lpstr>
      <vt:lpstr>A127913450L</vt:lpstr>
      <vt:lpstr>A127913450L_Data</vt:lpstr>
      <vt:lpstr>A127913450L_Latest</vt:lpstr>
      <vt:lpstr>A127913454W</vt:lpstr>
      <vt:lpstr>A127913454W_Data</vt:lpstr>
      <vt:lpstr>A127913454W_Latest</vt:lpstr>
      <vt:lpstr>A127913458F</vt:lpstr>
      <vt:lpstr>A127913458F_Data</vt:lpstr>
      <vt:lpstr>A127913458F_Latest</vt:lpstr>
      <vt:lpstr>A127913462W</vt:lpstr>
      <vt:lpstr>A127913462W_Data</vt:lpstr>
      <vt:lpstr>A127913462W_Latest</vt:lpstr>
      <vt:lpstr>A127913466F</vt:lpstr>
      <vt:lpstr>A127913466F_Data</vt:lpstr>
      <vt:lpstr>A127913466F_Latest</vt:lpstr>
      <vt:lpstr>A127913470W</vt:lpstr>
      <vt:lpstr>A127913470W_Data</vt:lpstr>
      <vt:lpstr>A127913470W_Latest</vt:lpstr>
      <vt:lpstr>A127913474F</vt:lpstr>
      <vt:lpstr>A127913474F_Data</vt:lpstr>
      <vt:lpstr>A127913474F_Latest</vt:lpstr>
      <vt:lpstr>A127913478R</vt:lpstr>
      <vt:lpstr>A127913478R_Data</vt:lpstr>
      <vt:lpstr>A127913478R_Latest</vt:lpstr>
      <vt:lpstr>A127913482F</vt:lpstr>
      <vt:lpstr>A127913482F_Data</vt:lpstr>
      <vt:lpstr>A127913482F_Latest</vt:lpstr>
      <vt:lpstr>A127913486R</vt:lpstr>
      <vt:lpstr>A127913486R_Data</vt:lpstr>
      <vt:lpstr>A127913486R_Latest</vt:lpstr>
      <vt:lpstr>A127913490F</vt:lpstr>
      <vt:lpstr>A127913490F_Data</vt:lpstr>
      <vt:lpstr>A127913490F_Latest</vt:lpstr>
      <vt:lpstr>A127913494R</vt:lpstr>
      <vt:lpstr>A127913494R_Data</vt:lpstr>
      <vt:lpstr>A127913494R_Latest</vt:lpstr>
      <vt:lpstr>A127913498X</vt:lpstr>
      <vt:lpstr>A127913498X_Data</vt:lpstr>
      <vt:lpstr>A127913498X_Latest</vt:lpstr>
      <vt:lpstr>A127913502C</vt:lpstr>
      <vt:lpstr>A127913502C_Data</vt:lpstr>
      <vt:lpstr>A127913502C_Latest</vt:lpstr>
      <vt:lpstr>A127913506L</vt:lpstr>
      <vt:lpstr>A127913506L_Data</vt:lpstr>
      <vt:lpstr>A127913506L_Latest</vt:lpstr>
      <vt:lpstr>A127913510C</vt:lpstr>
      <vt:lpstr>A127913510C_Data</vt:lpstr>
      <vt:lpstr>A127913510C_Latest</vt:lpstr>
      <vt:lpstr>A127913514L</vt:lpstr>
      <vt:lpstr>A127913514L_Data</vt:lpstr>
      <vt:lpstr>A127913514L_Latest</vt:lpstr>
      <vt:lpstr>A127913518W</vt:lpstr>
      <vt:lpstr>A127913518W_Data</vt:lpstr>
      <vt:lpstr>A127913518W_Latest</vt:lpstr>
      <vt:lpstr>A127913522L</vt:lpstr>
      <vt:lpstr>A127913522L_Data</vt:lpstr>
      <vt:lpstr>A127913522L_Latest</vt:lpstr>
      <vt:lpstr>A127913526W</vt:lpstr>
      <vt:lpstr>A127913526W_Data</vt:lpstr>
      <vt:lpstr>A127913526W_Latest</vt:lpstr>
      <vt:lpstr>A127913530L</vt:lpstr>
      <vt:lpstr>A127913530L_Data</vt:lpstr>
      <vt:lpstr>A127913530L_Latest</vt:lpstr>
      <vt:lpstr>A127913534W</vt:lpstr>
      <vt:lpstr>A127913534W_Data</vt:lpstr>
      <vt:lpstr>A127913534W_Latest</vt:lpstr>
      <vt:lpstr>A127913538F</vt:lpstr>
      <vt:lpstr>A127913538F_Data</vt:lpstr>
      <vt:lpstr>A127913538F_Latest</vt:lpstr>
      <vt:lpstr>A127913542W</vt:lpstr>
      <vt:lpstr>A127913542W_Data</vt:lpstr>
      <vt:lpstr>A127913542W_Latest</vt:lpstr>
      <vt:lpstr>A127913546F</vt:lpstr>
      <vt:lpstr>A127913546F_Data</vt:lpstr>
      <vt:lpstr>A127913546F_Latest</vt:lpstr>
      <vt:lpstr>A127913550W</vt:lpstr>
      <vt:lpstr>A127913550W_Data</vt:lpstr>
      <vt:lpstr>A127913550W_Latest</vt:lpstr>
      <vt:lpstr>A127913554F</vt:lpstr>
      <vt:lpstr>A127913554F_Data</vt:lpstr>
      <vt:lpstr>A127913554F_Latest</vt:lpstr>
      <vt:lpstr>A127913558R</vt:lpstr>
      <vt:lpstr>A127913558R_Data</vt:lpstr>
      <vt:lpstr>A127913558R_Latest</vt:lpstr>
      <vt:lpstr>A127913562F</vt:lpstr>
      <vt:lpstr>A127913562F_Data</vt:lpstr>
      <vt:lpstr>A127913562F_Latest</vt:lpstr>
      <vt:lpstr>A127913566R</vt:lpstr>
      <vt:lpstr>A127913566R_Data</vt:lpstr>
      <vt:lpstr>A127913566R_Latest</vt:lpstr>
      <vt:lpstr>A127913570F</vt:lpstr>
      <vt:lpstr>A127913570F_Data</vt:lpstr>
      <vt:lpstr>A127913570F_Latest</vt:lpstr>
      <vt:lpstr>A127913574R</vt:lpstr>
      <vt:lpstr>A127913574R_Data</vt:lpstr>
      <vt:lpstr>A127913574R_Latest</vt:lpstr>
      <vt:lpstr>A127913578X</vt:lpstr>
      <vt:lpstr>A127913578X_Data</vt:lpstr>
      <vt:lpstr>A127913578X_Latest</vt:lpstr>
      <vt:lpstr>A127913582R</vt:lpstr>
      <vt:lpstr>A127913582R_Data</vt:lpstr>
      <vt:lpstr>A127913582R_Latest</vt:lpstr>
      <vt:lpstr>A127913586X</vt:lpstr>
      <vt:lpstr>A127913586X_Data</vt:lpstr>
      <vt:lpstr>A127913586X_Latest</vt:lpstr>
      <vt:lpstr>A127913590R</vt:lpstr>
      <vt:lpstr>A127913590R_Data</vt:lpstr>
      <vt:lpstr>A127913590R_Latest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A127914938K</vt:lpstr>
      <vt:lpstr>A127914938K_Data</vt:lpstr>
      <vt:lpstr>A127914938K_Latest</vt:lpstr>
      <vt:lpstr>A127914942A</vt:lpstr>
      <vt:lpstr>A127914942A_Data</vt:lpstr>
      <vt:lpstr>A127914942A_Latest</vt:lpstr>
      <vt:lpstr>A127914946K</vt:lpstr>
      <vt:lpstr>A127914946K_Data</vt:lpstr>
      <vt:lpstr>A127914946K_Latest</vt:lpstr>
      <vt:lpstr>A127914950A</vt:lpstr>
      <vt:lpstr>A127914950A_Data</vt:lpstr>
      <vt:lpstr>A127914950A_Latest</vt:lpstr>
      <vt:lpstr>A127914954K</vt:lpstr>
      <vt:lpstr>A127914954K_Data</vt:lpstr>
      <vt:lpstr>A127914954K_Latest</vt:lpstr>
      <vt:lpstr>A127914958V</vt:lpstr>
      <vt:lpstr>A127914958V_Data</vt:lpstr>
      <vt:lpstr>A127914958V_Latest</vt:lpstr>
      <vt:lpstr>A127914962K</vt:lpstr>
      <vt:lpstr>A127914962K_Data</vt:lpstr>
      <vt:lpstr>A127914962K_Latest</vt:lpstr>
      <vt:lpstr>A127914966V</vt:lpstr>
      <vt:lpstr>A127914966V_Data</vt:lpstr>
      <vt:lpstr>A127914966V_Latest</vt:lpstr>
      <vt:lpstr>A127914970K</vt:lpstr>
      <vt:lpstr>A127914970K_Data</vt:lpstr>
      <vt:lpstr>A127914970K_Latest</vt:lpstr>
      <vt:lpstr>A127914974V</vt:lpstr>
      <vt:lpstr>A127914974V_Data</vt:lpstr>
      <vt:lpstr>A127914974V_Latest</vt:lpstr>
      <vt:lpstr>A127914978C</vt:lpstr>
      <vt:lpstr>A127914978C_Data</vt:lpstr>
      <vt:lpstr>A127914978C_Latest</vt:lpstr>
      <vt:lpstr>A127914982V</vt:lpstr>
      <vt:lpstr>A127914982V_Data</vt:lpstr>
      <vt:lpstr>A127914982V_Latest</vt:lpstr>
      <vt:lpstr>A127914986C</vt:lpstr>
      <vt:lpstr>A127914986C_Data</vt:lpstr>
      <vt:lpstr>A127914986C_Latest</vt:lpstr>
      <vt:lpstr>A127914990V</vt:lpstr>
      <vt:lpstr>A127914990V_Data</vt:lpstr>
      <vt:lpstr>A127914990V_Latest</vt:lpstr>
      <vt:lpstr>A127914994C</vt:lpstr>
      <vt:lpstr>A127914994C_Data</vt:lpstr>
      <vt:lpstr>A127914994C_Latest</vt:lpstr>
      <vt:lpstr>A127914998L</vt:lpstr>
      <vt:lpstr>A127914998L_Data</vt:lpstr>
      <vt:lpstr>A127914998L_Latest</vt:lpstr>
      <vt:lpstr>A127915002V</vt:lpstr>
      <vt:lpstr>A127915002V_Data</vt:lpstr>
      <vt:lpstr>A127915002V_Latest</vt:lpstr>
      <vt:lpstr>A127915006C</vt:lpstr>
      <vt:lpstr>A127915006C_Data</vt:lpstr>
      <vt:lpstr>A127915006C_Latest</vt:lpstr>
      <vt:lpstr>A127915010V</vt:lpstr>
      <vt:lpstr>A127915010V_Data</vt:lpstr>
      <vt:lpstr>A127915010V_Latest</vt:lpstr>
      <vt:lpstr>A127915014C</vt:lpstr>
      <vt:lpstr>A127915014C_Data</vt:lpstr>
      <vt:lpstr>A127915014C_Latest</vt:lpstr>
      <vt:lpstr>A127915018L</vt:lpstr>
      <vt:lpstr>A127915018L_Data</vt:lpstr>
      <vt:lpstr>A127915018L_Latest</vt:lpstr>
      <vt:lpstr>A127915022C</vt:lpstr>
      <vt:lpstr>A127915022C_Data</vt:lpstr>
      <vt:lpstr>A127915022C_Latest</vt:lpstr>
      <vt:lpstr>A127915026L</vt:lpstr>
      <vt:lpstr>A127915026L_Data</vt:lpstr>
      <vt:lpstr>A127915026L_Latest</vt:lpstr>
      <vt:lpstr>A127915030C</vt:lpstr>
      <vt:lpstr>A127915030C_Data</vt:lpstr>
      <vt:lpstr>A127915030C_Latest</vt:lpstr>
      <vt:lpstr>A127915034L</vt:lpstr>
      <vt:lpstr>A127915034L_Data</vt:lpstr>
      <vt:lpstr>A127915034L_Latest</vt:lpstr>
      <vt:lpstr>A127915038W</vt:lpstr>
      <vt:lpstr>A127915038W_Data</vt:lpstr>
      <vt:lpstr>A127915038W_Latest</vt:lpstr>
      <vt:lpstr>A127915042L</vt:lpstr>
      <vt:lpstr>A127915042L_Data</vt:lpstr>
      <vt:lpstr>A127915042L_Latest</vt:lpstr>
      <vt:lpstr>A127915046W</vt:lpstr>
      <vt:lpstr>A127915046W_Data</vt:lpstr>
      <vt:lpstr>A127915046W_Latest</vt:lpstr>
      <vt:lpstr>A127915050L</vt:lpstr>
      <vt:lpstr>A127915050L_Data</vt:lpstr>
      <vt:lpstr>A127915050L_Latest</vt:lpstr>
      <vt:lpstr>A127915054W</vt:lpstr>
      <vt:lpstr>A127915054W_Data</vt:lpstr>
      <vt:lpstr>A127915054W_Latest</vt:lpstr>
      <vt:lpstr>A127915058F</vt:lpstr>
      <vt:lpstr>A127915058F_Data</vt:lpstr>
      <vt:lpstr>A127915058F_Latest</vt:lpstr>
      <vt:lpstr>A127915062W</vt:lpstr>
      <vt:lpstr>A127915062W_Data</vt:lpstr>
      <vt:lpstr>A127915062W_Latest</vt:lpstr>
      <vt:lpstr>A127915066F</vt:lpstr>
      <vt:lpstr>A127915066F_Data</vt:lpstr>
      <vt:lpstr>A127915066F_Latest</vt:lpstr>
      <vt:lpstr>A127915070W</vt:lpstr>
      <vt:lpstr>A127915070W_Data</vt:lpstr>
      <vt:lpstr>A127915070W_Latest</vt:lpstr>
      <vt:lpstr>A127915074F</vt:lpstr>
      <vt:lpstr>A127915074F_Data</vt:lpstr>
      <vt:lpstr>A127915074F_Latest</vt:lpstr>
      <vt:lpstr>A127915078R</vt:lpstr>
      <vt:lpstr>A127915078R_Data</vt:lpstr>
      <vt:lpstr>A127915078R_Latest</vt:lpstr>
      <vt:lpstr>A127915082F</vt:lpstr>
      <vt:lpstr>A127915082F_Data</vt:lpstr>
      <vt:lpstr>A127915082F_Latest</vt:lpstr>
      <vt:lpstr>A127915086R</vt:lpstr>
      <vt:lpstr>A127915086R_Data</vt:lpstr>
      <vt:lpstr>A127915086R_Latest</vt:lpstr>
      <vt:lpstr>A127915090F</vt:lpstr>
      <vt:lpstr>A127915090F_Data</vt:lpstr>
      <vt:lpstr>A127915090F_Latest</vt:lpstr>
      <vt:lpstr>A127915094R</vt:lpstr>
      <vt:lpstr>A127915094R_Data</vt:lpstr>
      <vt:lpstr>A127915094R_Latest</vt:lpstr>
      <vt:lpstr>A127915098X</vt:lpstr>
      <vt:lpstr>A127915098X_Data</vt:lpstr>
      <vt:lpstr>A127915098X_Latest</vt:lpstr>
      <vt:lpstr>A127915102C</vt:lpstr>
      <vt:lpstr>A127915102C_Data</vt:lpstr>
      <vt:lpstr>A127915102C_Latest</vt:lpstr>
      <vt:lpstr>A127915106L</vt:lpstr>
      <vt:lpstr>A127915106L_Data</vt:lpstr>
      <vt:lpstr>A127915106L_Latest</vt:lpstr>
      <vt:lpstr>A127915110C</vt:lpstr>
      <vt:lpstr>A127915110C_Data</vt:lpstr>
      <vt:lpstr>A127915110C_Latest</vt:lpstr>
      <vt:lpstr>A127915114L</vt:lpstr>
      <vt:lpstr>A127915114L_Data</vt:lpstr>
      <vt:lpstr>A127915114L_Latest</vt:lpstr>
      <vt:lpstr>A127915118W</vt:lpstr>
      <vt:lpstr>A127915118W_Data</vt:lpstr>
      <vt:lpstr>A127915118W_Latest</vt:lpstr>
      <vt:lpstr>A127915122L</vt:lpstr>
      <vt:lpstr>A127915122L_Data</vt:lpstr>
      <vt:lpstr>A127915122L_Latest</vt:lpstr>
      <vt:lpstr>A127915126W</vt:lpstr>
      <vt:lpstr>A127915126W_Data</vt:lpstr>
      <vt:lpstr>A127915126W_Latest</vt:lpstr>
      <vt:lpstr>A127915130L</vt:lpstr>
      <vt:lpstr>A127915130L_Data</vt:lpstr>
      <vt:lpstr>A127915130L_Latest</vt:lpstr>
      <vt:lpstr>A127915134W</vt:lpstr>
      <vt:lpstr>A127915134W_Data</vt:lpstr>
      <vt:lpstr>A127915134W_Latest</vt:lpstr>
      <vt:lpstr>A127915138F</vt:lpstr>
      <vt:lpstr>A127915138F_Data</vt:lpstr>
      <vt:lpstr>A127915138F_Latest</vt:lpstr>
      <vt:lpstr>A127915142W</vt:lpstr>
      <vt:lpstr>A127915142W_Data</vt:lpstr>
      <vt:lpstr>A127915142W_Latest</vt:lpstr>
      <vt:lpstr>A127915146F</vt:lpstr>
      <vt:lpstr>A127915146F_Data</vt:lpstr>
      <vt:lpstr>A127915146F_Latest</vt:lpstr>
      <vt:lpstr>A127915154F</vt:lpstr>
      <vt:lpstr>A127915154F_Data</vt:lpstr>
      <vt:lpstr>A127915154F_Latest</vt:lpstr>
      <vt:lpstr>A127916338T</vt:lpstr>
      <vt:lpstr>A127916338T_Data</vt:lpstr>
      <vt:lpstr>A127916338T_Latest</vt:lpstr>
      <vt:lpstr>A127916342J</vt:lpstr>
      <vt:lpstr>A127916342J_Data</vt:lpstr>
      <vt:lpstr>A127916342J_Latest</vt:lpstr>
      <vt:lpstr>A127916346T</vt:lpstr>
      <vt:lpstr>A127916346T_Data</vt:lpstr>
      <vt:lpstr>A127916346T_Latest</vt:lpstr>
      <vt:lpstr>A127916350J</vt:lpstr>
      <vt:lpstr>A127916350J_Data</vt:lpstr>
      <vt:lpstr>A127916350J_Latest</vt:lpstr>
      <vt:lpstr>A127916354T</vt:lpstr>
      <vt:lpstr>A127916354T_Data</vt:lpstr>
      <vt:lpstr>A127916354T_Latest</vt:lpstr>
      <vt:lpstr>A127916358A</vt:lpstr>
      <vt:lpstr>A127916358A_Data</vt:lpstr>
      <vt:lpstr>A127916358A_Latest</vt:lpstr>
      <vt:lpstr>A127916362T</vt:lpstr>
      <vt:lpstr>A127916362T_Data</vt:lpstr>
      <vt:lpstr>A127916362T_Latest</vt:lpstr>
      <vt:lpstr>A127916366A</vt:lpstr>
      <vt:lpstr>A127916366A_Data</vt:lpstr>
      <vt:lpstr>A127916366A_Latest</vt:lpstr>
      <vt:lpstr>A127916370T</vt:lpstr>
      <vt:lpstr>A127916370T_Data</vt:lpstr>
      <vt:lpstr>A127916370T_Latest</vt:lpstr>
      <vt:lpstr>A127916374A</vt:lpstr>
      <vt:lpstr>A127916374A_Data</vt:lpstr>
      <vt:lpstr>A127916374A_Latest</vt:lpstr>
      <vt:lpstr>A127916378K</vt:lpstr>
      <vt:lpstr>A127916378K_Data</vt:lpstr>
      <vt:lpstr>A127916378K_Latest</vt:lpstr>
      <vt:lpstr>A127916382A</vt:lpstr>
      <vt:lpstr>A127916382A_Data</vt:lpstr>
      <vt:lpstr>A127916382A_Latest</vt:lpstr>
      <vt:lpstr>A127916386K</vt:lpstr>
      <vt:lpstr>A127916386K_Data</vt:lpstr>
      <vt:lpstr>A127916386K_Latest</vt:lpstr>
      <vt:lpstr>A127916390A</vt:lpstr>
      <vt:lpstr>A127916390A_Data</vt:lpstr>
      <vt:lpstr>A127916390A_Latest</vt:lpstr>
      <vt:lpstr>A127916394K</vt:lpstr>
      <vt:lpstr>A127916394K_Data</vt:lpstr>
      <vt:lpstr>A127916394K_Latest</vt:lpstr>
      <vt:lpstr>A127916398V</vt:lpstr>
      <vt:lpstr>A127916398V_Data</vt:lpstr>
      <vt:lpstr>A127916398V_Latest</vt:lpstr>
      <vt:lpstr>A127916402X</vt:lpstr>
      <vt:lpstr>A127916402X_Data</vt:lpstr>
      <vt:lpstr>A127916402X_Latest</vt:lpstr>
      <vt:lpstr>A127916406J</vt:lpstr>
      <vt:lpstr>A127916406J_Data</vt:lpstr>
      <vt:lpstr>A127916406J_Latest</vt:lpstr>
      <vt:lpstr>A127916410X</vt:lpstr>
      <vt:lpstr>A127916410X_Data</vt:lpstr>
      <vt:lpstr>A127916410X_Latest</vt:lpstr>
      <vt:lpstr>A127916414J</vt:lpstr>
      <vt:lpstr>A127916414J_Data</vt:lpstr>
      <vt:lpstr>A127916414J_Latest</vt:lpstr>
      <vt:lpstr>A127916418T</vt:lpstr>
      <vt:lpstr>A127916418T_Data</vt:lpstr>
      <vt:lpstr>A127916418T_Latest</vt:lpstr>
      <vt:lpstr>A127916422J</vt:lpstr>
      <vt:lpstr>A127916422J_Data</vt:lpstr>
      <vt:lpstr>A127916422J_Latest</vt:lpstr>
      <vt:lpstr>A127916426T</vt:lpstr>
      <vt:lpstr>A127916426T_Data</vt:lpstr>
      <vt:lpstr>A127916426T_Latest</vt:lpstr>
      <vt:lpstr>A127916430J</vt:lpstr>
      <vt:lpstr>A127916430J_Data</vt:lpstr>
      <vt:lpstr>A127916430J_Latest</vt:lpstr>
      <vt:lpstr>A127916434T</vt:lpstr>
      <vt:lpstr>A127916434T_Data</vt:lpstr>
      <vt:lpstr>A127916434T_Latest</vt:lpstr>
      <vt:lpstr>A127916438A</vt:lpstr>
      <vt:lpstr>A127916438A_Data</vt:lpstr>
      <vt:lpstr>A127916438A_Latest</vt:lpstr>
      <vt:lpstr>A127916442T</vt:lpstr>
      <vt:lpstr>A127916442T_Data</vt:lpstr>
      <vt:lpstr>A127916442T_Latest</vt:lpstr>
      <vt:lpstr>A127916446A</vt:lpstr>
      <vt:lpstr>A127916446A_Data</vt:lpstr>
      <vt:lpstr>A127916446A_Latest</vt:lpstr>
      <vt:lpstr>A127916450T</vt:lpstr>
      <vt:lpstr>A127916450T_Data</vt:lpstr>
      <vt:lpstr>A127916450T_Latest</vt:lpstr>
      <vt:lpstr>A127916454A</vt:lpstr>
      <vt:lpstr>A127916454A_Data</vt:lpstr>
      <vt:lpstr>A127916454A_Latest</vt:lpstr>
      <vt:lpstr>A127916458K</vt:lpstr>
      <vt:lpstr>A127916458K_Data</vt:lpstr>
      <vt:lpstr>A127916458K_Latest</vt:lpstr>
      <vt:lpstr>A127916462A</vt:lpstr>
      <vt:lpstr>A127916462A_Data</vt:lpstr>
      <vt:lpstr>A127916462A_Latest</vt:lpstr>
      <vt:lpstr>A127916466K</vt:lpstr>
      <vt:lpstr>A127916466K_Data</vt:lpstr>
      <vt:lpstr>A127916466K_Latest</vt:lpstr>
      <vt:lpstr>A127916470A</vt:lpstr>
      <vt:lpstr>A127916470A_Data</vt:lpstr>
      <vt:lpstr>A127916470A_Latest</vt:lpstr>
      <vt:lpstr>A127916474K</vt:lpstr>
      <vt:lpstr>A127916474K_Data</vt:lpstr>
      <vt:lpstr>A127916474K_Latest</vt:lpstr>
      <vt:lpstr>A127916478V</vt:lpstr>
      <vt:lpstr>A127916478V_Data</vt:lpstr>
      <vt:lpstr>A127916478V_Latest</vt:lpstr>
      <vt:lpstr>A127916482K</vt:lpstr>
      <vt:lpstr>A127916482K_Data</vt:lpstr>
      <vt:lpstr>A127916482K_Latest</vt:lpstr>
      <vt:lpstr>A127916486V</vt:lpstr>
      <vt:lpstr>A127916486V_Data</vt:lpstr>
      <vt:lpstr>A127916486V_Latest</vt:lpstr>
      <vt:lpstr>A127916490K</vt:lpstr>
      <vt:lpstr>A127916490K_Data</vt:lpstr>
      <vt:lpstr>A127916490K_Latest</vt:lpstr>
      <vt:lpstr>A127916494V</vt:lpstr>
      <vt:lpstr>A127916494V_Data</vt:lpstr>
      <vt:lpstr>A127916494V_Latest</vt:lpstr>
      <vt:lpstr>A127916498C</vt:lpstr>
      <vt:lpstr>A127916498C_Data</vt:lpstr>
      <vt:lpstr>A127916498C_Latest</vt:lpstr>
      <vt:lpstr>A127916502J</vt:lpstr>
      <vt:lpstr>A127916502J_Data</vt:lpstr>
      <vt:lpstr>A127916502J_Latest</vt:lpstr>
      <vt:lpstr>A127916506T</vt:lpstr>
      <vt:lpstr>A127916506T_Data</vt:lpstr>
      <vt:lpstr>A127916506T_Latest</vt:lpstr>
      <vt:lpstr>A127916510J</vt:lpstr>
      <vt:lpstr>A127916510J_Data</vt:lpstr>
      <vt:lpstr>A127916510J_Latest</vt:lpstr>
      <vt:lpstr>A127916514T</vt:lpstr>
      <vt:lpstr>A127916514T_Data</vt:lpstr>
      <vt:lpstr>A127916514T_Latest</vt:lpstr>
      <vt:lpstr>A127916518A</vt:lpstr>
      <vt:lpstr>A127916518A_Data</vt:lpstr>
      <vt:lpstr>A127916518A_Latest</vt:lpstr>
      <vt:lpstr>A127916522T</vt:lpstr>
      <vt:lpstr>A127916522T_Data</vt:lpstr>
      <vt:lpstr>A127916522T_Latest</vt:lpstr>
      <vt:lpstr>A127916526A</vt:lpstr>
      <vt:lpstr>A127916526A_Data</vt:lpstr>
      <vt:lpstr>A127916526A_Latest</vt:lpstr>
      <vt:lpstr>A127916530T</vt:lpstr>
      <vt:lpstr>A127916530T_Data</vt:lpstr>
      <vt:lpstr>A127916530T_Latest</vt:lpstr>
      <vt:lpstr>A127916534A</vt:lpstr>
      <vt:lpstr>A127916534A_Data</vt:lpstr>
      <vt:lpstr>A127916534A_Latest</vt:lpstr>
      <vt:lpstr>A127916538K</vt:lpstr>
      <vt:lpstr>A127916538K_Data</vt:lpstr>
      <vt:lpstr>A127916538K_Latest</vt:lpstr>
      <vt:lpstr>A127916542A</vt:lpstr>
      <vt:lpstr>A127916542A_Data</vt:lpstr>
      <vt:lpstr>A127916542A_Latest</vt:lpstr>
      <vt:lpstr>A127916546K</vt:lpstr>
      <vt:lpstr>A127916546K_Data</vt:lpstr>
      <vt:lpstr>A127916546K_Latest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A127917790F</vt:lpstr>
      <vt:lpstr>A127917790F_Data</vt:lpstr>
      <vt:lpstr>A127917790F_Latest</vt:lpstr>
      <vt:lpstr>A127917794R</vt:lpstr>
      <vt:lpstr>A127917794R_Data</vt:lpstr>
      <vt:lpstr>A127917794R_Latest</vt:lpstr>
      <vt:lpstr>A127917798X</vt:lpstr>
      <vt:lpstr>A127917798X_Data</vt:lpstr>
      <vt:lpstr>A127917798X_Latest</vt:lpstr>
      <vt:lpstr>A127917802C</vt:lpstr>
      <vt:lpstr>A127917802C_Data</vt:lpstr>
      <vt:lpstr>A127917802C_Latest</vt:lpstr>
      <vt:lpstr>A127917806L</vt:lpstr>
      <vt:lpstr>A127917806L_Data</vt:lpstr>
      <vt:lpstr>A127917806L_Latest</vt:lpstr>
      <vt:lpstr>A127917810C</vt:lpstr>
      <vt:lpstr>A127917810C_Data</vt:lpstr>
      <vt:lpstr>A127917810C_Latest</vt:lpstr>
      <vt:lpstr>A127917814L</vt:lpstr>
      <vt:lpstr>A127917814L_Data</vt:lpstr>
      <vt:lpstr>A127917814L_Latest</vt:lpstr>
      <vt:lpstr>A127917818W</vt:lpstr>
      <vt:lpstr>A127917818W_Data</vt:lpstr>
      <vt:lpstr>A127917818W_Latest</vt:lpstr>
      <vt:lpstr>A127917822L</vt:lpstr>
      <vt:lpstr>A127917822L_Data</vt:lpstr>
      <vt:lpstr>A127917822L_Latest</vt:lpstr>
      <vt:lpstr>A127917826W</vt:lpstr>
      <vt:lpstr>A127917826W_Data</vt:lpstr>
      <vt:lpstr>A127917826W_Latest</vt:lpstr>
      <vt:lpstr>A127917830L</vt:lpstr>
      <vt:lpstr>A127917830L_Data</vt:lpstr>
      <vt:lpstr>A127917830L_Latest</vt:lpstr>
      <vt:lpstr>A127917834W</vt:lpstr>
      <vt:lpstr>A127917834W_Data</vt:lpstr>
      <vt:lpstr>A127917834W_Latest</vt:lpstr>
      <vt:lpstr>A127917838F</vt:lpstr>
      <vt:lpstr>A127917838F_Data</vt:lpstr>
      <vt:lpstr>A127917838F_Latest</vt:lpstr>
      <vt:lpstr>A127917842W</vt:lpstr>
      <vt:lpstr>A127917842W_Data</vt:lpstr>
      <vt:lpstr>A127917842W_Latest</vt:lpstr>
      <vt:lpstr>A127917846F</vt:lpstr>
      <vt:lpstr>A127917846F_Data</vt:lpstr>
      <vt:lpstr>A127917846F_Latest</vt:lpstr>
      <vt:lpstr>A127917850W</vt:lpstr>
      <vt:lpstr>A127917850W_Data</vt:lpstr>
      <vt:lpstr>A127917850W_Latest</vt:lpstr>
      <vt:lpstr>A127917854F</vt:lpstr>
      <vt:lpstr>A127917854F_Data</vt:lpstr>
      <vt:lpstr>A127917854F_Latest</vt:lpstr>
      <vt:lpstr>A127917858R</vt:lpstr>
      <vt:lpstr>A127917858R_Data</vt:lpstr>
      <vt:lpstr>A127917858R_Latest</vt:lpstr>
      <vt:lpstr>A127917862F</vt:lpstr>
      <vt:lpstr>A127917862F_Data</vt:lpstr>
      <vt:lpstr>A127917862F_Latest</vt:lpstr>
      <vt:lpstr>A127917866R</vt:lpstr>
      <vt:lpstr>A127917866R_Data</vt:lpstr>
      <vt:lpstr>A127917866R_Latest</vt:lpstr>
      <vt:lpstr>A127917870F</vt:lpstr>
      <vt:lpstr>A127917870F_Data</vt:lpstr>
      <vt:lpstr>A127917870F_Latest</vt:lpstr>
      <vt:lpstr>A127917878X</vt:lpstr>
      <vt:lpstr>A127917878X_Data</vt:lpstr>
      <vt:lpstr>A127917878X_Latest</vt:lpstr>
      <vt:lpstr>A127917882R</vt:lpstr>
      <vt:lpstr>A127917882R_Data</vt:lpstr>
      <vt:lpstr>A127917882R_Latest</vt:lpstr>
      <vt:lpstr>A127917886X</vt:lpstr>
      <vt:lpstr>A127917886X_Data</vt:lpstr>
      <vt:lpstr>A127917886X_Latest</vt:lpstr>
      <vt:lpstr>A127917890R</vt:lpstr>
      <vt:lpstr>A127917890R_Data</vt:lpstr>
      <vt:lpstr>A127917890R_Latest</vt:lpstr>
      <vt:lpstr>A127917894X</vt:lpstr>
      <vt:lpstr>A127917894X_Data</vt:lpstr>
      <vt:lpstr>A127917894X_Latest</vt:lpstr>
      <vt:lpstr>A127917898J</vt:lpstr>
      <vt:lpstr>A127917898J_Data</vt:lpstr>
      <vt:lpstr>A127917898J_Latest</vt:lpstr>
      <vt:lpstr>A127917902L</vt:lpstr>
      <vt:lpstr>A127917902L_Data</vt:lpstr>
      <vt:lpstr>A127917902L_Latest</vt:lpstr>
      <vt:lpstr>A127917906W</vt:lpstr>
      <vt:lpstr>A127917906W_Data</vt:lpstr>
      <vt:lpstr>A127917906W_Latest</vt:lpstr>
      <vt:lpstr>A127917910L</vt:lpstr>
      <vt:lpstr>A127917910L_Data</vt:lpstr>
      <vt:lpstr>A127917910L_Latest</vt:lpstr>
      <vt:lpstr>A127917914W</vt:lpstr>
      <vt:lpstr>A127917914W_Data</vt:lpstr>
      <vt:lpstr>A127917914W_Latest</vt:lpstr>
      <vt:lpstr>A127917918F</vt:lpstr>
      <vt:lpstr>A127917918F_Data</vt:lpstr>
      <vt:lpstr>A127917918F_Latest</vt:lpstr>
      <vt:lpstr>A127917922W</vt:lpstr>
      <vt:lpstr>A127917922W_Data</vt:lpstr>
      <vt:lpstr>A127917922W_Latest</vt:lpstr>
      <vt:lpstr>A127917926F</vt:lpstr>
      <vt:lpstr>A127917926F_Data</vt:lpstr>
      <vt:lpstr>A127917926F_Latest</vt:lpstr>
      <vt:lpstr>A127917930W</vt:lpstr>
      <vt:lpstr>A127917930W_Data</vt:lpstr>
      <vt:lpstr>A127917930W_Latest</vt:lpstr>
      <vt:lpstr>A127917934F</vt:lpstr>
      <vt:lpstr>A127917934F_Data</vt:lpstr>
      <vt:lpstr>A127917934F_Latest</vt:lpstr>
      <vt:lpstr>A127917938R</vt:lpstr>
      <vt:lpstr>A127917938R_Data</vt:lpstr>
      <vt:lpstr>A127917938R_Latest</vt:lpstr>
      <vt:lpstr>A127917942F</vt:lpstr>
      <vt:lpstr>A127917942F_Data</vt:lpstr>
      <vt:lpstr>A127917942F_Latest</vt:lpstr>
      <vt:lpstr>A127917946R</vt:lpstr>
      <vt:lpstr>A127917946R_Data</vt:lpstr>
      <vt:lpstr>A127917946R_Latest</vt:lpstr>
      <vt:lpstr>A127917950F</vt:lpstr>
      <vt:lpstr>A127917950F_Data</vt:lpstr>
      <vt:lpstr>A127917950F_Latest</vt:lpstr>
      <vt:lpstr>A127917954R</vt:lpstr>
      <vt:lpstr>A127917954R_Data</vt:lpstr>
      <vt:lpstr>A127917954R_Latest</vt:lpstr>
      <vt:lpstr>A127917958X</vt:lpstr>
      <vt:lpstr>A127917958X_Data</vt:lpstr>
      <vt:lpstr>A127917958X_Latest</vt:lpstr>
      <vt:lpstr>A127917962R</vt:lpstr>
      <vt:lpstr>A127917962R_Data</vt:lpstr>
      <vt:lpstr>A127917962R_Latest</vt:lpstr>
      <vt:lpstr>A127917966X</vt:lpstr>
      <vt:lpstr>A127917966X_Data</vt:lpstr>
      <vt:lpstr>A127917966X_Latest</vt:lpstr>
      <vt:lpstr>A127917970R</vt:lpstr>
      <vt:lpstr>A127917970R_Data</vt:lpstr>
      <vt:lpstr>A127917970R_Latest</vt:lpstr>
      <vt:lpstr>A127917974X</vt:lpstr>
      <vt:lpstr>A127917974X_Data</vt:lpstr>
      <vt:lpstr>A127917974X_Latest</vt:lpstr>
      <vt:lpstr>A127917982X</vt:lpstr>
      <vt:lpstr>A127917982X_Data</vt:lpstr>
      <vt:lpstr>A127917982X_Latest</vt:lpstr>
      <vt:lpstr>A127917986J</vt:lpstr>
      <vt:lpstr>A127917986J_Data</vt:lpstr>
      <vt:lpstr>A127917986J_Latest</vt:lpstr>
      <vt:lpstr>A127917990X</vt:lpstr>
      <vt:lpstr>A127917990X_Data</vt:lpstr>
      <vt:lpstr>A127917990X_Latest</vt:lpstr>
      <vt:lpstr>A127917994J</vt:lpstr>
      <vt:lpstr>A127917994J_Data</vt:lpstr>
      <vt:lpstr>A127917994J_Latest</vt:lpstr>
      <vt:lpstr>A127917998T</vt:lpstr>
      <vt:lpstr>A127917998T_Data</vt:lpstr>
      <vt:lpstr>A127917998T_Latest</vt:lpstr>
      <vt:lpstr>A127918002X</vt:lpstr>
      <vt:lpstr>A127918002X_Data</vt:lpstr>
      <vt:lpstr>A127918002X_Latest</vt:lpstr>
      <vt:lpstr>A127918010X</vt:lpstr>
      <vt:lpstr>A127918010X_Data</vt:lpstr>
      <vt:lpstr>A127918010X_Latest</vt:lpstr>
      <vt:lpstr>A127918014J</vt:lpstr>
      <vt:lpstr>A127918014J_Data</vt:lpstr>
      <vt:lpstr>A127918014J_Latest</vt:lpstr>
      <vt:lpstr>A127918018T</vt:lpstr>
      <vt:lpstr>A127918018T_Data</vt:lpstr>
      <vt:lpstr>A127918018T_Latest</vt:lpstr>
      <vt:lpstr>A127918022J</vt:lpstr>
      <vt:lpstr>A127918022J_Data</vt:lpstr>
      <vt:lpstr>A127918022J_Latest</vt:lpstr>
      <vt:lpstr>A127918026T</vt:lpstr>
      <vt:lpstr>A127918026T_Data</vt:lpstr>
      <vt:lpstr>A127918026T_Latest</vt:lpstr>
      <vt:lpstr>A127918030J</vt:lpstr>
      <vt:lpstr>A127918030J_Data</vt:lpstr>
      <vt:lpstr>A127918030J_Latest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A127919342L</vt:lpstr>
      <vt:lpstr>A127919342L_Data</vt:lpstr>
      <vt:lpstr>A127919342L_Latest</vt:lpstr>
      <vt:lpstr>A127919346W</vt:lpstr>
      <vt:lpstr>A127919346W_Data</vt:lpstr>
      <vt:lpstr>A127919346W_Latest</vt:lpstr>
      <vt:lpstr>A127919350L</vt:lpstr>
      <vt:lpstr>A127919350L_Data</vt:lpstr>
      <vt:lpstr>A127919350L_Latest</vt:lpstr>
      <vt:lpstr>A127919354W</vt:lpstr>
      <vt:lpstr>A127919354W_Data</vt:lpstr>
      <vt:lpstr>A127919354W_Latest</vt:lpstr>
      <vt:lpstr>A127919358F</vt:lpstr>
      <vt:lpstr>A127919358F_Data</vt:lpstr>
      <vt:lpstr>A127919358F_Latest</vt:lpstr>
      <vt:lpstr>A127919362W</vt:lpstr>
      <vt:lpstr>A127919362W_Data</vt:lpstr>
      <vt:lpstr>A127919362W_Latest</vt:lpstr>
      <vt:lpstr>A127919366F</vt:lpstr>
      <vt:lpstr>A127919366F_Data</vt:lpstr>
      <vt:lpstr>A127919366F_Latest</vt:lpstr>
      <vt:lpstr>A127919370W</vt:lpstr>
      <vt:lpstr>A127919370W_Data</vt:lpstr>
      <vt:lpstr>A127919370W_Latest</vt:lpstr>
      <vt:lpstr>A127919374F</vt:lpstr>
      <vt:lpstr>A127919374F_Data</vt:lpstr>
      <vt:lpstr>A127919374F_Latest</vt:lpstr>
      <vt:lpstr>A127919378R</vt:lpstr>
      <vt:lpstr>A127919378R_Data</vt:lpstr>
      <vt:lpstr>A127919378R_Latest</vt:lpstr>
      <vt:lpstr>A127919382F</vt:lpstr>
      <vt:lpstr>A127919382F_Data</vt:lpstr>
      <vt:lpstr>A127919382F_Latest</vt:lpstr>
      <vt:lpstr>A127919386R</vt:lpstr>
      <vt:lpstr>A127919386R_Data</vt:lpstr>
      <vt:lpstr>A127919386R_Latest</vt:lpstr>
      <vt:lpstr>A127919390F</vt:lpstr>
      <vt:lpstr>A127919390F_Data</vt:lpstr>
      <vt:lpstr>A127919390F_Latest</vt:lpstr>
      <vt:lpstr>A127919394R</vt:lpstr>
      <vt:lpstr>A127919394R_Data</vt:lpstr>
      <vt:lpstr>A127919394R_Latest</vt:lpstr>
      <vt:lpstr>A127919398X</vt:lpstr>
      <vt:lpstr>A127919398X_Data</vt:lpstr>
      <vt:lpstr>A127919398X_Latest</vt:lpstr>
      <vt:lpstr>A127919402C</vt:lpstr>
      <vt:lpstr>A127919402C_Data</vt:lpstr>
      <vt:lpstr>A127919402C_Latest</vt:lpstr>
      <vt:lpstr>A127919406L</vt:lpstr>
      <vt:lpstr>A127919406L_Data</vt:lpstr>
      <vt:lpstr>A127919406L_Latest</vt:lpstr>
      <vt:lpstr>A127919410C</vt:lpstr>
      <vt:lpstr>A127919410C_Data</vt:lpstr>
      <vt:lpstr>A127919410C_Latest</vt:lpstr>
      <vt:lpstr>A127919414L</vt:lpstr>
      <vt:lpstr>A127919414L_Data</vt:lpstr>
      <vt:lpstr>A127919414L_Latest</vt:lpstr>
      <vt:lpstr>A127919422L</vt:lpstr>
      <vt:lpstr>A127919422L_Data</vt:lpstr>
      <vt:lpstr>A127919422L_Latest</vt:lpstr>
      <vt:lpstr>A127919426W</vt:lpstr>
      <vt:lpstr>A127919426W_Data</vt:lpstr>
      <vt:lpstr>A127919426W_Latest</vt:lpstr>
      <vt:lpstr>A127919430L</vt:lpstr>
      <vt:lpstr>A127919430L_Data</vt:lpstr>
      <vt:lpstr>A127919430L_Latest</vt:lpstr>
      <vt:lpstr>A127919434W</vt:lpstr>
      <vt:lpstr>A127919434W_Data</vt:lpstr>
      <vt:lpstr>A127919434W_Latest</vt:lpstr>
      <vt:lpstr>A127919438F</vt:lpstr>
      <vt:lpstr>A127919438F_Data</vt:lpstr>
      <vt:lpstr>A127919438F_Latest</vt:lpstr>
      <vt:lpstr>A127919442W</vt:lpstr>
      <vt:lpstr>A127919442W_Data</vt:lpstr>
      <vt:lpstr>A127919442W_Latest</vt:lpstr>
      <vt:lpstr>A127919446F</vt:lpstr>
      <vt:lpstr>A127919446F_Data</vt:lpstr>
      <vt:lpstr>A127919446F_Latest</vt:lpstr>
      <vt:lpstr>A127919450W</vt:lpstr>
      <vt:lpstr>A127919450W_Data</vt:lpstr>
      <vt:lpstr>A127919450W_Latest</vt:lpstr>
      <vt:lpstr>A127919454F</vt:lpstr>
      <vt:lpstr>A127919454F_Data</vt:lpstr>
      <vt:lpstr>A127919454F_Latest</vt:lpstr>
      <vt:lpstr>A127919458R</vt:lpstr>
      <vt:lpstr>A127919458R_Data</vt:lpstr>
      <vt:lpstr>A127919458R_Latest</vt:lpstr>
      <vt:lpstr>A127919462F</vt:lpstr>
      <vt:lpstr>A127919462F_Data</vt:lpstr>
      <vt:lpstr>A127919462F_Latest</vt:lpstr>
      <vt:lpstr>A127919466R</vt:lpstr>
      <vt:lpstr>A127919466R_Data</vt:lpstr>
      <vt:lpstr>A127919466R_Latest</vt:lpstr>
      <vt:lpstr>A127919474R</vt:lpstr>
      <vt:lpstr>A127919474R_Data</vt:lpstr>
      <vt:lpstr>A127919474R_Latest</vt:lpstr>
      <vt:lpstr>A127919478X</vt:lpstr>
      <vt:lpstr>A127919478X_Data</vt:lpstr>
      <vt:lpstr>A127919478X_Latest</vt:lpstr>
      <vt:lpstr>A127919482R</vt:lpstr>
      <vt:lpstr>A127919482R_Data</vt:lpstr>
      <vt:lpstr>A127919482R_Latest</vt:lpstr>
      <vt:lpstr>A127919486X</vt:lpstr>
      <vt:lpstr>A127919486X_Data</vt:lpstr>
      <vt:lpstr>A127919486X_Latest</vt:lpstr>
      <vt:lpstr>A127919490R</vt:lpstr>
      <vt:lpstr>A127919490R_Data</vt:lpstr>
      <vt:lpstr>A127919490R_Latest</vt:lpstr>
      <vt:lpstr>A127919494X</vt:lpstr>
      <vt:lpstr>A127919494X_Data</vt:lpstr>
      <vt:lpstr>A127919494X_Latest</vt:lpstr>
      <vt:lpstr>A127919498J</vt:lpstr>
      <vt:lpstr>A127919498J_Data</vt:lpstr>
      <vt:lpstr>A127919498J_Latest</vt:lpstr>
      <vt:lpstr>A127919502L</vt:lpstr>
      <vt:lpstr>A127919502L_Data</vt:lpstr>
      <vt:lpstr>A127919502L_Latest</vt:lpstr>
      <vt:lpstr>A127919510L</vt:lpstr>
      <vt:lpstr>A127919510L_Data</vt:lpstr>
      <vt:lpstr>A127919510L_Latest</vt:lpstr>
      <vt:lpstr>A127919514W</vt:lpstr>
      <vt:lpstr>A127919514W_Data</vt:lpstr>
      <vt:lpstr>A127919514W_Latest</vt:lpstr>
      <vt:lpstr>A127919518F</vt:lpstr>
      <vt:lpstr>A127919518F_Data</vt:lpstr>
      <vt:lpstr>A127919518F_Latest</vt:lpstr>
      <vt:lpstr>A127919538R</vt:lpstr>
      <vt:lpstr>A127919538R_Data</vt:lpstr>
      <vt:lpstr>A127919538R_Latest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A127920710C</vt:lpstr>
      <vt:lpstr>A127920710C_Data</vt:lpstr>
      <vt:lpstr>A127920710C_Latest</vt:lpstr>
      <vt:lpstr>A127920714L</vt:lpstr>
      <vt:lpstr>A127920714L_Data</vt:lpstr>
      <vt:lpstr>A127920714L_Latest</vt:lpstr>
      <vt:lpstr>A127920718W</vt:lpstr>
      <vt:lpstr>A127920718W_Data</vt:lpstr>
      <vt:lpstr>A127920718W_Latest</vt:lpstr>
      <vt:lpstr>A127920722L</vt:lpstr>
      <vt:lpstr>A127920722L_Data</vt:lpstr>
      <vt:lpstr>A127920722L_Latest</vt:lpstr>
      <vt:lpstr>A127920726W</vt:lpstr>
      <vt:lpstr>A127920726W_Data</vt:lpstr>
      <vt:lpstr>A127920726W_Latest</vt:lpstr>
      <vt:lpstr>A127920730L</vt:lpstr>
      <vt:lpstr>A127920730L_Data</vt:lpstr>
      <vt:lpstr>A127920730L_Latest</vt:lpstr>
      <vt:lpstr>A127920734W</vt:lpstr>
      <vt:lpstr>A127920734W_Data</vt:lpstr>
      <vt:lpstr>A127920734W_Latest</vt:lpstr>
      <vt:lpstr>A127920738F</vt:lpstr>
      <vt:lpstr>A127920738F_Data</vt:lpstr>
      <vt:lpstr>A127920738F_Latest</vt:lpstr>
      <vt:lpstr>A127920742W</vt:lpstr>
      <vt:lpstr>A127920742W_Data</vt:lpstr>
      <vt:lpstr>A127920742W_Latest</vt:lpstr>
      <vt:lpstr>A127920746F</vt:lpstr>
      <vt:lpstr>A127920746F_Data</vt:lpstr>
      <vt:lpstr>A127920746F_Latest</vt:lpstr>
      <vt:lpstr>A127920750W</vt:lpstr>
      <vt:lpstr>A127920750W_Data</vt:lpstr>
      <vt:lpstr>A127920750W_Latest</vt:lpstr>
      <vt:lpstr>A127920754F</vt:lpstr>
      <vt:lpstr>A127920754F_Data</vt:lpstr>
      <vt:lpstr>A127920754F_Latest</vt:lpstr>
      <vt:lpstr>A127920758R</vt:lpstr>
      <vt:lpstr>A127920758R_Data</vt:lpstr>
      <vt:lpstr>A127920758R_Latest</vt:lpstr>
      <vt:lpstr>A127920762F</vt:lpstr>
      <vt:lpstr>A127920762F_Data</vt:lpstr>
      <vt:lpstr>A127920762F_Latest</vt:lpstr>
      <vt:lpstr>A127920766R</vt:lpstr>
      <vt:lpstr>A127920766R_Data</vt:lpstr>
      <vt:lpstr>A127920766R_Latest</vt:lpstr>
      <vt:lpstr>A127920770F</vt:lpstr>
      <vt:lpstr>A127920770F_Data</vt:lpstr>
      <vt:lpstr>A127920770F_Latest</vt:lpstr>
      <vt:lpstr>A127920774R</vt:lpstr>
      <vt:lpstr>A127920774R_Data</vt:lpstr>
      <vt:lpstr>A127920774R_Latest</vt:lpstr>
      <vt:lpstr>A127920778X</vt:lpstr>
      <vt:lpstr>A127920778X_Data</vt:lpstr>
      <vt:lpstr>A127920778X_Latest</vt:lpstr>
      <vt:lpstr>A127920782R</vt:lpstr>
      <vt:lpstr>A127920782R_Data</vt:lpstr>
      <vt:lpstr>A127920782R_Latest</vt:lpstr>
      <vt:lpstr>A127920786X</vt:lpstr>
      <vt:lpstr>A127920786X_Data</vt:lpstr>
      <vt:lpstr>A127920786X_Latest</vt:lpstr>
      <vt:lpstr>A127920790R</vt:lpstr>
      <vt:lpstr>A127920790R_Data</vt:lpstr>
      <vt:lpstr>A127920790R_Latest</vt:lpstr>
      <vt:lpstr>A127920794X</vt:lpstr>
      <vt:lpstr>A127920794X_Data</vt:lpstr>
      <vt:lpstr>A127920794X_Latest</vt:lpstr>
      <vt:lpstr>A127920798J</vt:lpstr>
      <vt:lpstr>A127920798J_Data</vt:lpstr>
      <vt:lpstr>A127920798J_Latest</vt:lpstr>
      <vt:lpstr>A127920802L</vt:lpstr>
      <vt:lpstr>A127920802L_Data</vt:lpstr>
      <vt:lpstr>A127920802L_Latest</vt:lpstr>
      <vt:lpstr>A127920806W</vt:lpstr>
      <vt:lpstr>A127920806W_Data</vt:lpstr>
      <vt:lpstr>A127920806W_Latest</vt:lpstr>
      <vt:lpstr>A127920810L</vt:lpstr>
      <vt:lpstr>A127920810L_Data</vt:lpstr>
      <vt:lpstr>A127920810L_Latest</vt:lpstr>
      <vt:lpstr>A127920814W</vt:lpstr>
      <vt:lpstr>A127920814W_Data</vt:lpstr>
      <vt:lpstr>A127920814W_Latest</vt:lpstr>
      <vt:lpstr>A127920818F</vt:lpstr>
      <vt:lpstr>A127920818F_Data</vt:lpstr>
      <vt:lpstr>A127920818F_Latest</vt:lpstr>
      <vt:lpstr>A127920822W</vt:lpstr>
      <vt:lpstr>A127920822W_Data</vt:lpstr>
      <vt:lpstr>A127920822W_Latest</vt:lpstr>
      <vt:lpstr>A127920826F</vt:lpstr>
      <vt:lpstr>A127920826F_Data</vt:lpstr>
      <vt:lpstr>A127920826F_Latest</vt:lpstr>
      <vt:lpstr>A127920830W</vt:lpstr>
      <vt:lpstr>A127920830W_Data</vt:lpstr>
      <vt:lpstr>A127920830W_Latest</vt:lpstr>
      <vt:lpstr>A127920838R</vt:lpstr>
      <vt:lpstr>A127920838R_Data</vt:lpstr>
      <vt:lpstr>A127920838R_Latest</vt:lpstr>
      <vt:lpstr>A127920842F</vt:lpstr>
      <vt:lpstr>A127920842F_Data</vt:lpstr>
      <vt:lpstr>A127920842F_Latest</vt:lpstr>
      <vt:lpstr>A127920846R</vt:lpstr>
      <vt:lpstr>A127920846R_Data</vt:lpstr>
      <vt:lpstr>A127920846R_Latest</vt:lpstr>
      <vt:lpstr>A127920850F</vt:lpstr>
      <vt:lpstr>A127920850F_Data</vt:lpstr>
      <vt:lpstr>A127920850F_Latest</vt:lpstr>
      <vt:lpstr>A127920854R</vt:lpstr>
      <vt:lpstr>A127920854R_Data</vt:lpstr>
      <vt:lpstr>A127920854R_Latest</vt:lpstr>
      <vt:lpstr>A127920858X</vt:lpstr>
      <vt:lpstr>A127920858X_Data</vt:lpstr>
      <vt:lpstr>A127920858X_Latest</vt:lpstr>
      <vt:lpstr>A127920862R</vt:lpstr>
      <vt:lpstr>A127920862R_Data</vt:lpstr>
      <vt:lpstr>A127920862R_Latest</vt:lpstr>
      <vt:lpstr>A127920866X</vt:lpstr>
      <vt:lpstr>A127920866X_Data</vt:lpstr>
      <vt:lpstr>A127920866X_Latest</vt:lpstr>
      <vt:lpstr>A127920870R</vt:lpstr>
      <vt:lpstr>A127920870R_Data</vt:lpstr>
      <vt:lpstr>A127920870R_Latest</vt:lpstr>
      <vt:lpstr>A127920874X</vt:lpstr>
      <vt:lpstr>A127920874X_Data</vt:lpstr>
      <vt:lpstr>A127920874X_Latest</vt:lpstr>
      <vt:lpstr>A127920878J</vt:lpstr>
      <vt:lpstr>A127920878J_Data</vt:lpstr>
      <vt:lpstr>A127920878J_Latest</vt:lpstr>
      <vt:lpstr>A127920882X</vt:lpstr>
      <vt:lpstr>A127920882X_Data</vt:lpstr>
      <vt:lpstr>A127920882X_Latest</vt:lpstr>
      <vt:lpstr>A127920886J</vt:lpstr>
      <vt:lpstr>A127920886J_Data</vt:lpstr>
      <vt:lpstr>A127920886J_Latest</vt:lpstr>
      <vt:lpstr>A127920890X</vt:lpstr>
      <vt:lpstr>A127920890X_Data</vt:lpstr>
      <vt:lpstr>A127920890X_Latest</vt:lpstr>
      <vt:lpstr>A127920894J</vt:lpstr>
      <vt:lpstr>A127920894J_Data</vt:lpstr>
      <vt:lpstr>A127920894J_Latest</vt:lpstr>
      <vt:lpstr>A127920898T</vt:lpstr>
      <vt:lpstr>A127920898T_Data</vt:lpstr>
      <vt:lpstr>A127920898T_Latest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A127922270W</vt:lpstr>
      <vt:lpstr>A127922270W_Data</vt:lpstr>
      <vt:lpstr>A127922270W_Latest</vt:lpstr>
      <vt:lpstr>A127922274F</vt:lpstr>
      <vt:lpstr>A127922274F_Data</vt:lpstr>
      <vt:lpstr>A127922274F_Latest</vt:lpstr>
      <vt:lpstr>A127922278R</vt:lpstr>
      <vt:lpstr>A127922278R_Data</vt:lpstr>
      <vt:lpstr>A127922278R_Latest</vt:lpstr>
      <vt:lpstr>A127922282F</vt:lpstr>
      <vt:lpstr>A127922282F_Data</vt:lpstr>
      <vt:lpstr>A127922282F_Latest</vt:lpstr>
      <vt:lpstr>A127922286R</vt:lpstr>
      <vt:lpstr>A127922286R_Data</vt:lpstr>
      <vt:lpstr>A127922286R_Latest</vt:lpstr>
      <vt:lpstr>A127922290F</vt:lpstr>
      <vt:lpstr>A127922290F_Data</vt:lpstr>
      <vt:lpstr>A127922290F_Latest</vt:lpstr>
      <vt:lpstr>A127922294R</vt:lpstr>
      <vt:lpstr>A127922294R_Data</vt:lpstr>
      <vt:lpstr>A127922294R_Latest</vt:lpstr>
      <vt:lpstr>A127922298X</vt:lpstr>
      <vt:lpstr>A127922298X_Data</vt:lpstr>
      <vt:lpstr>A127922298X_Latest</vt:lpstr>
      <vt:lpstr>A127922302C</vt:lpstr>
      <vt:lpstr>A127922302C_Data</vt:lpstr>
      <vt:lpstr>A127922302C_Latest</vt:lpstr>
      <vt:lpstr>A127922306L</vt:lpstr>
      <vt:lpstr>A127922306L_Data</vt:lpstr>
      <vt:lpstr>A127922306L_Latest</vt:lpstr>
      <vt:lpstr>A127922310C</vt:lpstr>
      <vt:lpstr>A127922310C_Data</vt:lpstr>
      <vt:lpstr>A127922310C_Latest</vt:lpstr>
      <vt:lpstr>A127922314L</vt:lpstr>
      <vt:lpstr>A127922314L_Data</vt:lpstr>
      <vt:lpstr>A127922314L_Latest</vt:lpstr>
      <vt:lpstr>A127922318W</vt:lpstr>
      <vt:lpstr>A127922318W_Data</vt:lpstr>
      <vt:lpstr>A127922318W_Latest</vt:lpstr>
      <vt:lpstr>A127922322L</vt:lpstr>
      <vt:lpstr>A127922322L_Data</vt:lpstr>
      <vt:lpstr>A127922322L_Latest</vt:lpstr>
      <vt:lpstr>A127922326W</vt:lpstr>
      <vt:lpstr>A127922326W_Data</vt:lpstr>
      <vt:lpstr>A127922326W_Latest</vt:lpstr>
      <vt:lpstr>A127922330L</vt:lpstr>
      <vt:lpstr>A127922330L_Data</vt:lpstr>
      <vt:lpstr>A127922330L_Latest</vt:lpstr>
      <vt:lpstr>A127922334W</vt:lpstr>
      <vt:lpstr>A127922334W_Data</vt:lpstr>
      <vt:lpstr>A127922334W_Latest</vt:lpstr>
      <vt:lpstr>A127922338F</vt:lpstr>
      <vt:lpstr>A127922338F_Data</vt:lpstr>
      <vt:lpstr>A127922338F_Latest</vt:lpstr>
      <vt:lpstr>A127922342W</vt:lpstr>
      <vt:lpstr>A127922342W_Data</vt:lpstr>
      <vt:lpstr>A127922342W_Latest</vt:lpstr>
      <vt:lpstr>A127922346F</vt:lpstr>
      <vt:lpstr>A127922346F_Data</vt:lpstr>
      <vt:lpstr>A127922346F_Latest</vt:lpstr>
      <vt:lpstr>A127922350W</vt:lpstr>
      <vt:lpstr>A127922350W_Data</vt:lpstr>
      <vt:lpstr>A127922350W_Latest</vt:lpstr>
      <vt:lpstr>A127922354F</vt:lpstr>
      <vt:lpstr>A127922354F_Data</vt:lpstr>
      <vt:lpstr>A127922354F_Latest</vt:lpstr>
      <vt:lpstr>A127922358R</vt:lpstr>
      <vt:lpstr>A127922358R_Data</vt:lpstr>
      <vt:lpstr>A127922358R_Latest</vt:lpstr>
      <vt:lpstr>A127922362F</vt:lpstr>
      <vt:lpstr>A127922362F_Data</vt:lpstr>
      <vt:lpstr>A127922362F_Latest</vt:lpstr>
      <vt:lpstr>A127922366R</vt:lpstr>
      <vt:lpstr>A127922366R_Data</vt:lpstr>
      <vt:lpstr>A127922366R_Latest</vt:lpstr>
      <vt:lpstr>A127922370F</vt:lpstr>
      <vt:lpstr>A127922370F_Data</vt:lpstr>
      <vt:lpstr>A127922370F_Latest</vt:lpstr>
      <vt:lpstr>A127922374R</vt:lpstr>
      <vt:lpstr>A127922374R_Data</vt:lpstr>
      <vt:lpstr>A127922374R_Latest</vt:lpstr>
      <vt:lpstr>A127922378X</vt:lpstr>
      <vt:lpstr>A127922378X_Data</vt:lpstr>
      <vt:lpstr>A127922378X_Latest</vt:lpstr>
      <vt:lpstr>A127922382R</vt:lpstr>
      <vt:lpstr>A127922382R_Data</vt:lpstr>
      <vt:lpstr>A127922382R_Latest</vt:lpstr>
      <vt:lpstr>A127922386X</vt:lpstr>
      <vt:lpstr>A127922386X_Data</vt:lpstr>
      <vt:lpstr>A127922386X_Latest</vt:lpstr>
      <vt:lpstr>A127922390R</vt:lpstr>
      <vt:lpstr>A127922390R_Data</vt:lpstr>
      <vt:lpstr>A127922390R_Latest</vt:lpstr>
      <vt:lpstr>A127922394X</vt:lpstr>
      <vt:lpstr>A127922394X_Data</vt:lpstr>
      <vt:lpstr>A127922394X_Latest</vt:lpstr>
      <vt:lpstr>A127922398J</vt:lpstr>
      <vt:lpstr>A127922398J_Data</vt:lpstr>
      <vt:lpstr>A127922398J_Latest</vt:lpstr>
      <vt:lpstr>A127922402L</vt:lpstr>
      <vt:lpstr>A127922402L_Data</vt:lpstr>
      <vt:lpstr>A127922402L_Latest</vt:lpstr>
      <vt:lpstr>A127922406W</vt:lpstr>
      <vt:lpstr>A127922406W_Data</vt:lpstr>
      <vt:lpstr>A127922406W_Latest</vt:lpstr>
      <vt:lpstr>A127922410L</vt:lpstr>
      <vt:lpstr>A127922410L_Data</vt:lpstr>
      <vt:lpstr>A127922410L_Latest</vt:lpstr>
      <vt:lpstr>A127922414W</vt:lpstr>
      <vt:lpstr>A127922414W_Data</vt:lpstr>
      <vt:lpstr>A127922414W_Latest</vt:lpstr>
      <vt:lpstr>A127922418F</vt:lpstr>
      <vt:lpstr>A127922418F_Data</vt:lpstr>
      <vt:lpstr>A127922418F_Latest</vt:lpstr>
      <vt:lpstr>A127922422W</vt:lpstr>
      <vt:lpstr>A127922422W_Data</vt:lpstr>
      <vt:lpstr>A127922422W_Latest</vt:lpstr>
      <vt:lpstr>A127922426F</vt:lpstr>
      <vt:lpstr>A127922426F_Data</vt:lpstr>
      <vt:lpstr>A127922426F_Latest</vt:lpstr>
      <vt:lpstr>A127922430W</vt:lpstr>
      <vt:lpstr>A127922430W_Data</vt:lpstr>
      <vt:lpstr>A127922430W_Latest</vt:lpstr>
      <vt:lpstr>A127922434F</vt:lpstr>
      <vt:lpstr>A127922434F_Data</vt:lpstr>
      <vt:lpstr>A127922434F_Latest</vt:lpstr>
      <vt:lpstr>A127922438R</vt:lpstr>
      <vt:lpstr>A127922438R_Data</vt:lpstr>
      <vt:lpstr>A127922438R_Latest</vt:lpstr>
      <vt:lpstr>A127922442F</vt:lpstr>
      <vt:lpstr>A127922442F_Data</vt:lpstr>
      <vt:lpstr>A127922442F_Latest</vt:lpstr>
      <vt:lpstr>A127922446R</vt:lpstr>
      <vt:lpstr>A127922446R_Data</vt:lpstr>
      <vt:lpstr>A127922446R_Latest</vt:lpstr>
      <vt:lpstr>A127922450F</vt:lpstr>
      <vt:lpstr>A127922450F_Data</vt:lpstr>
      <vt:lpstr>A127922450F_Latest</vt:lpstr>
      <vt:lpstr>A127922454R</vt:lpstr>
      <vt:lpstr>A127922454R_Data</vt:lpstr>
      <vt:lpstr>A127922454R_Latest</vt:lpstr>
      <vt:lpstr>A127922458X</vt:lpstr>
      <vt:lpstr>A127922458X_Data</vt:lpstr>
      <vt:lpstr>A127922458X_Latest</vt:lpstr>
      <vt:lpstr>A127922462R</vt:lpstr>
      <vt:lpstr>A127922462R_Data</vt:lpstr>
      <vt:lpstr>A127922462R_Latest</vt:lpstr>
      <vt:lpstr>A127922466X</vt:lpstr>
      <vt:lpstr>A127922466X_Data</vt:lpstr>
      <vt:lpstr>A127922466X_Latest</vt:lpstr>
      <vt:lpstr>A127922470R</vt:lpstr>
      <vt:lpstr>A127922470R_Data</vt:lpstr>
      <vt:lpstr>A127922470R_Latest</vt:lpstr>
      <vt:lpstr>A127922474X</vt:lpstr>
      <vt:lpstr>A127922474X_Data</vt:lpstr>
      <vt:lpstr>A127922474X_Latest</vt:lpstr>
      <vt:lpstr>A127922478J</vt:lpstr>
      <vt:lpstr>A127922478J_Data</vt:lpstr>
      <vt:lpstr>A127922478J_Latest</vt:lpstr>
      <vt:lpstr>A127922482X</vt:lpstr>
      <vt:lpstr>A127922482X_Data</vt:lpstr>
      <vt:lpstr>A127922482X_Latest</vt:lpstr>
      <vt:lpstr>A127922486J</vt:lpstr>
      <vt:lpstr>A127922486J_Data</vt:lpstr>
      <vt:lpstr>A127922486J_Latest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A127923798L</vt:lpstr>
      <vt:lpstr>A127923798L_Data</vt:lpstr>
      <vt:lpstr>A127923798L_Latest</vt:lpstr>
      <vt:lpstr>A127923802T</vt:lpstr>
      <vt:lpstr>A127923802T_Data</vt:lpstr>
      <vt:lpstr>A127923802T_Latest</vt:lpstr>
      <vt:lpstr>A127923806A</vt:lpstr>
      <vt:lpstr>A127923806A_Data</vt:lpstr>
      <vt:lpstr>A127923806A_Latest</vt:lpstr>
      <vt:lpstr>A127923810T</vt:lpstr>
      <vt:lpstr>A127923810T_Data</vt:lpstr>
      <vt:lpstr>A127923810T_Latest</vt:lpstr>
      <vt:lpstr>A127923814A</vt:lpstr>
      <vt:lpstr>A127923814A_Data</vt:lpstr>
      <vt:lpstr>A127923814A_Latest</vt:lpstr>
      <vt:lpstr>A127923822A</vt:lpstr>
      <vt:lpstr>A127923822A_Data</vt:lpstr>
      <vt:lpstr>A127923822A_Latest</vt:lpstr>
      <vt:lpstr>A127923826K</vt:lpstr>
      <vt:lpstr>A127923826K_Data</vt:lpstr>
      <vt:lpstr>A127923826K_Latest</vt:lpstr>
      <vt:lpstr>A127923830A</vt:lpstr>
      <vt:lpstr>A127923830A_Data</vt:lpstr>
      <vt:lpstr>A127923830A_Latest</vt:lpstr>
      <vt:lpstr>A127923834K</vt:lpstr>
      <vt:lpstr>A127923834K_Data</vt:lpstr>
      <vt:lpstr>A127923834K_Latest</vt:lpstr>
      <vt:lpstr>A127923838V</vt:lpstr>
      <vt:lpstr>A127923838V_Data</vt:lpstr>
      <vt:lpstr>A127923838V_Latest</vt:lpstr>
      <vt:lpstr>A127923842K</vt:lpstr>
      <vt:lpstr>A127923842K_Data</vt:lpstr>
      <vt:lpstr>A127923842K_Latest</vt:lpstr>
      <vt:lpstr>A127923846V</vt:lpstr>
      <vt:lpstr>A127923846V_Data</vt:lpstr>
      <vt:lpstr>A127923846V_Latest</vt:lpstr>
      <vt:lpstr>A127923850K</vt:lpstr>
      <vt:lpstr>A127923850K_Data</vt:lpstr>
      <vt:lpstr>A127923850K_Latest</vt:lpstr>
      <vt:lpstr>A127923854V</vt:lpstr>
      <vt:lpstr>A127923854V_Data</vt:lpstr>
      <vt:lpstr>A127923854V_Latest</vt:lpstr>
      <vt:lpstr>A127923858C</vt:lpstr>
      <vt:lpstr>A127923858C_Data</vt:lpstr>
      <vt:lpstr>A127923858C_Latest</vt:lpstr>
      <vt:lpstr>A127923862V</vt:lpstr>
      <vt:lpstr>A127923862V_Data</vt:lpstr>
      <vt:lpstr>A127923862V_Latest</vt:lpstr>
      <vt:lpstr>A127923866C</vt:lpstr>
      <vt:lpstr>A127923866C_Data</vt:lpstr>
      <vt:lpstr>A127923866C_Latest</vt:lpstr>
      <vt:lpstr>A127923870V</vt:lpstr>
      <vt:lpstr>A127923870V_Data</vt:lpstr>
      <vt:lpstr>A127923870V_Latest</vt:lpstr>
      <vt:lpstr>A127923874C</vt:lpstr>
      <vt:lpstr>A127923874C_Data</vt:lpstr>
      <vt:lpstr>A127923874C_Latest</vt:lpstr>
      <vt:lpstr>A127923878L</vt:lpstr>
      <vt:lpstr>A127923878L_Data</vt:lpstr>
      <vt:lpstr>A127923878L_Latest</vt:lpstr>
      <vt:lpstr>A127923882C</vt:lpstr>
      <vt:lpstr>A127923882C_Data</vt:lpstr>
      <vt:lpstr>A127923882C_Latest</vt:lpstr>
      <vt:lpstr>A127923886L</vt:lpstr>
      <vt:lpstr>A127923886L_Data</vt:lpstr>
      <vt:lpstr>A127923886L_Latest</vt:lpstr>
      <vt:lpstr>A127923890C</vt:lpstr>
      <vt:lpstr>A127923890C_Data</vt:lpstr>
      <vt:lpstr>A127923890C_Latest</vt:lpstr>
      <vt:lpstr>A127923894L</vt:lpstr>
      <vt:lpstr>A127923894L_Data</vt:lpstr>
      <vt:lpstr>A127923894L_Latest</vt:lpstr>
      <vt:lpstr>A127923898W</vt:lpstr>
      <vt:lpstr>A127923898W_Data</vt:lpstr>
      <vt:lpstr>A127923898W_Latest</vt:lpstr>
      <vt:lpstr>A127923902A</vt:lpstr>
      <vt:lpstr>A127923902A_Data</vt:lpstr>
      <vt:lpstr>A127923902A_Latest</vt:lpstr>
      <vt:lpstr>A127923906K</vt:lpstr>
      <vt:lpstr>A127923906K_Data</vt:lpstr>
      <vt:lpstr>A127923906K_Latest</vt:lpstr>
      <vt:lpstr>A127923910A</vt:lpstr>
      <vt:lpstr>A127923910A_Data</vt:lpstr>
      <vt:lpstr>A127923910A_Latest</vt:lpstr>
      <vt:lpstr>A127923914K</vt:lpstr>
      <vt:lpstr>A127923914K_Data</vt:lpstr>
      <vt:lpstr>A127923914K_Latest</vt:lpstr>
      <vt:lpstr>A127923918V</vt:lpstr>
      <vt:lpstr>A127923918V_Data</vt:lpstr>
      <vt:lpstr>A127923918V_Latest</vt:lpstr>
      <vt:lpstr>A127923922K</vt:lpstr>
      <vt:lpstr>A127923922K_Data</vt:lpstr>
      <vt:lpstr>A127923922K_Latest</vt:lpstr>
      <vt:lpstr>A127923926V</vt:lpstr>
      <vt:lpstr>A127923926V_Data</vt:lpstr>
      <vt:lpstr>A127923926V_Latest</vt:lpstr>
      <vt:lpstr>A127923930K</vt:lpstr>
      <vt:lpstr>A127923930K_Data</vt:lpstr>
      <vt:lpstr>A127923930K_Latest</vt:lpstr>
      <vt:lpstr>A127923938C</vt:lpstr>
      <vt:lpstr>A127923938C_Data</vt:lpstr>
      <vt:lpstr>A127923938C_Latest</vt:lpstr>
      <vt:lpstr>A127923942V</vt:lpstr>
      <vt:lpstr>A127923942V_Data</vt:lpstr>
      <vt:lpstr>A127923942V_Latest</vt:lpstr>
      <vt:lpstr>A127923946C</vt:lpstr>
      <vt:lpstr>A127923946C_Data</vt:lpstr>
      <vt:lpstr>A127923946C_Latest</vt:lpstr>
      <vt:lpstr>A127923950V</vt:lpstr>
      <vt:lpstr>A127923950V_Data</vt:lpstr>
      <vt:lpstr>A127923950V_Latest</vt:lpstr>
      <vt:lpstr>A127923954C</vt:lpstr>
      <vt:lpstr>A127923954C_Data</vt:lpstr>
      <vt:lpstr>A127923954C_Latest</vt:lpstr>
      <vt:lpstr>A127923958L</vt:lpstr>
      <vt:lpstr>A127923958L_Data</vt:lpstr>
      <vt:lpstr>A127923958L_Latest</vt:lpstr>
      <vt:lpstr>A127923962C</vt:lpstr>
      <vt:lpstr>A127923962C_Data</vt:lpstr>
      <vt:lpstr>A127923962C_Latest</vt:lpstr>
      <vt:lpstr>A127923966L</vt:lpstr>
      <vt:lpstr>A127923966L_Data</vt:lpstr>
      <vt:lpstr>A127923966L_Latest</vt:lpstr>
      <vt:lpstr>A127923970C</vt:lpstr>
      <vt:lpstr>A127923970C_Data</vt:lpstr>
      <vt:lpstr>A127923970C_Latest</vt:lpstr>
      <vt:lpstr>A127923974L</vt:lpstr>
      <vt:lpstr>A127923974L_Data</vt:lpstr>
      <vt:lpstr>A127923974L_Latest</vt:lpstr>
      <vt:lpstr>A127923978W</vt:lpstr>
      <vt:lpstr>A127923978W_Data</vt:lpstr>
      <vt:lpstr>A127923978W_Latest</vt:lpstr>
      <vt:lpstr>A127923982L</vt:lpstr>
      <vt:lpstr>A127923982L_Data</vt:lpstr>
      <vt:lpstr>A127923982L_Latest</vt:lpstr>
      <vt:lpstr>A127923986W</vt:lpstr>
      <vt:lpstr>A127923986W_Data</vt:lpstr>
      <vt:lpstr>A127923986W_Latest</vt:lpstr>
      <vt:lpstr>A127923990L</vt:lpstr>
      <vt:lpstr>A127923990L_Data</vt:lpstr>
      <vt:lpstr>A127923990L_Latest</vt:lpstr>
      <vt:lpstr>A127923994W</vt:lpstr>
      <vt:lpstr>A127923994W_Data</vt:lpstr>
      <vt:lpstr>A127923994W_Latest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A127925394C</vt:lpstr>
      <vt:lpstr>A127925394C_Data</vt:lpstr>
      <vt:lpstr>A127925394C_Latest</vt:lpstr>
      <vt:lpstr>A127925398L</vt:lpstr>
      <vt:lpstr>A127925398L_Data</vt:lpstr>
      <vt:lpstr>A127925398L_Latest</vt:lpstr>
      <vt:lpstr>A127925402T</vt:lpstr>
      <vt:lpstr>A127925402T_Data</vt:lpstr>
      <vt:lpstr>A127925402T_Latest</vt:lpstr>
      <vt:lpstr>A127925406A</vt:lpstr>
      <vt:lpstr>A127925406A_Data</vt:lpstr>
      <vt:lpstr>A127925406A_Latest</vt:lpstr>
      <vt:lpstr>A127925410T</vt:lpstr>
      <vt:lpstr>A127925410T_Data</vt:lpstr>
      <vt:lpstr>A127925410T_Latest</vt:lpstr>
      <vt:lpstr>A127925414A</vt:lpstr>
      <vt:lpstr>A127925414A_Data</vt:lpstr>
      <vt:lpstr>A127925414A_Latest</vt:lpstr>
      <vt:lpstr>A127925418K</vt:lpstr>
      <vt:lpstr>A127925418K_Data</vt:lpstr>
      <vt:lpstr>A127925418K_Latest</vt:lpstr>
      <vt:lpstr>A127925422A</vt:lpstr>
      <vt:lpstr>A127925422A_Data</vt:lpstr>
      <vt:lpstr>A127925422A_Latest</vt:lpstr>
      <vt:lpstr>A127925426K</vt:lpstr>
      <vt:lpstr>A127925426K_Data</vt:lpstr>
      <vt:lpstr>A127925426K_Latest</vt:lpstr>
      <vt:lpstr>A127925430A</vt:lpstr>
      <vt:lpstr>A127925430A_Data</vt:lpstr>
      <vt:lpstr>A127925430A_Latest</vt:lpstr>
      <vt:lpstr>A127925434K</vt:lpstr>
      <vt:lpstr>A127925434K_Data</vt:lpstr>
      <vt:lpstr>A127925434K_Latest</vt:lpstr>
      <vt:lpstr>A127925438V</vt:lpstr>
      <vt:lpstr>A127925438V_Data</vt:lpstr>
      <vt:lpstr>A127925438V_Latest</vt:lpstr>
      <vt:lpstr>A127925442K</vt:lpstr>
      <vt:lpstr>A127925442K_Data</vt:lpstr>
      <vt:lpstr>A127925442K_Latest</vt:lpstr>
      <vt:lpstr>A127925446V</vt:lpstr>
      <vt:lpstr>A127925446V_Data</vt:lpstr>
      <vt:lpstr>A127925446V_Latest</vt:lpstr>
      <vt:lpstr>A127925450K</vt:lpstr>
      <vt:lpstr>A127925450K_Data</vt:lpstr>
      <vt:lpstr>A127925450K_Latest</vt:lpstr>
      <vt:lpstr>A127925454V</vt:lpstr>
      <vt:lpstr>A127925454V_Data</vt:lpstr>
      <vt:lpstr>A127925454V_Latest</vt:lpstr>
      <vt:lpstr>A127925458C</vt:lpstr>
      <vt:lpstr>A127925458C_Data</vt:lpstr>
      <vt:lpstr>A127925458C_Latest</vt:lpstr>
      <vt:lpstr>A127925462V</vt:lpstr>
      <vt:lpstr>A127925462V_Data</vt:lpstr>
      <vt:lpstr>A127925462V_Latest</vt:lpstr>
      <vt:lpstr>A127925466C</vt:lpstr>
      <vt:lpstr>A127925466C_Data</vt:lpstr>
      <vt:lpstr>A127925466C_Latest</vt:lpstr>
      <vt:lpstr>A127925470V</vt:lpstr>
      <vt:lpstr>A127925470V_Data</vt:lpstr>
      <vt:lpstr>A127925470V_Latest</vt:lpstr>
      <vt:lpstr>A127925474C</vt:lpstr>
      <vt:lpstr>A127925474C_Data</vt:lpstr>
      <vt:lpstr>A127925474C_Latest</vt:lpstr>
      <vt:lpstr>A127925478L</vt:lpstr>
      <vt:lpstr>A127925478L_Data</vt:lpstr>
      <vt:lpstr>A127925478L_Latest</vt:lpstr>
      <vt:lpstr>A127925482C</vt:lpstr>
      <vt:lpstr>A127925482C_Data</vt:lpstr>
      <vt:lpstr>A127925482C_Latest</vt:lpstr>
      <vt:lpstr>A127925486L</vt:lpstr>
      <vt:lpstr>A127925486L_Data</vt:lpstr>
      <vt:lpstr>A127925486L_Latest</vt:lpstr>
      <vt:lpstr>A127925490C</vt:lpstr>
      <vt:lpstr>A127925490C_Data</vt:lpstr>
      <vt:lpstr>A127925490C_Latest</vt:lpstr>
      <vt:lpstr>A127925494L</vt:lpstr>
      <vt:lpstr>A127925494L_Data</vt:lpstr>
      <vt:lpstr>A127925494L_Latest</vt:lpstr>
      <vt:lpstr>A127925498W</vt:lpstr>
      <vt:lpstr>A127925498W_Data</vt:lpstr>
      <vt:lpstr>A127925498W_Latest</vt:lpstr>
      <vt:lpstr>A127925506K</vt:lpstr>
      <vt:lpstr>A127925506K_Data</vt:lpstr>
      <vt:lpstr>A127925506K_Latest</vt:lpstr>
      <vt:lpstr>A127925510A</vt:lpstr>
      <vt:lpstr>A127925510A_Data</vt:lpstr>
      <vt:lpstr>A127925510A_Latest</vt:lpstr>
      <vt:lpstr>A127925514K</vt:lpstr>
      <vt:lpstr>A127925514K_Data</vt:lpstr>
      <vt:lpstr>A127925514K_Latest</vt:lpstr>
      <vt:lpstr>A127925518V</vt:lpstr>
      <vt:lpstr>A127925518V_Data</vt:lpstr>
      <vt:lpstr>A127925518V_Latest</vt:lpstr>
      <vt:lpstr>A127925522K</vt:lpstr>
      <vt:lpstr>A127925522K_Data</vt:lpstr>
      <vt:lpstr>A127925522K_Latest</vt:lpstr>
      <vt:lpstr>A127925526V</vt:lpstr>
      <vt:lpstr>A127925526V_Data</vt:lpstr>
      <vt:lpstr>A127925526V_Latest</vt:lpstr>
      <vt:lpstr>A127925530K</vt:lpstr>
      <vt:lpstr>A127925530K_Data</vt:lpstr>
      <vt:lpstr>A127925530K_Latest</vt:lpstr>
      <vt:lpstr>A127925534V</vt:lpstr>
      <vt:lpstr>A127925534V_Data</vt:lpstr>
      <vt:lpstr>A127925534V_Latest</vt:lpstr>
      <vt:lpstr>A127925538C</vt:lpstr>
      <vt:lpstr>A127925538C_Data</vt:lpstr>
      <vt:lpstr>A127925538C_Latest</vt:lpstr>
      <vt:lpstr>A127925542V</vt:lpstr>
      <vt:lpstr>A127925542V_Data</vt:lpstr>
      <vt:lpstr>A127925542V_Latest</vt:lpstr>
      <vt:lpstr>A127925546C</vt:lpstr>
      <vt:lpstr>A127925546C_Data</vt:lpstr>
      <vt:lpstr>A127925546C_Latest</vt:lpstr>
      <vt:lpstr>A127925550V</vt:lpstr>
      <vt:lpstr>A127925550V_Data</vt:lpstr>
      <vt:lpstr>A127925550V_Latest</vt:lpstr>
      <vt:lpstr>A127925554C</vt:lpstr>
      <vt:lpstr>A127925554C_Data</vt:lpstr>
      <vt:lpstr>A127925554C_Latest</vt:lpstr>
      <vt:lpstr>A127925558L</vt:lpstr>
      <vt:lpstr>A127925558L_Data</vt:lpstr>
      <vt:lpstr>A127925558L_Latest</vt:lpstr>
      <vt:lpstr>A127925562C</vt:lpstr>
      <vt:lpstr>A127925562C_Data</vt:lpstr>
      <vt:lpstr>A127925562C_Latest</vt:lpstr>
      <vt:lpstr>A127925566L</vt:lpstr>
      <vt:lpstr>A127925566L_Data</vt:lpstr>
      <vt:lpstr>A127925566L_Latest</vt:lpstr>
      <vt:lpstr>A127925570C</vt:lpstr>
      <vt:lpstr>A127925570C_Data</vt:lpstr>
      <vt:lpstr>A127925570C_Latest</vt:lpstr>
      <vt:lpstr>A127925574L</vt:lpstr>
      <vt:lpstr>A127925574L_Data</vt:lpstr>
      <vt:lpstr>A127925574L_Latest</vt:lpstr>
      <vt:lpstr>A127925578W</vt:lpstr>
      <vt:lpstr>A127925578W_Data</vt:lpstr>
      <vt:lpstr>A127925578W_Latest</vt:lpstr>
      <vt:lpstr>A127925582L</vt:lpstr>
      <vt:lpstr>A127925582L_Data</vt:lpstr>
      <vt:lpstr>A127925582L_Latest</vt:lpstr>
      <vt:lpstr>A127925586W</vt:lpstr>
      <vt:lpstr>A127925586W_Data</vt:lpstr>
      <vt:lpstr>A127925586W_Latest</vt:lpstr>
      <vt:lpstr>A127925590L</vt:lpstr>
      <vt:lpstr>A127925590L_Data</vt:lpstr>
      <vt:lpstr>A127925590L_Latest</vt:lpstr>
      <vt:lpstr>A127925594W</vt:lpstr>
      <vt:lpstr>A127925594W_Data</vt:lpstr>
      <vt:lpstr>A127925594W_Latest</vt:lpstr>
      <vt:lpstr>A127925598F</vt:lpstr>
      <vt:lpstr>A127925598F_Data</vt:lpstr>
      <vt:lpstr>A127925598F_Latest</vt:lpstr>
      <vt:lpstr>A127925602K</vt:lpstr>
      <vt:lpstr>A127925602K_Data</vt:lpstr>
      <vt:lpstr>A127925602K_Latest</vt:lpstr>
      <vt:lpstr>A127925606V</vt:lpstr>
      <vt:lpstr>A127925606V_Data</vt:lpstr>
      <vt:lpstr>A127925606V_Latest</vt:lpstr>
      <vt:lpstr>A127925610K</vt:lpstr>
      <vt:lpstr>A127925610K_Data</vt:lpstr>
      <vt:lpstr>A127925610K_Latest</vt:lpstr>
      <vt:lpstr>A127925614V</vt:lpstr>
      <vt:lpstr>A127925614V_Data</vt:lpstr>
      <vt:lpstr>A127925614V_Latest</vt:lpstr>
      <vt:lpstr>A127925618C</vt:lpstr>
      <vt:lpstr>A127925618C_Data</vt:lpstr>
      <vt:lpstr>A127925618C_Latest</vt:lpstr>
      <vt:lpstr>A127925622V</vt:lpstr>
      <vt:lpstr>A127925622V_Data</vt:lpstr>
      <vt:lpstr>A127925622V_Latest</vt:lpstr>
      <vt:lpstr>A127925626C</vt:lpstr>
      <vt:lpstr>A127925626C_Data</vt:lpstr>
      <vt:lpstr>A127925626C_Latest</vt:lpstr>
      <vt:lpstr>A127925630V</vt:lpstr>
      <vt:lpstr>A127925630V_Data</vt:lpstr>
      <vt:lpstr>A127925630V_Latest</vt:lpstr>
      <vt:lpstr>A127925634C</vt:lpstr>
      <vt:lpstr>A127925634C_Data</vt:lpstr>
      <vt:lpstr>A127925634C_Latest</vt:lpstr>
      <vt:lpstr>A127925638L</vt:lpstr>
      <vt:lpstr>A127925638L_Data</vt:lpstr>
      <vt:lpstr>A127925638L_Latest</vt:lpstr>
      <vt:lpstr>A127925642C</vt:lpstr>
      <vt:lpstr>A127925642C_Data</vt:lpstr>
      <vt:lpstr>A127925642C_Latest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A127926858J</vt:lpstr>
      <vt:lpstr>A127926858J_Data</vt:lpstr>
      <vt:lpstr>A127926858J_Latest</vt:lpstr>
      <vt:lpstr>A127926862X</vt:lpstr>
      <vt:lpstr>A127926862X_Data</vt:lpstr>
      <vt:lpstr>A127926862X_Latest</vt:lpstr>
      <vt:lpstr>A127926870X</vt:lpstr>
      <vt:lpstr>A127926870X_Data</vt:lpstr>
      <vt:lpstr>A127926870X_Latest</vt:lpstr>
      <vt:lpstr>A127926874J</vt:lpstr>
      <vt:lpstr>A127926874J_Data</vt:lpstr>
      <vt:lpstr>A127926874J_Latest</vt:lpstr>
      <vt:lpstr>A127926878T</vt:lpstr>
      <vt:lpstr>A127926878T_Data</vt:lpstr>
      <vt:lpstr>A127926878T_Latest</vt:lpstr>
      <vt:lpstr>A127926882J</vt:lpstr>
      <vt:lpstr>A127926882J_Data</vt:lpstr>
      <vt:lpstr>A127926882J_Latest</vt:lpstr>
      <vt:lpstr>A127926886T</vt:lpstr>
      <vt:lpstr>A127926886T_Data</vt:lpstr>
      <vt:lpstr>A127926886T_Latest</vt:lpstr>
      <vt:lpstr>A127926890J</vt:lpstr>
      <vt:lpstr>A127926890J_Data</vt:lpstr>
      <vt:lpstr>A127926890J_Latest</vt:lpstr>
      <vt:lpstr>A127926894T</vt:lpstr>
      <vt:lpstr>A127926894T_Data</vt:lpstr>
      <vt:lpstr>A127926894T_Latest</vt:lpstr>
      <vt:lpstr>A127926898A</vt:lpstr>
      <vt:lpstr>A127926898A_Data</vt:lpstr>
      <vt:lpstr>A127926898A_Latest</vt:lpstr>
      <vt:lpstr>A127926902F</vt:lpstr>
      <vt:lpstr>A127926902F_Data</vt:lpstr>
      <vt:lpstr>A127926902F_Latest</vt:lpstr>
      <vt:lpstr>A127926906R</vt:lpstr>
      <vt:lpstr>A127926906R_Data</vt:lpstr>
      <vt:lpstr>A127926906R_Latest</vt:lpstr>
      <vt:lpstr>A127926910F</vt:lpstr>
      <vt:lpstr>A127926910F_Data</vt:lpstr>
      <vt:lpstr>A127926910F_Latest</vt:lpstr>
      <vt:lpstr>A127926914R</vt:lpstr>
      <vt:lpstr>A127926914R_Data</vt:lpstr>
      <vt:lpstr>A127926914R_Latest</vt:lpstr>
      <vt:lpstr>A127926918X</vt:lpstr>
      <vt:lpstr>A127926918X_Data</vt:lpstr>
      <vt:lpstr>A127926918X_Latest</vt:lpstr>
      <vt:lpstr>A127926922R</vt:lpstr>
      <vt:lpstr>A127926922R_Data</vt:lpstr>
      <vt:lpstr>A127926922R_Latest</vt:lpstr>
      <vt:lpstr>A127926926X</vt:lpstr>
      <vt:lpstr>A127926926X_Data</vt:lpstr>
      <vt:lpstr>A127926926X_Latest</vt:lpstr>
      <vt:lpstr>A127926930R</vt:lpstr>
      <vt:lpstr>A127926930R_Data</vt:lpstr>
      <vt:lpstr>A127926930R_Latest</vt:lpstr>
      <vt:lpstr>A127926934X</vt:lpstr>
      <vt:lpstr>A127926934X_Data</vt:lpstr>
      <vt:lpstr>A127926934X_Latest</vt:lpstr>
      <vt:lpstr>A127926938J</vt:lpstr>
      <vt:lpstr>A127926938J_Data</vt:lpstr>
      <vt:lpstr>A127926938J_Latest</vt:lpstr>
      <vt:lpstr>A127926942X</vt:lpstr>
      <vt:lpstr>A127926942X_Data</vt:lpstr>
      <vt:lpstr>A127926942X_Latest</vt:lpstr>
      <vt:lpstr>A127926946J</vt:lpstr>
      <vt:lpstr>A127926946J_Data</vt:lpstr>
      <vt:lpstr>A127926946J_Latest</vt:lpstr>
      <vt:lpstr>A127926954J</vt:lpstr>
      <vt:lpstr>A127926954J_Data</vt:lpstr>
      <vt:lpstr>A127926954J_Latest</vt:lpstr>
      <vt:lpstr>A127926958T</vt:lpstr>
      <vt:lpstr>A127926958T_Data</vt:lpstr>
      <vt:lpstr>A127926958T_Latest</vt:lpstr>
      <vt:lpstr>A127926962J</vt:lpstr>
      <vt:lpstr>A127926962J_Data</vt:lpstr>
      <vt:lpstr>A127926962J_Latest</vt:lpstr>
      <vt:lpstr>A127926966T</vt:lpstr>
      <vt:lpstr>A127926966T_Data</vt:lpstr>
      <vt:lpstr>A127926966T_Latest</vt:lpstr>
      <vt:lpstr>A127926970J</vt:lpstr>
      <vt:lpstr>A127926970J_Data</vt:lpstr>
      <vt:lpstr>A127926970J_Latest</vt:lpstr>
      <vt:lpstr>A127926974T</vt:lpstr>
      <vt:lpstr>A127926974T_Data</vt:lpstr>
      <vt:lpstr>A127926974T_Latest</vt:lpstr>
      <vt:lpstr>A127926978A</vt:lpstr>
      <vt:lpstr>A127926978A_Data</vt:lpstr>
      <vt:lpstr>A127926978A_Latest</vt:lpstr>
      <vt:lpstr>A127926982T</vt:lpstr>
      <vt:lpstr>A127926982T_Data</vt:lpstr>
      <vt:lpstr>A127926982T_Latest</vt:lpstr>
      <vt:lpstr>A127926986A</vt:lpstr>
      <vt:lpstr>A127926986A_Data</vt:lpstr>
      <vt:lpstr>A127926986A_Latest</vt:lpstr>
      <vt:lpstr>A127926990T</vt:lpstr>
      <vt:lpstr>A127926990T_Data</vt:lpstr>
      <vt:lpstr>A127926990T_Latest</vt:lpstr>
      <vt:lpstr>A127926994A</vt:lpstr>
      <vt:lpstr>A127926994A_Data</vt:lpstr>
      <vt:lpstr>A127926994A_Latest</vt:lpstr>
      <vt:lpstr>A127926998K</vt:lpstr>
      <vt:lpstr>A127926998K_Data</vt:lpstr>
      <vt:lpstr>A127926998K_Latest</vt:lpstr>
      <vt:lpstr>A127927002T</vt:lpstr>
      <vt:lpstr>A127927002T_Data</vt:lpstr>
      <vt:lpstr>A127927002T_Latest</vt:lpstr>
      <vt:lpstr>A127927006A</vt:lpstr>
      <vt:lpstr>A127927006A_Data</vt:lpstr>
      <vt:lpstr>A127927006A_Latest</vt:lpstr>
      <vt:lpstr>A127927010T</vt:lpstr>
      <vt:lpstr>A127927010T_Data</vt:lpstr>
      <vt:lpstr>A127927010T_Latest</vt:lpstr>
      <vt:lpstr>A127927014A</vt:lpstr>
      <vt:lpstr>A127927014A_Data</vt:lpstr>
      <vt:lpstr>A127927014A_Latest</vt:lpstr>
      <vt:lpstr>A127927018K</vt:lpstr>
      <vt:lpstr>A127927018K_Data</vt:lpstr>
      <vt:lpstr>A127927018K_Latest</vt:lpstr>
      <vt:lpstr>A127927022A</vt:lpstr>
      <vt:lpstr>A127927022A_Data</vt:lpstr>
      <vt:lpstr>A127927022A_Latest</vt:lpstr>
      <vt:lpstr>A127927026K</vt:lpstr>
      <vt:lpstr>A127927026K_Data</vt:lpstr>
      <vt:lpstr>A127927026K_Latest</vt:lpstr>
      <vt:lpstr>A127927030A</vt:lpstr>
      <vt:lpstr>A127927030A_Data</vt:lpstr>
      <vt:lpstr>A127927030A_Latest</vt:lpstr>
      <vt:lpstr>A127927034K</vt:lpstr>
      <vt:lpstr>A127927034K_Data</vt:lpstr>
      <vt:lpstr>A127927034K_Latest</vt:lpstr>
      <vt:lpstr>A127927042K</vt:lpstr>
      <vt:lpstr>A127927042K_Data</vt:lpstr>
      <vt:lpstr>A127927042K_Latest</vt:lpstr>
      <vt:lpstr>A127927046V</vt:lpstr>
      <vt:lpstr>A127927046V_Data</vt:lpstr>
      <vt:lpstr>A127927046V_Latest</vt:lpstr>
      <vt:lpstr>A127927050K</vt:lpstr>
      <vt:lpstr>A127927050K_Data</vt:lpstr>
      <vt:lpstr>A127927050K_Latest</vt:lpstr>
      <vt:lpstr>A127927054V</vt:lpstr>
      <vt:lpstr>A127927054V_Data</vt:lpstr>
      <vt:lpstr>A127927054V_Latest</vt:lpstr>
      <vt:lpstr>A127927058C</vt:lpstr>
      <vt:lpstr>A127927058C_Data</vt:lpstr>
      <vt:lpstr>A127927058C_Latest</vt:lpstr>
      <vt:lpstr>A127927062V</vt:lpstr>
      <vt:lpstr>A127927062V_Data</vt:lpstr>
      <vt:lpstr>A127927062V_Latest</vt:lpstr>
      <vt:lpstr>A127927066C</vt:lpstr>
      <vt:lpstr>A127927066C_Data</vt:lpstr>
      <vt:lpstr>A127927066C_Latest</vt:lpstr>
      <vt:lpstr>A127927070V</vt:lpstr>
      <vt:lpstr>A127927070V_Data</vt:lpstr>
      <vt:lpstr>A127927070V_Latest</vt:lpstr>
      <vt:lpstr>A127927074C</vt:lpstr>
      <vt:lpstr>A127927074C_Data</vt:lpstr>
      <vt:lpstr>A127927074C_Latest</vt:lpstr>
      <vt:lpstr>A127927078L</vt:lpstr>
      <vt:lpstr>A127927078L_Data</vt:lpstr>
      <vt:lpstr>A127927078L_Latest</vt:lpstr>
      <vt:lpstr>A127927086L</vt:lpstr>
      <vt:lpstr>A127927086L_Data</vt:lpstr>
      <vt:lpstr>A127927086L_Latest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A127928498A</vt:lpstr>
      <vt:lpstr>A127928498A_Data</vt:lpstr>
      <vt:lpstr>A127928498A_Latest</vt:lpstr>
      <vt:lpstr>A127928502F</vt:lpstr>
      <vt:lpstr>A127928502F_Data</vt:lpstr>
      <vt:lpstr>A127928502F_Latest</vt:lpstr>
      <vt:lpstr>A127928506R</vt:lpstr>
      <vt:lpstr>A127928506R_Data</vt:lpstr>
      <vt:lpstr>A127928506R_Latest</vt:lpstr>
      <vt:lpstr>A127928510F</vt:lpstr>
      <vt:lpstr>A127928510F_Data</vt:lpstr>
      <vt:lpstr>A127928510F_Latest</vt:lpstr>
      <vt:lpstr>A127928514R</vt:lpstr>
      <vt:lpstr>A127928514R_Data</vt:lpstr>
      <vt:lpstr>A127928514R_Latest</vt:lpstr>
      <vt:lpstr>A127928518X</vt:lpstr>
      <vt:lpstr>A127928518X_Data</vt:lpstr>
      <vt:lpstr>A127928518X_Latest</vt:lpstr>
      <vt:lpstr>A127928522R</vt:lpstr>
      <vt:lpstr>A127928522R_Data</vt:lpstr>
      <vt:lpstr>A127928522R_Latest</vt:lpstr>
      <vt:lpstr>A127928526X</vt:lpstr>
      <vt:lpstr>A127928526X_Data</vt:lpstr>
      <vt:lpstr>A127928526X_Latest</vt:lpstr>
      <vt:lpstr>A127928530R</vt:lpstr>
      <vt:lpstr>A127928530R_Data</vt:lpstr>
      <vt:lpstr>A127928530R_Latest</vt:lpstr>
      <vt:lpstr>A127928534X</vt:lpstr>
      <vt:lpstr>A127928534X_Data</vt:lpstr>
      <vt:lpstr>A127928534X_Latest</vt:lpstr>
      <vt:lpstr>A127928538J</vt:lpstr>
      <vt:lpstr>A127928538J_Data</vt:lpstr>
      <vt:lpstr>A127928538J_Latest</vt:lpstr>
      <vt:lpstr>A127928542X</vt:lpstr>
      <vt:lpstr>A127928542X_Data</vt:lpstr>
      <vt:lpstr>A127928542X_Latest</vt:lpstr>
      <vt:lpstr>A127928546J</vt:lpstr>
      <vt:lpstr>A127928546J_Data</vt:lpstr>
      <vt:lpstr>A127928546J_Latest</vt:lpstr>
      <vt:lpstr>A127928550X</vt:lpstr>
      <vt:lpstr>A127928550X_Data</vt:lpstr>
      <vt:lpstr>A127928550X_Latest</vt:lpstr>
      <vt:lpstr>A127928554J</vt:lpstr>
      <vt:lpstr>A127928554J_Data</vt:lpstr>
      <vt:lpstr>A127928554J_Latest</vt:lpstr>
      <vt:lpstr>A127928558T</vt:lpstr>
      <vt:lpstr>A127928558T_Data</vt:lpstr>
      <vt:lpstr>A127928558T_Latest</vt:lpstr>
      <vt:lpstr>A127928562J</vt:lpstr>
      <vt:lpstr>A127928562J_Data</vt:lpstr>
      <vt:lpstr>A127928562J_Latest</vt:lpstr>
      <vt:lpstr>A127928566T</vt:lpstr>
      <vt:lpstr>A127928566T_Data</vt:lpstr>
      <vt:lpstr>A127928566T_Latest</vt:lpstr>
      <vt:lpstr>A127928570J</vt:lpstr>
      <vt:lpstr>A127928570J_Data</vt:lpstr>
      <vt:lpstr>A127928570J_Latest</vt:lpstr>
      <vt:lpstr>A127928574T</vt:lpstr>
      <vt:lpstr>A127928574T_Data</vt:lpstr>
      <vt:lpstr>A127928574T_Latest</vt:lpstr>
      <vt:lpstr>A127928578A</vt:lpstr>
      <vt:lpstr>A127928578A_Data</vt:lpstr>
      <vt:lpstr>A127928578A_Latest</vt:lpstr>
      <vt:lpstr>A127928582T</vt:lpstr>
      <vt:lpstr>A127928582T_Data</vt:lpstr>
      <vt:lpstr>A127928582T_Latest</vt:lpstr>
      <vt:lpstr>A127928586A</vt:lpstr>
      <vt:lpstr>A127928586A_Data</vt:lpstr>
      <vt:lpstr>A127928586A_Latest</vt:lpstr>
      <vt:lpstr>A127928594A</vt:lpstr>
      <vt:lpstr>A127928594A_Data</vt:lpstr>
      <vt:lpstr>A127928594A_Latest</vt:lpstr>
      <vt:lpstr>A127928598K</vt:lpstr>
      <vt:lpstr>A127928598K_Data</vt:lpstr>
      <vt:lpstr>A127928598K_Latest</vt:lpstr>
      <vt:lpstr>A127928602R</vt:lpstr>
      <vt:lpstr>A127928602R_Data</vt:lpstr>
      <vt:lpstr>A127928602R_Latest</vt:lpstr>
      <vt:lpstr>A127928606X</vt:lpstr>
      <vt:lpstr>A127928606X_Data</vt:lpstr>
      <vt:lpstr>A127928606X_Latest</vt:lpstr>
      <vt:lpstr>A127928610R</vt:lpstr>
      <vt:lpstr>A127928610R_Data</vt:lpstr>
      <vt:lpstr>A127928610R_Latest</vt:lpstr>
      <vt:lpstr>A127928614X</vt:lpstr>
      <vt:lpstr>A127928614X_Data</vt:lpstr>
      <vt:lpstr>A127928614X_Latest</vt:lpstr>
      <vt:lpstr>A127928618J</vt:lpstr>
      <vt:lpstr>A127928618J_Data</vt:lpstr>
      <vt:lpstr>A127928618J_Latest</vt:lpstr>
      <vt:lpstr>A127928622X</vt:lpstr>
      <vt:lpstr>A127928622X_Data</vt:lpstr>
      <vt:lpstr>A127928622X_Latest</vt:lpstr>
      <vt:lpstr>A127928626J</vt:lpstr>
      <vt:lpstr>A127928626J_Data</vt:lpstr>
      <vt:lpstr>A127928626J_Latest</vt:lpstr>
      <vt:lpstr>A127928630X</vt:lpstr>
      <vt:lpstr>A127928630X_Data</vt:lpstr>
      <vt:lpstr>A127928630X_Latest</vt:lpstr>
      <vt:lpstr>A127928634J</vt:lpstr>
      <vt:lpstr>A127928634J_Data</vt:lpstr>
      <vt:lpstr>A127928634J_Latest</vt:lpstr>
      <vt:lpstr>A127928638T</vt:lpstr>
      <vt:lpstr>A127928638T_Data</vt:lpstr>
      <vt:lpstr>A127928638T_Latest</vt:lpstr>
      <vt:lpstr>A127928642J</vt:lpstr>
      <vt:lpstr>A127928642J_Data</vt:lpstr>
      <vt:lpstr>A127928642J_Latest</vt:lpstr>
      <vt:lpstr>A127928646T</vt:lpstr>
      <vt:lpstr>A127928646T_Data</vt:lpstr>
      <vt:lpstr>A127928646T_Latest</vt:lpstr>
      <vt:lpstr>A127928650J</vt:lpstr>
      <vt:lpstr>A127928650J_Data</vt:lpstr>
      <vt:lpstr>A127928650J_Latest</vt:lpstr>
      <vt:lpstr>A127928654T</vt:lpstr>
      <vt:lpstr>A127928654T_Data</vt:lpstr>
      <vt:lpstr>A127928654T_Latest</vt:lpstr>
      <vt:lpstr>A127928658A</vt:lpstr>
      <vt:lpstr>A127928658A_Data</vt:lpstr>
      <vt:lpstr>A127928658A_Latest</vt:lpstr>
      <vt:lpstr>A127928662T</vt:lpstr>
      <vt:lpstr>A127928662T_Data</vt:lpstr>
      <vt:lpstr>A127928662T_Latest</vt:lpstr>
      <vt:lpstr>A127928666A</vt:lpstr>
      <vt:lpstr>A127928666A_Data</vt:lpstr>
      <vt:lpstr>A127928666A_Latest</vt:lpstr>
      <vt:lpstr>A127928670T</vt:lpstr>
      <vt:lpstr>A127928670T_Data</vt:lpstr>
      <vt:lpstr>A127928670T_Latest</vt:lpstr>
      <vt:lpstr>A127928674A</vt:lpstr>
      <vt:lpstr>A127928674A_Data</vt:lpstr>
      <vt:lpstr>A127928674A_Latest</vt:lpstr>
      <vt:lpstr>A127928678K</vt:lpstr>
      <vt:lpstr>A127928678K_Data</vt:lpstr>
      <vt:lpstr>A127928678K_Latest</vt:lpstr>
      <vt:lpstr>A127928682A</vt:lpstr>
      <vt:lpstr>A127928682A_Data</vt:lpstr>
      <vt:lpstr>A127928682A_Latest</vt:lpstr>
      <vt:lpstr>A127928686K</vt:lpstr>
      <vt:lpstr>A127928686K_Data</vt:lpstr>
      <vt:lpstr>A127928686K_Latest</vt:lpstr>
      <vt:lpstr>A127928690A</vt:lpstr>
      <vt:lpstr>A127928690A_Data</vt:lpstr>
      <vt:lpstr>A127928690A_Latest</vt:lpstr>
      <vt:lpstr>A127928694K</vt:lpstr>
      <vt:lpstr>A127928694K_Data</vt:lpstr>
      <vt:lpstr>A127928694K_Latest</vt:lpstr>
      <vt:lpstr>A127928698V</vt:lpstr>
      <vt:lpstr>A127928698V_Data</vt:lpstr>
      <vt:lpstr>A127928698V_Latest</vt:lpstr>
      <vt:lpstr>A127928702X</vt:lpstr>
      <vt:lpstr>A127928702X_Data</vt:lpstr>
      <vt:lpstr>A127928702X_Latest</vt:lpstr>
      <vt:lpstr>A127928706J</vt:lpstr>
      <vt:lpstr>A127928706J_Data</vt:lpstr>
      <vt:lpstr>A127928706J_Latest</vt:lpstr>
      <vt:lpstr>A127928710X</vt:lpstr>
      <vt:lpstr>A127928710X_Data</vt:lpstr>
      <vt:lpstr>A127928710X_Latest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A127930022K</vt:lpstr>
      <vt:lpstr>A127930022K_Data</vt:lpstr>
      <vt:lpstr>A127930022K_Latest</vt:lpstr>
      <vt:lpstr>A127930026V</vt:lpstr>
      <vt:lpstr>A127930026V_Data</vt:lpstr>
      <vt:lpstr>A127930026V_Latest</vt:lpstr>
      <vt:lpstr>A127930030K</vt:lpstr>
      <vt:lpstr>A127930030K_Data</vt:lpstr>
      <vt:lpstr>A127930030K_Latest</vt:lpstr>
      <vt:lpstr>A127930034V</vt:lpstr>
      <vt:lpstr>A127930034V_Data</vt:lpstr>
      <vt:lpstr>A127930034V_Latest</vt:lpstr>
      <vt:lpstr>A127930038C</vt:lpstr>
      <vt:lpstr>A127930038C_Data</vt:lpstr>
      <vt:lpstr>A127930038C_Latest</vt:lpstr>
      <vt:lpstr>A127930042V</vt:lpstr>
      <vt:lpstr>A127930042V_Data</vt:lpstr>
      <vt:lpstr>A127930042V_Latest</vt:lpstr>
      <vt:lpstr>A127930046C</vt:lpstr>
      <vt:lpstr>A127930046C_Data</vt:lpstr>
      <vt:lpstr>A127930046C_Latest</vt:lpstr>
      <vt:lpstr>A127930050V</vt:lpstr>
      <vt:lpstr>A127930050V_Data</vt:lpstr>
      <vt:lpstr>A127930050V_Latest</vt:lpstr>
      <vt:lpstr>A127930054C</vt:lpstr>
      <vt:lpstr>A127930054C_Data</vt:lpstr>
      <vt:lpstr>A127930054C_Latest</vt:lpstr>
      <vt:lpstr>A127930058L</vt:lpstr>
      <vt:lpstr>A127930058L_Data</vt:lpstr>
      <vt:lpstr>A127930058L_Latest</vt:lpstr>
      <vt:lpstr>A127930062C</vt:lpstr>
      <vt:lpstr>A127930062C_Data</vt:lpstr>
      <vt:lpstr>A127930062C_Latest</vt:lpstr>
      <vt:lpstr>A127930066L</vt:lpstr>
      <vt:lpstr>A127930066L_Data</vt:lpstr>
      <vt:lpstr>A127930066L_Latest</vt:lpstr>
      <vt:lpstr>A127930070C</vt:lpstr>
      <vt:lpstr>A127930070C_Data</vt:lpstr>
      <vt:lpstr>A127930070C_Latest</vt:lpstr>
      <vt:lpstr>A127930074L</vt:lpstr>
      <vt:lpstr>A127930074L_Data</vt:lpstr>
      <vt:lpstr>A127930074L_Latest</vt:lpstr>
      <vt:lpstr>A127930078W</vt:lpstr>
      <vt:lpstr>A127930078W_Data</vt:lpstr>
      <vt:lpstr>A127930078W_Latest</vt:lpstr>
      <vt:lpstr>A127930082L</vt:lpstr>
      <vt:lpstr>A127930082L_Data</vt:lpstr>
      <vt:lpstr>A127930082L_Latest</vt:lpstr>
      <vt:lpstr>A127930086W</vt:lpstr>
      <vt:lpstr>A127930086W_Data</vt:lpstr>
      <vt:lpstr>A127930086W_Latest</vt:lpstr>
      <vt:lpstr>A127930090L</vt:lpstr>
      <vt:lpstr>A127930090L_Data</vt:lpstr>
      <vt:lpstr>A127930090L_Latest</vt:lpstr>
      <vt:lpstr>A127930094W</vt:lpstr>
      <vt:lpstr>A127930094W_Data</vt:lpstr>
      <vt:lpstr>A127930094W_Latest</vt:lpstr>
      <vt:lpstr>A127930098F</vt:lpstr>
      <vt:lpstr>A127930098F_Data</vt:lpstr>
      <vt:lpstr>A127930098F_Latest</vt:lpstr>
      <vt:lpstr>A127930102K</vt:lpstr>
      <vt:lpstr>A127930102K_Data</vt:lpstr>
      <vt:lpstr>A127930102K_Latest</vt:lpstr>
      <vt:lpstr>A127930106V</vt:lpstr>
      <vt:lpstr>A127930106V_Data</vt:lpstr>
      <vt:lpstr>A127930106V_Latest</vt:lpstr>
      <vt:lpstr>A127930110K</vt:lpstr>
      <vt:lpstr>A127930110K_Data</vt:lpstr>
      <vt:lpstr>A127930110K_Latest</vt:lpstr>
      <vt:lpstr>A127930114V</vt:lpstr>
      <vt:lpstr>A127930114V_Data</vt:lpstr>
      <vt:lpstr>A127930114V_Latest</vt:lpstr>
      <vt:lpstr>A127930118C</vt:lpstr>
      <vt:lpstr>A127930118C_Data</vt:lpstr>
      <vt:lpstr>A127930118C_Latest</vt:lpstr>
      <vt:lpstr>A127930122V</vt:lpstr>
      <vt:lpstr>A127930122V_Data</vt:lpstr>
      <vt:lpstr>A127930122V_Latest</vt:lpstr>
      <vt:lpstr>A127930126C</vt:lpstr>
      <vt:lpstr>A127930126C_Data</vt:lpstr>
      <vt:lpstr>A127930126C_Latest</vt:lpstr>
      <vt:lpstr>A127930130V</vt:lpstr>
      <vt:lpstr>A127930130V_Data</vt:lpstr>
      <vt:lpstr>A127930130V_Latest</vt:lpstr>
      <vt:lpstr>A127930134C</vt:lpstr>
      <vt:lpstr>A127930134C_Data</vt:lpstr>
      <vt:lpstr>A127930134C_Latest</vt:lpstr>
      <vt:lpstr>A127930138L</vt:lpstr>
      <vt:lpstr>A127930138L_Data</vt:lpstr>
      <vt:lpstr>A127930138L_Latest</vt:lpstr>
      <vt:lpstr>A127930142C</vt:lpstr>
      <vt:lpstr>A127930142C_Data</vt:lpstr>
      <vt:lpstr>A127930142C_Latest</vt:lpstr>
      <vt:lpstr>A127930146L</vt:lpstr>
      <vt:lpstr>A127930146L_Data</vt:lpstr>
      <vt:lpstr>A127930146L_Latest</vt:lpstr>
      <vt:lpstr>A127930150C</vt:lpstr>
      <vt:lpstr>A127930150C_Data</vt:lpstr>
      <vt:lpstr>A127930150C_Latest</vt:lpstr>
      <vt:lpstr>A127930154L</vt:lpstr>
      <vt:lpstr>A127930154L_Data</vt:lpstr>
      <vt:lpstr>A127930154L_Latest</vt:lpstr>
      <vt:lpstr>A127930158W</vt:lpstr>
      <vt:lpstr>A127930158W_Data</vt:lpstr>
      <vt:lpstr>A127930158W_Latest</vt:lpstr>
      <vt:lpstr>A127930162L</vt:lpstr>
      <vt:lpstr>A127930162L_Data</vt:lpstr>
      <vt:lpstr>A127930162L_Latest</vt:lpstr>
      <vt:lpstr>A127930166W</vt:lpstr>
      <vt:lpstr>A127930166W_Data</vt:lpstr>
      <vt:lpstr>A127930166W_Latest</vt:lpstr>
      <vt:lpstr>A127930170L</vt:lpstr>
      <vt:lpstr>A127930170L_Data</vt:lpstr>
      <vt:lpstr>A127930170L_Latest</vt:lpstr>
      <vt:lpstr>A127930174W</vt:lpstr>
      <vt:lpstr>A127930174W_Data</vt:lpstr>
      <vt:lpstr>A127930174W_Latest</vt:lpstr>
      <vt:lpstr>A127930178F</vt:lpstr>
      <vt:lpstr>A127930178F_Data</vt:lpstr>
      <vt:lpstr>A127930178F_Latest</vt:lpstr>
      <vt:lpstr>A127930182W</vt:lpstr>
      <vt:lpstr>A127930182W_Data</vt:lpstr>
      <vt:lpstr>A127930182W_Latest</vt:lpstr>
      <vt:lpstr>A127930186F</vt:lpstr>
      <vt:lpstr>A127930186F_Data</vt:lpstr>
      <vt:lpstr>A127930186F_Latest</vt:lpstr>
      <vt:lpstr>A127930190W</vt:lpstr>
      <vt:lpstr>A127930190W_Data</vt:lpstr>
      <vt:lpstr>A127930190W_Latest</vt:lpstr>
      <vt:lpstr>A127930194F</vt:lpstr>
      <vt:lpstr>A127930194F_Data</vt:lpstr>
      <vt:lpstr>A127930194F_Latest</vt:lpstr>
      <vt:lpstr>A127930202V</vt:lpstr>
      <vt:lpstr>A127930202V_Data</vt:lpstr>
      <vt:lpstr>A127930202V_Latest</vt:lpstr>
      <vt:lpstr>A127930206C</vt:lpstr>
      <vt:lpstr>A127930206C_Data</vt:lpstr>
      <vt:lpstr>A127930206C_Latest</vt:lpstr>
      <vt:lpstr>A127930210V</vt:lpstr>
      <vt:lpstr>A127930210V_Data</vt:lpstr>
      <vt:lpstr>A127930210V_Latest</vt:lpstr>
      <vt:lpstr>A127930214C</vt:lpstr>
      <vt:lpstr>A127930214C_Data</vt:lpstr>
      <vt:lpstr>A127930214C_Latest</vt:lpstr>
      <vt:lpstr>A127930218L</vt:lpstr>
      <vt:lpstr>A127930218L_Data</vt:lpstr>
      <vt:lpstr>A127930218L_Latest</vt:lpstr>
      <vt:lpstr>A127930226L</vt:lpstr>
      <vt:lpstr>A127930226L_Data</vt:lpstr>
      <vt:lpstr>A127930226L_Latest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A127931570T</vt:lpstr>
      <vt:lpstr>A127931570T_Data</vt:lpstr>
      <vt:lpstr>A127931570T_Latest</vt:lpstr>
      <vt:lpstr>A127931574A</vt:lpstr>
      <vt:lpstr>A127931574A_Data</vt:lpstr>
      <vt:lpstr>A127931574A_Latest</vt:lpstr>
      <vt:lpstr>A127931578K</vt:lpstr>
      <vt:lpstr>A127931578K_Data</vt:lpstr>
      <vt:lpstr>A127931578K_Latest</vt:lpstr>
      <vt:lpstr>A127931582A</vt:lpstr>
      <vt:lpstr>A127931582A_Data</vt:lpstr>
      <vt:lpstr>A127931582A_Latest</vt:lpstr>
      <vt:lpstr>A127931586K</vt:lpstr>
      <vt:lpstr>A127931586K_Data</vt:lpstr>
      <vt:lpstr>A127931586K_Latest</vt:lpstr>
      <vt:lpstr>A127931590A</vt:lpstr>
      <vt:lpstr>A127931590A_Data</vt:lpstr>
      <vt:lpstr>A127931590A_Latest</vt:lpstr>
      <vt:lpstr>A127931594K</vt:lpstr>
      <vt:lpstr>A127931594K_Data</vt:lpstr>
      <vt:lpstr>A127931594K_Latest</vt:lpstr>
      <vt:lpstr>A127931598V</vt:lpstr>
      <vt:lpstr>A127931598V_Data</vt:lpstr>
      <vt:lpstr>A127931598V_Latest</vt:lpstr>
      <vt:lpstr>A127931602X</vt:lpstr>
      <vt:lpstr>A127931602X_Data</vt:lpstr>
      <vt:lpstr>A127931602X_Latest</vt:lpstr>
      <vt:lpstr>A127931606J</vt:lpstr>
      <vt:lpstr>A127931606J_Data</vt:lpstr>
      <vt:lpstr>A127931606J_Latest</vt:lpstr>
      <vt:lpstr>A127931610X</vt:lpstr>
      <vt:lpstr>A127931610X_Data</vt:lpstr>
      <vt:lpstr>A127931610X_Latest</vt:lpstr>
      <vt:lpstr>A127931614J</vt:lpstr>
      <vt:lpstr>A127931614J_Data</vt:lpstr>
      <vt:lpstr>A127931614J_Latest</vt:lpstr>
      <vt:lpstr>A127931618T</vt:lpstr>
      <vt:lpstr>A127931618T_Data</vt:lpstr>
      <vt:lpstr>A127931618T_Latest</vt:lpstr>
      <vt:lpstr>A127931622J</vt:lpstr>
      <vt:lpstr>A127931622J_Data</vt:lpstr>
      <vt:lpstr>A127931622J_Latest</vt:lpstr>
      <vt:lpstr>A127931626T</vt:lpstr>
      <vt:lpstr>A127931626T_Data</vt:lpstr>
      <vt:lpstr>A127931626T_Latest</vt:lpstr>
      <vt:lpstr>A127931630J</vt:lpstr>
      <vt:lpstr>A127931630J_Data</vt:lpstr>
      <vt:lpstr>A127931630J_Latest</vt:lpstr>
      <vt:lpstr>A127931634T</vt:lpstr>
      <vt:lpstr>A127931634T_Data</vt:lpstr>
      <vt:lpstr>A127931634T_Latest</vt:lpstr>
      <vt:lpstr>A127931638A</vt:lpstr>
      <vt:lpstr>A127931638A_Data</vt:lpstr>
      <vt:lpstr>A127931638A_Latest</vt:lpstr>
      <vt:lpstr>A127931642T</vt:lpstr>
      <vt:lpstr>A127931642T_Data</vt:lpstr>
      <vt:lpstr>A127931642T_Latest</vt:lpstr>
      <vt:lpstr>A127931646A</vt:lpstr>
      <vt:lpstr>A127931646A_Data</vt:lpstr>
      <vt:lpstr>A127931646A_Latest</vt:lpstr>
      <vt:lpstr>A127931650T</vt:lpstr>
      <vt:lpstr>A127931650T_Data</vt:lpstr>
      <vt:lpstr>A127931650T_Latest</vt:lpstr>
      <vt:lpstr>A127931654A</vt:lpstr>
      <vt:lpstr>A127931654A_Data</vt:lpstr>
      <vt:lpstr>A127931654A_Latest</vt:lpstr>
      <vt:lpstr>A127931658K</vt:lpstr>
      <vt:lpstr>A127931658K_Data</vt:lpstr>
      <vt:lpstr>A127931658K_Latest</vt:lpstr>
      <vt:lpstr>A127931662A</vt:lpstr>
      <vt:lpstr>A127931662A_Data</vt:lpstr>
      <vt:lpstr>A127931662A_Latest</vt:lpstr>
      <vt:lpstr>A127931666K</vt:lpstr>
      <vt:lpstr>A127931666K_Data</vt:lpstr>
      <vt:lpstr>A127931666K_Latest</vt:lpstr>
      <vt:lpstr>A127931670A</vt:lpstr>
      <vt:lpstr>A127931670A_Data</vt:lpstr>
      <vt:lpstr>A127931670A_Latest</vt:lpstr>
      <vt:lpstr>A127931674K</vt:lpstr>
      <vt:lpstr>A127931674K_Data</vt:lpstr>
      <vt:lpstr>A127931674K_Latest</vt:lpstr>
      <vt:lpstr>A127931678V</vt:lpstr>
      <vt:lpstr>A127931678V_Data</vt:lpstr>
      <vt:lpstr>A127931678V_Latest</vt:lpstr>
      <vt:lpstr>A127931682K</vt:lpstr>
      <vt:lpstr>A127931682K_Data</vt:lpstr>
      <vt:lpstr>A127931682K_Latest</vt:lpstr>
      <vt:lpstr>A127931686V</vt:lpstr>
      <vt:lpstr>A127931686V_Data</vt:lpstr>
      <vt:lpstr>A127931686V_Latest</vt:lpstr>
      <vt:lpstr>A127931690K</vt:lpstr>
      <vt:lpstr>A127931690K_Data</vt:lpstr>
      <vt:lpstr>A127931690K_Latest</vt:lpstr>
      <vt:lpstr>A127931694V</vt:lpstr>
      <vt:lpstr>A127931694V_Data</vt:lpstr>
      <vt:lpstr>A127931694V_Latest</vt:lpstr>
      <vt:lpstr>A127931698C</vt:lpstr>
      <vt:lpstr>A127931698C_Data</vt:lpstr>
      <vt:lpstr>A127931698C_Latest</vt:lpstr>
      <vt:lpstr>A127931702J</vt:lpstr>
      <vt:lpstr>A127931702J_Data</vt:lpstr>
      <vt:lpstr>A127931702J_Latest</vt:lpstr>
      <vt:lpstr>A127931706T</vt:lpstr>
      <vt:lpstr>A127931706T_Data</vt:lpstr>
      <vt:lpstr>A127931706T_Latest</vt:lpstr>
      <vt:lpstr>A127931710J</vt:lpstr>
      <vt:lpstr>A127931710J_Data</vt:lpstr>
      <vt:lpstr>A127931710J_Latest</vt:lpstr>
      <vt:lpstr>A127931714T</vt:lpstr>
      <vt:lpstr>A127931714T_Data</vt:lpstr>
      <vt:lpstr>A127931714T_Latest</vt:lpstr>
      <vt:lpstr>A127931718A</vt:lpstr>
      <vt:lpstr>A127931718A_Data</vt:lpstr>
      <vt:lpstr>A127931718A_Latest</vt:lpstr>
      <vt:lpstr>A127931722T</vt:lpstr>
      <vt:lpstr>A127931722T_Data</vt:lpstr>
      <vt:lpstr>A127931722T_Latest</vt:lpstr>
      <vt:lpstr>A127931726A</vt:lpstr>
      <vt:lpstr>A127931726A_Data</vt:lpstr>
      <vt:lpstr>A127931726A_Latest</vt:lpstr>
      <vt:lpstr>A127931730T</vt:lpstr>
      <vt:lpstr>A127931730T_Data</vt:lpstr>
      <vt:lpstr>A127931730T_Latest</vt:lpstr>
      <vt:lpstr>A127931734A</vt:lpstr>
      <vt:lpstr>A127931734A_Data</vt:lpstr>
      <vt:lpstr>A127931734A_Latest</vt:lpstr>
      <vt:lpstr>A127931738K</vt:lpstr>
      <vt:lpstr>A127931738K_Data</vt:lpstr>
      <vt:lpstr>A127931738K_Latest</vt:lpstr>
      <vt:lpstr>A127931742A</vt:lpstr>
      <vt:lpstr>A127931742A_Data</vt:lpstr>
      <vt:lpstr>A127931742A_Latest</vt:lpstr>
      <vt:lpstr>A127931746K</vt:lpstr>
      <vt:lpstr>A127931746K_Data</vt:lpstr>
      <vt:lpstr>A127931746K_Latest</vt:lpstr>
      <vt:lpstr>A127931750A</vt:lpstr>
      <vt:lpstr>A127931750A_Data</vt:lpstr>
      <vt:lpstr>A127931750A_Latest</vt:lpstr>
      <vt:lpstr>A127931758V</vt:lpstr>
      <vt:lpstr>A127931758V_Data</vt:lpstr>
      <vt:lpstr>A127931758V_Latest</vt:lpstr>
      <vt:lpstr>A127931762K</vt:lpstr>
      <vt:lpstr>A127931762K_Data</vt:lpstr>
      <vt:lpstr>A127931762K_Latest</vt:lpstr>
      <vt:lpstr>A127931766V</vt:lpstr>
      <vt:lpstr>A127931766V_Data</vt:lpstr>
      <vt:lpstr>A127931766V_Latest</vt:lpstr>
      <vt:lpstr>A127931770K</vt:lpstr>
      <vt:lpstr>A127931770K_Data</vt:lpstr>
      <vt:lpstr>A127931770K_Latest</vt:lpstr>
      <vt:lpstr>A127931774V</vt:lpstr>
      <vt:lpstr>A127931774V_Data</vt:lpstr>
      <vt:lpstr>A127931774V_Latest</vt:lpstr>
      <vt:lpstr>A127931778C</vt:lpstr>
      <vt:lpstr>A127931778C_Data</vt:lpstr>
      <vt:lpstr>A127931778C_Latest</vt:lpstr>
      <vt:lpstr>A127931782V</vt:lpstr>
      <vt:lpstr>A127931782V_Data</vt:lpstr>
      <vt:lpstr>A127931782V_Latest</vt:lpstr>
      <vt:lpstr>A127931786C</vt:lpstr>
      <vt:lpstr>A127931786C_Data</vt:lpstr>
      <vt:lpstr>A127931786C_Latest</vt:lpstr>
      <vt:lpstr>A127931790V</vt:lpstr>
      <vt:lpstr>A127931790V_Data</vt:lpstr>
      <vt:lpstr>A127931790V_Latest</vt:lpstr>
      <vt:lpstr>A127931794C</vt:lpstr>
      <vt:lpstr>A127931794C_Data</vt:lpstr>
      <vt:lpstr>A127931794C_Latest</vt:lpstr>
      <vt:lpstr>A127931798L</vt:lpstr>
      <vt:lpstr>A127931798L_Data</vt:lpstr>
      <vt:lpstr>A127931798L_Latest</vt:lpstr>
      <vt:lpstr>A127931802T</vt:lpstr>
      <vt:lpstr>A127931802T_Data</vt:lpstr>
      <vt:lpstr>A127931802T_Latest</vt:lpstr>
      <vt:lpstr>A127931806A</vt:lpstr>
      <vt:lpstr>A127931806A_Data</vt:lpstr>
      <vt:lpstr>A127931806A_Latest</vt:lpstr>
      <vt:lpstr>A127931810T</vt:lpstr>
      <vt:lpstr>A127931810T_Data</vt:lpstr>
      <vt:lpstr>A127931810T_Latest</vt:lpstr>
      <vt:lpstr>A127931814A</vt:lpstr>
      <vt:lpstr>A127931814A_Data</vt:lpstr>
      <vt:lpstr>A127931814A_Latest</vt:lpstr>
      <vt:lpstr>A127931818K</vt:lpstr>
      <vt:lpstr>A127931818K_Data</vt:lpstr>
      <vt:lpstr>A127931818K_Latest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A127933098K</vt:lpstr>
      <vt:lpstr>A127933098K_Data</vt:lpstr>
      <vt:lpstr>A127933098K_Latest</vt:lpstr>
      <vt:lpstr>A127933102R</vt:lpstr>
      <vt:lpstr>A127933102R_Data</vt:lpstr>
      <vt:lpstr>A127933102R_Latest</vt:lpstr>
      <vt:lpstr>A127933106X</vt:lpstr>
      <vt:lpstr>A127933106X_Data</vt:lpstr>
      <vt:lpstr>A127933106X_Latest</vt:lpstr>
      <vt:lpstr>A127933110R</vt:lpstr>
      <vt:lpstr>A127933110R_Data</vt:lpstr>
      <vt:lpstr>A127933110R_Latest</vt:lpstr>
      <vt:lpstr>A127933114X</vt:lpstr>
      <vt:lpstr>A127933114X_Data</vt:lpstr>
      <vt:lpstr>A127933114X_Latest</vt:lpstr>
      <vt:lpstr>A127933118J</vt:lpstr>
      <vt:lpstr>A127933118J_Data</vt:lpstr>
      <vt:lpstr>A127933118J_Latest</vt:lpstr>
      <vt:lpstr>A127933122X</vt:lpstr>
      <vt:lpstr>A127933122X_Data</vt:lpstr>
      <vt:lpstr>A127933122X_Latest</vt:lpstr>
      <vt:lpstr>A127933126J</vt:lpstr>
      <vt:lpstr>A127933126J_Data</vt:lpstr>
      <vt:lpstr>A127933126J_Latest</vt:lpstr>
      <vt:lpstr>A127933130X</vt:lpstr>
      <vt:lpstr>A127933130X_Data</vt:lpstr>
      <vt:lpstr>A127933130X_Latest</vt:lpstr>
      <vt:lpstr>A127933134J</vt:lpstr>
      <vt:lpstr>A127933134J_Data</vt:lpstr>
      <vt:lpstr>A127933134J_Latest</vt:lpstr>
      <vt:lpstr>A127933138T</vt:lpstr>
      <vt:lpstr>A127933138T_Data</vt:lpstr>
      <vt:lpstr>A127933138T_Latest</vt:lpstr>
      <vt:lpstr>A127933142J</vt:lpstr>
      <vt:lpstr>A127933142J_Data</vt:lpstr>
      <vt:lpstr>A127933142J_Latest</vt:lpstr>
      <vt:lpstr>A127933146T</vt:lpstr>
      <vt:lpstr>A127933146T_Data</vt:lpstr>
      <vt:lpstr>A127933146T_Latest</vt:lpstr>
      <vt:lpstr>A127933150J</vt:lpstr>
      <vt:lpstr>A127933150J_Data</vt:lpstr>
      <vt:lpstr>A127933150J_Latest</vt:lpstr>
      <vt:lpstr>A127933154T</vt:lpstr>
      <vt:lpstr>A127933154T_Data</vt:lpstr>
      <vt:lpstr>A127933154T_Latest</vt:lpstr>
      <vt:lpstr>A127933158A</vt:lpstr>
      <vt:lpstr>A127933158A_Data</vt:lpstr>
      <vt:lpstr>A127933158A_Latest</vt:lpstr>
      <vt:lpstr>A127933162T</vt:lpstr>
      <vt:lpstr>A127933162T_Data</vt:lpstr>
      <vt:lpstr>A127933162T_Latest</vt:lpstr>
      <vt:lpstr>A127933166A</vt:lpstr>
      <vt:lpstr>A127933166A_Data</vt:lpstr>
      <vt:lpstr>A127933166A_Latest</vt:lpstr>
      <vt:lpstr>A127933170T</vt:lpstr>
      <vt:lpstr>A127933170T_Data</vt:lpstr>
      <vt:lpstr>A127933170T_Latest</vt:lpstr>
      <vt:lpstr>A127933174A</vt:lpstr>
      <vt:lpstr>A127933174A_Data</vt:lpstr>
      <vt:lpstr>A127933174A_Latest</vt:lpstr>
      <vt:lpstr>A127933178K</vt:lpstr>
      <vt:lpstr>A127933178K_Data</vt:lpstr>
      <vt:lpstr>A127933178K_Latest</vt:lpstr>
      <vt:lpstr>A127933182A</vt:lpstr>
      <vt:lpstr>A127933182A_Data</vt:lpstr>
      <vt:lpstr>A127933182A_Latest</vt:lpstr>
      <vt:lpstr>A127933186K</vt:lpstr>
      <vt:lpstr>A127933186K_Data</vt:lpstr>
      <vt:lpstr>A127933186K_Latest</vt:lpstr>
      <vt:lpstr>A127933190A</vt:lpstr>
      <vt:lpstr>A127933190A_Data</vt:lpstr>
      <vt:lpstr>A127933190A_Latest</vt:lpstr>
      <vt:lpstr>A127933194K</vt:lpstr>
      <vt:lpstr>A127933194K_Data</vt:lpstr>
      <vt:lpstr>A127933194K_Latest</vt:lpstr>
      <vt:lpstr>A127933198V</vt:lpstr>
      <vt:lpstr>A127933198V_Data</vt:lpstr>
      <vt:lpstr>A127933198V_Latest</vt:lpstr>
      <vt:lpstr>A127933202X</vt:lpstr>
      <vt:lpstr>A127933202X_Data</vt:lpstr>
      <vt:lpstr>A127933202X_Latest</vt:lpstr>
      <vt:lpstr>A127933206J</vt:lpstr>
      <vt:lpstr>A127933206J_Data</vt:lpstr>
      <vt:lpstr>A127933206J_Latest</vt:lpstr>
      <vt:lpstr>A127933210X</vt:lpstr>
      <vt:lpstr>A127933210X_Data</vt:lpstr>
      <vt:lpstr>A127933210X_Latest</vt:lpstr>
      <vt:lpstr>A127933214J</vt:lpstr>
      <vt:lpstr>A127933214J_Data</vt:lpstr>
      <vt:lpstr>A127933214J_Latest</vt:lpstr>
      <vt:lpstr>A127933218T</vt:lpstr>
      <vt:lpstr>A127933218T_Data</vt:lpstr>
      <vt:lpstr>A127933218T_Latest</vt:lpstr>
      <vt:lpstr>A127933222J</vt:lpstr>
      <vt:lpstr>A127933222J_Data</vt:lpstr>
      <vt:lpstr>A127933222J_Latest</vt:lpstr>
      <vt:lpstr>A127933226T</vt:lpstr>
      <vt:lpstr>A127933226T_Data</vt:lpstr>
      <vt:lpstr>A127933226T_Latest</vt:lpstr>
      <vt:lpstr>A127933230J</vt:lpstr>
      <vt:lpstr>A127933230J_Data</vt:lpstr>
      <vt:lpstr>A127933230J_Latest</vt:lpstr>
      <vt:lpstr>A127933234T</vt:lpstr>
      <vt:lpstr>A127933234T_Data</vt:lpstr>
      <vt:lpstr>A127933234T_Latest</vt:lpstr>
      <vt:lpstr>A127933238A</vt:lpstr>
      <vt:lpstr>A127933238A_Data</vt:lpstr>
      <vt:lpstr>A127933238A_Latest</vt:lpstr>
      <vt:lpstr>A127933242T</vt:lpstr>
      <vt:lpstr>A127933242T_Data</vt:lpstr>
      <vt:lpstr>A127933242T_Latest</vt:lpstr>
      <vt:lpstr>A127933246A</vt:lpstr>
      <vt:lpstr>A127933246A_Data</vt:lpstr>
      <vt:lpstr>A127933246A_Latest</vt:lpstr>
      <vt:lpstr>A127933250T</vt:lpstr>
      <vt:lpstr>A127933250T_Data</vt:lpstr>
      <vt:lpstr>A127933250T_Latest</vt:lpstr>
      <vt:lpstr>A127933254A</vt:lpstr>
      <vt:lpstr>A127933254A_Data</vt:lpstr>
      <vt:lpstr>A127933254A_Latest</vt:lpstr>
      <vt:lpstr>A127933258K</vt:lpstr>
      <vt:lpstr>A127933258K_Data</vt:lpstr>
      <vt:lpstr>A127933258K_Latest</vt:lpstr>
      <vt:lpstr>A127933262A</vt:lpstr>
      <vt:lpstr>A127933262A_Data</vt:lpstr>
      <vt:lpstr>A127933262A_Latest</vt:lpstr>
      <vt:lpstr>A127933266K</vt:lpstr>
      <vt:lpstr>A127933266K_Data</vt:lpstr>
      <vt:lpstr>A127933266K_Latest</vt:lpstr>
      <vt:lpstr>A127933270A</vt:lpstr>
      <vt:lpstr>A127933270A_Data</vt:lpstr>
      <vt:lpstr>A127933270A_Latest</vt:lpstr>
      <vt:lpstr>A127933274K</vt:lpstr>
      <vt:lpstr>A127933274K_Data</vt:lpstr>
      <vt:lpstr>A127933274K_Latest</vt:lpstr>
      <vt:lpstr>A127933278V</vt:lpstr>
      <vt:lpstr>A127933278V_Data</vt:lpstr>
      <vt:lpstr>A127933278V_Latest</vt:lpstr>
      <vt:lpstr>A127933282K</vt:lpstr>
      <vt:lpstr>A127933282K_Data</vt:lpstr>
      <vt:lpstr>A127933282K_Latest</vt:lpstr>
      <vt:lpstr>A127933286V</vt:lpstr>
      <vt:lpstr>A127933286V_Data</vt:lpstr>
      <vt:lpstr>A127933286V_Latest</vt:lpstr>
      <vt:lpstr>A127933290K</vt:lpstr>
      <vt:lpstr>A127933290K_Data</vt:lpstr>
      <vt:lpstr>A127933290K_Latest</vt:lpstr>
      <vt:lpstr>A127933294V</vt:lpstr>
      <vt:lpstr>A127933294V_Data</vt:lpstr>
      <vt:lpstr>A127933294V_Latest</vt:lpstr>
      <vt:lpstr>A127933298C</vt:lpstr>
      <vt:lpstr>A127933298C_Data</vt:lpstr>
      <vt:lpstr>A127933298C_Latest</vt:lpstr>
      <vt:lpstr>A127933302J</vt:lpstr>
      <vt:lpstr>A127933302J_Data</vt:lpstr>
      <vt:lpstr>A127933302J_Latest</vt:lpstr>
      <vt:lpstr>A127933306T</vt:lpstr>
      <vt:lpstr>A127933306T_Data</vt:lpstr>
      <vt:lpstr>A127933306T_Latest</vt:lpstr>
      <vt:lpstr>A127933310J</vt:lpstr>
      <vt:lpstr>A127933310J_Data</vt:lpstr>
      <vt:lpstr>A127933310J_Latest</vt:lpstr>
      <vt:lpstr>A127933314T</vt:lpstr>
      <vt:lpstr>A127933314T_Data</vt:lpstr>
      <vt:lpstr>A127933314T_Latest</vt:lpstr>
      <vt:lpstr>A127933318A</vt:lpstr>
      <vt:lpstr>A127933318A_Data</vt:lpstr>
      <vt:lpstr>A127933318A_Latest</vt:lpstr>
      <vt:lpstr>A127933322T</vt:lpstr>
      <vt:lpstr>A127933322T_Data</vt:lpstr>
      <vt:lpstr>A127933322T_Latest</vt:lpstr>
      <vt:lpstr>A127933326A</vt:lpstr>
      <vt:lpstr>A127933326A_Data</vt:lpstr>
      <vt:lpstr>A127933326A_Latest</vt:lpstr>
      <vt:lpstr>A127933330T</vt:lpstr>
      <vt:lpstr>A127933330T_Data</vt:lpstr>
      <vt:lpstr>A127933330T_Latest</vt:lpstr>
      <vt:lpstr>A127933334A</vt:lpstr>
      <vt:lpstr>A127933334A_Data</vt:lpstr>
      <vt:lpstr>A127933334A_Latest</vt:lpstr>
      <vt:lpstr>A127933338K</vt:lpstr>
      <vt:lpstr>A127933338K_Data</vt:lpstr>
      <vt:lpstr>A127933338K_Latest</vt:lpstr>
      <vt:lpstr>A127933342A</vt:lpstr>
      <vt:lpstr>A127933342A_Data</vt:lpstr>
      <vt:lpstr>A127933342A_Latest</vt:lpstr>
      <vt:lpstr>A127933346K</vt:lpstr>
      <vt:lpstr>A127933346K_Data</vt:lpstr>
      <vt:lpstr>A127933346K_Latest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A127934670F</vt:lpstr>
      <vt:lpstr>A127934670F_Data</vt:lpstr>
      <vt:lpstr>A127934670F_Latest</vt:lpstr>
      <vt:lpstr>A127934674R</vt:lpstr>
      <vt:lpstr>A127934674R_Data</vt:lpstr>
      <vt:lpstr>A127934674R_Latest</vt:lpstr>
      <vt:lpstr>A127934678X</vt:lpstr>
      <vt:lpstr>A127934678X_Data</vt:lpstr>
      <vt:lpstr>A127934678X_Latest</vt:lpstr>
      <vt:lpstr>A127934682R</vt:lpstr>
      <vt:lpstr>A127934682R_Data</vt:lpstr>
      <vt:lpstr>A127934682R_Latest</vt:lpstr>
      <vt:lpstr>A127934686X</vt:lpstr>
      <vt:lpstr>A127934686X_Data</vt:lpstr>
      <vt:lpstr>A127934686X_Latest</vt:lpstr>
      <vt:lpstr>A127934690R</vt:lpstr>
      <vt:lpstr>A127934690R_Data</vt:lpstr>
      <vt:lpstr>A127934690R_Latest</vt:lpstr>
      <vt:lpstr>A127934694X</vt:lpstr>
      <vt:lpstr>A127934694X_Data</vt:lpstr>
      <vt:lpstr>A127934694X_Latest</vt:lpstr>
      <vt:lpstr>A127934698J</vt:lpstr>
      <vt:lpstr>A127934698J_Data</vt:lpstr>
      <vt:lpstr>A127934698J_Latest</vt:lpstr>
      <vt:lpstr>A127934702L</vt:lpstr>
      <vt:lpstr>A127934702L_Data</vt:lpstr>
      <vt:lpstr>A127934702L_Latest</vt:lpstr>
      <vt:lpstr>A127934710L</vt:lpstr>
      <vt:lpstr>A127934710L_Data</vt:lpstr>
      <vt:lpstr>A127934710L_Latest</vt:lpstr>
      <vt:lpstr>A127934714W</vt:lpstr>
      <vt:lpstr>A127934714W_Data</vt:lpstr>
      <vt:lpstr>A127934714W_Latest</vt:lpstr>
      <vt:lpstr>A127934718F</vt:lpstr>
      <vt:lpstr>A127934718F_Data</vt:lpstr>
      <vt:lpstr>A127934718F_Latest</vt:lpstr>
      <vt:lpstr>A127934722W</vt:lpstr>
      <vt:lpstr>A127934722W_Data</vt:lpstr>
      <vt:lpstr>A127934722W_Latest</vt:lpstr>
      <vt:lpstr>A127934726F</vt:lpstr>
      <vt:lpstr>A127934726F_Data</vt:lpstr>
      <vt:lpstr>A127934726F_Latest</vt:lpstr>
      <vt:lpstr>A127934730W</vt:lpstr>
      <vt:lpstr>A127934730W_Data</vt:lpstr>
      <vt:lpstr>A127934730W_Latest</vt:lpstr>
      <vt:lpstr>A127934734F</vt:lpstr>
      <vt:lpstr>A127934734F_Data</vt:lpstr>
      <vt:lpstr>A127934734F_Latest</vt:lpstr>
      <vt:lpstr>A127934738R</vt:lpstr>
      <vt:lpstr>A127934738R_Data</vt:lpstr>
      <vt:lpstr>A127934738R_Latest</vt:lpstr>
      <vt:lpstr>A127934742F</vt:lpstr>
      <vt:lpstr>A127934742F_Data</vt:lpstr>
      <vt:lpstr>A127934742F_Latest</vt:lpstr>
      <vt:lpstr>A127934746R</vt:lpstr>
      <vt:lpstr>A127934746R_Data</vt:lpstr>
      <vt:lpstr>A127934746R_Latest</vt:lpstr>
      <vt:lpstr>A127934750F</vt:lpstr>
      <vt:lpstr>A127934750F_Data</vt:lpstr>
      <vt:lpstr>A127934750F_Latest</vt:lpstr>
      <vt:lpstr>A127934754R</vt:lpstr>
      <vt:lpstr>A127934754R_Data</vt:lpstr>
      <vt:lpstr>A127934754R_Latest</vt:lpstr>
      <vt:lpstr>A127934758X</vt:lpstr>
      <vt:lpstr>A127934758X_Data</vt:lpstr>
      <vt:lpstr>A127934758X_Latest</vt:lpstr>
      <vt:lpstr>A127934762R</vt:lpstr>
      <vt:lpstr>A127934762R_Data</vt:lpstr>
      <vt:lpstr>A127934762R_Latest</vt:lpstr>
      <vt:lpstr>A127934766X</vt:lpstr>
      <vt:lpstr>A127934766X_Data</vt:lpstr>
      <vt:lpstr>A127934766X_Latest</vt:lpstr>
      <vt:lpstr>A127934770R</vt:lpstr>
      <vt:lpstr>A127934770R_Data</vt:lpstr>
      <vt:lpstr>A127934770R_Latest</vt:lpstr>
      <vt:lpstr>A127934774X</vt:lpstr>
      <vt:lpstr>A127934774X_Data</vt:lpstr>
      <vt:lpstr>A127934774X_Latest</vt:lpstr>
      <vt:lpstr>A127934778J</vt:lpstr>
      <vt:lpstr>A127934778J_Data</vt:lpstr>
      <vt:lpstr>A127934778J_Latest</vt:lpstr>
      <vt:lpstr>A127934782X</vt:lpstr>
      <vt:lpstr>A127934782X_Data</vt:lpstr>
      <vt:lpstr>A127934782X_Latest</vt:lpstr>
      <vt:lpstr>A127934786J</vt:lpstr>
      <vt:lpstr>A127934786J_Data</vt:lpstr>
      <vt:lpstr>A127934786J_Latest</vt:lpstr>
      <vt:lpstr>A127934790X</vt:lpstr>
      <vt:lpstr>A127934790X_Data</vt:lpstr>
      <vt:lpstr>A127934790X_Latest</vt:lpstr>
      <vt:lpstr>A127934794J</vt:lpstr>
      <vt:lpstr>A127934794J_Data</vt:lpstr>
      <vt:lpstr>A127934794J_Latest</vt:lpstr>
      <vt:lpstr>A127934798T</vt:lpstr>
      <vt:lpstr>A127934798T_Data</vt:lpstr>
      <vt:lpstr>A127934798T_Latest</vt:lpstr>
      <vt:lpstr>A127934802W</vt:lpstr>
      <vt:lpstr>A127934802W_Data</vt:lpstr>
      <vt:lpstr>A127934802W_Latest</vt:lpstr>
      <vt:lpstr>A127934806F</vt:lpstr>
      <vt:lpstr>A127934806F_Data</vt:lpstr>
      <vt:lpstr>A127934806F_Latest</vt:lpstr>
      <vt:lpstr>A127934810W</vt:lpstr>
      <vt:lpstr>A127934810W_Data</vt:lpstr>
      <vt:lpstr>A127934810W_Latest</vt:lpstr>
      <vt:lpstr>A127934814F</vt:lpstr>
      <vt:lpstr>A127934814F_Data</vt:lpstr>
      <vt:lpstr>A127934814F_Latest</vt:lpstr>
      <vt:lpstr>A127934818R</vt:lpstr>
      <vt:lpstr>A127934818R_Data</vt:lpstr>
      <vt:lpstr>A127934818R_Latest</vt:lpstr>
      <vt:lpstr>A127934822F</vt:lpstr>
      <vt:lpstr>A127934822F_Data</vt:lpstr>
      <vt:lpstr>A127934822F_Latest</vt:lpstr>
      <vt:lpstr>A127934826R</vt:lpstr>
      <vt:lpstr>A127934826R_Data</vt:lpstr>
      <vt:lpstr>A127934826R_Latest</vt:lpstr>
      <vt:lpstr>A127934830F</vt:lpstr>
      <vt:lpstr>A127934830F_Data</vt:lpstr>
      <vt:lpstr>A127934830F_Latest</vt:lpstr>
      <vt:lpstr>A127934834R</vt:lpstr>
      <vt:lpstr>A127934834R_Data</vt:lpstr>
      <vt:lpstr>A127934834R_Latest</vt:lpstr>
      <vt:lpstr>A127934838X</vt:lpstr>
      <vt:lpstr>A127934838X_Data</vt:lpstr>
      <vt:lpstr>A127934838X_Latest</vt:lpstr>
      <vt:lpstr>A127934846X</vt:lpstr>
      <vt:lpstr>A127934846X_Data</vt:lpstr>
      <vt:lpstr>A127934846X_Latest</vt:lpstr>
      <vt:lpstr>A127934850R</vt:lpstr>
      <vt:lpstr>A127934850R_Data</vt:lpstr>
      <vt:lpstr>A127934850R_Latest</vt:lpstr>
      <vt:lpstr>A127934854X</vt:lpstr>
      <vt:lpstr>A127934854X_Data</vt:lpstr>
      <vt:lpstr>A127934854X_Latest</vt:lpstr>
      <vt:lpstr>A127934858J</vt:lpstr>
      <vt:lpstr>A127934858J_Data</vt:lpstr>
      <vt:lpstr>A127934858J_Latest</vt:lpstr>
      <vt:lpstr>A127934862X</vt:lpstr>
      <vt:lpstr>A127934862X_Data</vt:lpstr>
      <vt:lpstr>A127934862X_Latest</vt:lpstr>
      <vt:lpstr>A127934866J</vt:lpstr>
      <vt:lpstr>A127934866J_Data</vt:lpstr>
      <vt:lpstr>A127934866J_Latest</vt:lpstr>
      <vt:lpstr>A127934870X</vt:lpstr>
      <vt:lpstr>A127934870X_Data</vt:lpstr>
      <vt:lpstr>A127934870X_Latest</vt:lpstr>
      <vt:lpstr>A127934874J</vt:lpstr>
      <vt:lpstr>A127934874J_Data</vt:lpstr>
      <vt:lpstr>A127934874J_Latest</vt:lpstr>
      <vt:lpstr>A127934878T</vt:lpstr>
      <vt:lpstr>A127934878T_Data</vt:lpstr>
      <vt:lpstr>A127934878T_Latest</vt:lpstr>
      <vt:lpstr>A127934882J</vt:lpstr>
      <vt:lpstr>A127934882J_Data</vt:lpstr>
      <vt:lpstr>A127934882J_Latest</vt:lpstr>
      <vt:lpstr>A127934886T</vt:lpstr>
      <vt:lpstr>A127934886T_Data</vt:lpstr>
      <vt:lpstr>A127934886T_Latest</vt:lpstr>
      <vt:lpstr>A127934890J</vt:lpstr>
      <vt:lpstr>A127934890J_Data</vt:lpstr>
      <vt:lpstr>A127934890J_Latest</vt:lpstr>
      <vt:lpstr>A127934894T</vt:lpstr>
      <vt:lpstr>A127934894T_Data</vt:lpstr>
      <vt:lpstr>A127934894T_Latest</vt:lpstr>
      <vt:lpstr>A127934898A</vt:lpstr>
      <vt:lpstr>A127934898A_Data</vt:lpstr>
      <vt:lpstr>A127934898A_Latest</vt:lpstr>
      <vt:lpstr>A127934902F</vt:lpstr>
      <vt:lpstr>A127934902F_Data</vt:lpstr>
      <vt:lpstr>A127934902F_Latest</vt:lpstr>
      <vt:lpstr>A127934910F</vt:lpstr>
      <vt:lpstr>A127934910F_Data</vt:lpstr>
      <vt:lpstr>A127934910F_Latest</vt:lpstr>
      <vt:lpstr>A127934914R</vt:lpstr>
      <vt:lpstr>A127934914R_Data</vt:lpstr>
      <vt:lpstr>A127934914R_Latest</vt:lpstr>
      <vt:lpstr>A127934918X</vt:lpstr>
      <vt:lpstr>A127934918X_Data</vt:lpstr>
      <vt:lpstr>A127934918X_Latest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A127936166F</vt:lpstr>
      <vt:lpstr>A127936166F_Data</vt:lpstr>
      <vt:lpstr>A127936166F_Latest</vt:lpstr>
      <vt:lpstr>A127936170W</vt:lpstr>
      <vt:lpstr>A127936170W_Data</vt:lpstr>
      <vt:lpstr>A127936170W_Latest</vt:lpstr>
      <vt:lpstr>A127936174F</vt:lpstr>
      <vt:lpstr>A127936174F_Data</vt:lpstr>
      <vt:lpstr>A127936174F_Latest</vt:lpstr>
      <vt:lpstr>A127936178R</vt:lpstr>
      <vt:lpstr>A127936178R_Data</vt:lpstr>
      <vt:lpstr>A127936178R_Latest</vt:lpstr>
      <vt:lpstr>A127936182F</vt:lpstr>
      <vt:lpstr>A127936182F_Data</vt:lpstr>
      <vt:lpstr>A127936182F_Latest</vt:lpstr>
      <vt:lpstr>A127936190F</vt:lpstr>
      <vt:lpstr>A127936190F_Data</vt:lpstr>
      <vt:lpstr>A127936190F_Latest</vt:lpstr>
      <vt:lpstr>A127936194R</vt:lpstr>
      <vt:lpstr>A127936194R_Data</vt:lpstr>
      <vt:lpstr>A127936194R_Latest</vt:lpstr>
      <vt:lpstr>A127936198X</vt:lpstr>
      <vt:lpstr>A127936198X_Data</vt:lpstr>
      <vt:lpstr>A127936198X_Latest</vt:lpstr>
      <vt:lpstr>A127936202C</vt:lpstr>
      <vt:lpstr>A127936202C_Data</vt:lpstr>
      <vt:lpstr>A127936202C_Latest</vt:lpstr>
      <vt:lpstr>A127936206L</vt:lpstr>
      <vt:lpstr>A127936206L_Data</vt:lpstr>
      <vt:lpstr>A127936206L_Latest</vt:lpstr>
      <vt:lpstr>A127936210C</vt:lpstr>
      <vt:lpstr>A127936210C_Data</vt:lpstr>
      <vt:lpstr>A127936210C_Latest</vt:lpstr>
      <vt:lpstr>A127936214L</vt:lpstr>
      <vt:lpstr>A127936214L_Data</vt:lpstr>
      <vt:lpstr>A127936214L_Latest</vt:lpstr>
      <vt:lpstr>A127936218W</vt:lpstr>
      <vt:lpstr>A127936218W_Data</vt:lpstr>
      <vt:lpstr>A127936218W_Latest</vt:lpstr>
      <vt:lpstr>A127936222L</vt:lpstr>
      <vt:lpstr>A127936222L_Data</vt:lpstr>
      <vt:lpstr>A127936222L_Latest</vt:lpstr>
      <vt:lpstr>A127936226W</vt:lpstr>
      <vt:lpstr>A127936226W_Data</vt:lpstr>
      <vt:lpstr>A127936226W_Latest</vt:lpstr>
      <vt:lpstr>A127936230L</vt:lpstr>
      <vt:lpstr>A127936230L_Data</vt:lpstr>
      <vt:lpstr>A127936230L_Latest</vt:lpstr>
      <vt:lpstr>A127936234W</vt:lpstr>
      <vt:lpstr>A127936234W_Data</vt:lpstr>
      <vt:lpstr>A127936234W_Latest</vt:lpstr>
      <vt:lpstr>A127936238F</vt:lpstr>
      <vt:lpstr>A127936238F_Data</vt:lpstr>
      <vt:lpstr>A127936238F_Latest</vt:lpstr>
      <vt:lpstr>A127936242W</vt:lpstr>
      <vt:lpstr>A127936242W_Data</vt:lpstr>
      <vt:lpstr>A127936242W_Latest</vt:lpstr>
      <vt:lpstr>A127936246F</vt:lpstr>
      <vt:lpstr>A127936246F_Data</vt:lpstr>
      <vt:lpstr>A127936246F_Latest</vt:lpstr>
      <vt:lpstr>A127936250W</vt:lpstr>
      <vt:lpstr>A127936250W_Data</vt:lpstr>
      <vt:lpstr>A127936250W_Latest</vt:lpstr>
      <vt:lpstr>A127936254F</vt:lpstr>
      <vt:lpstr>A127936254F_Data</vt:lpstr>
      <vt:lpstr>A127936254F_Latest</vt:lpstr>
      <vt:lpstr>A127936258R</vt:lpstr>
      <vt:lpstr>A127936258R_Data</vt:lpstr>
      <vt:lpstr>A127936258R_Latest</vt:lpstr>
      <vt:lpstr>A127936262F</vt:lpstr>
      <vt:lpstr>A127936262F_Data</vt:lpstr>
      <vt:lpstr>A127936262F_Latest</vt:lpstr>
      <vt:lpstr>A127936266R</vt:lpstr>
      <vt:lpstr>A127936266R_Data</vt:lpstr>
      <vt:lpstr>A127936266R_Latest</vt:lpstr>
      <vt:lpstr>A127936270F</vt:lpstr>
      <vt:lpstr>A127936270F_Data</vt:lpstr>
      <vt:lpstr>A127936270F_Latest</vt:lpstr>
      <vt:lpstr>A127936274R</vt:lpstr>
      <vt:lpstr>A127936274R_Data</vt:lpstr>
      <vt:lpstr>A127936274R_Latest</vt:lpstr>
      <vt:lpstr>A127936278X</vt:lpstr>
      <vt:lpstr>A127936278X_Data</vt:lpstr>
      <vt:lpstr>A127936278X_Latest</vt:lpstr>
      <vt:lpstr>A127936282R</vt:lpstr>
      <vt:lpstr>A127936282R_Data</vt:lpstr>
      <vt:lpstr>A127936282R_Latest</vt:lpstr>
      <vt:lpstr>A127936286X</vt:lpstr>
      <vt:lpstr>A127936286X_Data</vt:lpstr>
      <vt:lpstr>A127936286X_Latest</vt:lpstr>
      <vt:lpstr>A127936290R</vt:lpstr>
      <vt:lpstr>A127936290R_Data</vt:lpstr>
      <vt:lpstr>A127936290R_Latest</vt:lpstr>
      <vt:lpstr>A127936294X</vt:lpstr>
      <vt:lpstr>A127936294X_Data</vt:lpstr>
      <vt:lpstr>A127936294X_Latest</vt:lpstr>
      <vt:lpstr>A127936298J</vt:lpstr>
      <vt:lpstr>A127936298J_Data</vt:lpstr>
      <vt:lpstr>A127936298J_Latest</vt:lpstr>
      <vt:lpstr>A127936302L</vt:lpstr>
      <vt:lpstr>A127936302L_Data</vt:lpstr>
      <vt:lpstr>A127936302L_Latest</vt:lpstr>
      <vt:lpstr>A127936306W</vt:lpstr>
      <vt:lpstr>A127936306W_Data</vt:lpstr>
      <vt:lpstr>A127936306W_Latest</vt:lpstr>
      <vt:lpstr>A127936310L</vt:lpstr>
      <vt:lpstr>A127936310L_Data</vt:lpstr>
      <vt:lpstr>A127936310L_Latest</vt:lpstr>
      <vt:lpstr>A127936314W</vt:lpstr>
      <vt:lpstr>A127936314W_Data</vt:lpstr>
      <vt:lpstr>A127936314W_Latest</vt:lpstr>
      <vt:lpstr>A127936318F</vt:lpstr>
      <vt:lpstr>A127936318F_Data</vt:lpstr>
      <vt:lpstr>A127936318F_Latest</vt:lpstr>
      <vt:lpstr>A127936322W</vt:lpstr>
      <vt:lpstr>A127936322W_Data</vt:lpstr>
      <vt:lpstr>A127936322W_Latest</vt:lpstr>
      <vt:lpstr>A127936326F</vt:lpstr>
      <vt:lpstr>A127936326F_Data</vt:lpstr>
      <vt:lpstr>A127936326F_Latest</vt:lpstr>
      <vt:lpstr>A127936330W</vt:lpstr>
      <vt:lpstr>A127936330W_Data</vt:lpstr>
      <vt:lpstr>A127936330W_Latest</vt:lpstr>
      <vt:lpstr>A127936334F</vt:lpstr>
      <vt:lpstr>A127936334F_Data</vt:lpstr>
      <vt:lpstr>A127936334F_Latest</vt:lpstr>
      <vt:lpstr>A127936338R</vt:lpstr>
      <vt:lpstr>A127936338R_Data</vt:lpstr>
      <vt:lpstr>A127936338R_Latest</vt:lpstr>
      <vt:lpstr>A127936342F</vt:lpstr>
      <vt:lpstr>A127936342F_Data</vt:lpstr>
      <vt:lpstr>A127936342F_Latest</vt:lpstr>
      <vt:lpstr>A127936346R</vt:lpstr>
      <vt:lpstr>A127936346R_Data</vt:lpstr>
      <vt:lpstr>A127936346R_Latest</vt:lpstr>
      <vt:lpstr>A127936350F</vt:lpstr>
      <vt:lpstr>A127936350F_Data</vt:lpstr>
      <vt:lpstr>A127936350F_Latest</vt:lpstr>
      <vt:lpstr>A127936354R</vt:lpstr>
      <vt:lpstr>A127936354R_Data</vt:lpstr>
      <vt:lpstr>A127936354R_Latest</vt:lpstr>
      <vt:lpstr>A127936358X</vt:lpstr>
      <vt:lpstr>A127936358X_Data</vt:lpstr>
      <vt:lpstr>A127936358X_Latest</vt:lpstr>
      <vt:lpstr>A127936362R</vt:lpstr>
      <vt:lpstr>A127936362R_Data</vt:lpstr>
      <vt:lpstr>A127936362R_Latest</vt:lpstr>
      <vt:lpstr>A127936366X</vt:lpstr>
      <vt:lpstr>A127936366X_Data</vt:lpstr>
      <vt:lpstr>A127936366X_Latest</vt:lpstr>
      <vt:lpstr>A127936370R</vt:lpstr>
      <vt:lpstr>A127936370R_Data</vt:lpstr>
      <vt:lpstr>A127936370R_Latest</vt:lpstr>
      <vt:lpstr>A127936374X</vt:lpstr>
      <vt:lpstr>A127936374X_Data</vt:lpstr>
      <vt:lpstr>A127936374X_Latest</vt:lpstr>
      <vt:lpstr>A127936378J</vt:lpstr>
      <vt:lpstr>A127936378J_Data</vt:lpstr>
      <vt:lpstr>A127936378J_Latest</vt:lpstr>
      <vt:lpstr>A127936382X</vt:lpstr>
      <vt:lpstr>A127936382X_Data</vt:lpstr>
      <vt:lpstr>A127936382X_Latest</vt:lpstr>
      <vt:lpstr>A127936390X</vt:lpstr>
      <vt:lpstr>A127936390X_Data</vt:lpstr>
      <vt:lpstr>A127936390X_Latest</vt:lpstr>
      <vt:lpstr>A127936418R</vt:lpstr>
      <vt:lpstr>A127936418R_Data</vt:lpstr>
      <vt:lpstr>A127936418R_Latest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A127937678C</vt:lpstr>
      <vt:lpstr>A127937678C_Data</vt:lpstr>
      <vt:lpstr>A127937678C_Latest</vt:lpstr>
      <vt:lpstr>A127937682V</vt:lpstr>
      <vt:lpstr>A127937682V_Data</vt:lpstr>
      <vt:lpstr>A127937682V_Latest</vt:lpstr>
      <vt:lpstr>A127937686C</vt:lpstr>
      <vt:lpstr>A127937686C_Data</vt:lpstr>
      <vt:lpstr>A127937686C_Latest</vt:lpstr>
      <vt:lpstr>A127937690V</vt:lpstr>
      <vt:lpstr>A127937690V_Data</vt:lpstr>
      <vt:lpstr>A127937690V_Latest</vt:lpstr>
      <vt:lpstr>A127937694C</vt:lpstr>
      <vt:lpstr>A127937694C_Data</vt:lpstr>
      <vt:lpstr>A127937694C_Latest</vt:lpstr>
      <vt:lpstr>A127937698L</vt:lpstr>
      <vt:lpstr>A127937698L_Data</vt:lpstr>
      <vt:lpstr>A127937698L_Latest</vt:lpstr>
      <vt:lpstr>A127937702T</vt:lpstr>
      <vt:lpstr>A127937702T_Data</vt:lpstr>
      <vt:lpstr>A127937702T_Latest</vt:lpstr>
      <vt:lpstr>A127937706A</vt:lpstr>
      <vt:lpstr>A127937706A_Data</vt:lpstr>
      <vt:lpstr>A127937706A_Latest</vt:lpstr>
      <vt:lpstr>A127937710T</vt:lpstr>
      <vt:lpstr>A127937710T_Data</vt:lpstr>
      <vt:lpstr>A127937710T_Latest</vt:lpstr>
      <vt:lpstr>A127937714A</vt:lpstr>
      <vt:lpstr>A127937714A_Data</vt:lpstr>
      <vt:lpstr>A127937714A_Latest</vt:lpstr>
      <vt:lpstr>A127937718K</vt:lpstr>
      <vt:lpstr>A127937718K_Data</vt:lpstr>
      <vt:lpstr>A127937718K_Latest</vt:lpstr>
      <vt:lpstr>A127937722A</vt:lpstr>
      <vt:lpstr>A127937722A_Data</vt:lpstr>
      <vt:lpstr>A127937722A_Latest</vt:lpstr>
      <vt:lpstr>A127937726K</vt:lpstr>
      <vt:lpstr>A127937726K_Data</vt:lpstr>
      <vt:lpstr>A127937726K_Latest</vt:lpstr>
      <vt:lpstr>A127937730A</vt:lpstr>
      <vt:lpstr>A127937730A_Data</vt:lpstr>
      <vt:lpstr>A127937730A_Latest</vt:lpstr>
      <vt:lpstr>A127937734K</vt:lpstr>
      <vt:lpstr>A127937734K_Data</vt:lpstr>
      <vt:lpstr>A127937734K_Latest</vt:lpstr>
      <vt:lpstr>A127937738V</vt:lpstr>
      <vt:lpstr>A127937738V_Data</vt:lpstr>
      <vt:lpstr>A127937738V_Latest</vt:lpstr>
      <vt:lpstr>A127937742K</vt:lpstr>
      <vt:lpstr>A127937742K_Data</vt:lpstr>
      <vt:lpstr>A127937742K_Latest</vt:lpstr>
      <vt:lpstr>A127937746V</vt:lpstr>
      <vt:lpstr>A127937746V_Data</vt:lpstr>
      <vt:lpstr>A127937746V_Latest</vt:lpstr>
      <vt:lpstr>A127937750K</vt:lpstr>
      <vt:lpstr>A127937750K_Data</vt:lpstr>
      <vt:lpstr>A127937750K_Latest</vt:lpstr>
      <vt:lpstr>A127937754V</vt:lpstr>
      <vt:lpstr>A127937754V_Data</vt:lpstr>
      <vt:lpstr>A127937754V_Latest</vt:lpstr>
      <vt:lpstr>A127937758C</vt:lpstr>
      <vt:lpstr>A127937758C_Data</vt:lpstr>
      <vt:lpstr>A127937758C_Latest</vt:lpstr>
      <vt:lpstr>A127937762V</vt:lpstr>
      <vt:lpstr>A127937762V_Data</vt:lpstr>
      <vt:lpstr>A127937762V_Latest</vt:lpstr>
      <vt:lpstr>A127937766C</vt:lpstr>
      <vt:lpstr>A127937766C_Data</vt:lpstr>
      <vt:lpstr>A127937766C_Latest</vt:lpstr>
      <vt:lpstr>A127937770V</vt:lpstr>
      <vt:lpstr>A127937770V_Data</vt:lpstr>
      <vt:lpstr>A127937770V_Latest</vt:lpstr>
      <vt:lpstr>A127937778L</vt:lpstr>
      <vt:lpstr>A127937778L_Data</vt:lpstr>
      <vt:lpstr>A127937778L_Latest</vt:lpstr>
      <vt:lpstr>A127937782C</vt:lpstr>
      <vt:lpstr>A127937782C_Data</vt:lpstr>
      <vt:lpstr>A127937782C_Latest</vt:lpstr>
      <vt:lpstr>A127937786L</vt:lpstr>
      <vt:lpstr>A127937786L_Data</vt:lpstr>
      <vt:lpstr>A127937786L_Latest</vt:lpstr>
      <vt:lpstr>A127937790C</vt:lpstr>
      <vt:lpstr>A127937790C_Data</vt:lpstr>
      <vt:lpstr>A127937790C_Latest</vt:lpstr>
      <vt:lpstr>A127937794L</vt:lpstr>
      <vt:lpstr>A127937794L_Data</vt:lpstr>
      <vt:lpstr>A127937794L_Latest</vt:lpstr>
      <vt:lpstr>A127937798W</vt:lpstr>
      <vt:lpstr>A127937798W_Data</vt:lpstr>
      <vt:lpstr>A127937798W_Latest</vt:lpstr>
      <vt:lpstr>A127937802A</vt:lpstr>
      <vt:lpstr>A127937802A_Data</vt:lpstr>
      <vt:lpstr>A127937802A_Latest</vt:lpstr>
      <vt:lpstr>A127937806K</vt:lpstr>
      <vt:lpstr>A127937806K_Data</vt:lpstr>
      <vt:lpstr>A127937806K_Latest</vt:lpstr>
      <vt:lpstr>A127937810A</vt:lpstr>
      <vt:lpstr>A127937810A_Data</vt:lpstr>
      <vt:lpstr>A127937810A_Latest</vt:lpstr>
      <vt:lpstr>A127937814K</vt:lpstr>
      <vt:lpstr>A127937814K_Data</vt:lpstr>
      <vt:lpstr>A127937814K_Latest</vt:lpstr>
      <vt:lpstr>A127937818V</vt:lpstr>
      <vt:lpstr>A127937818V_Data</vt:lpstr>
      <vt:lpstr>A127937818V_Latest</vt:lpstr>
      <vt:lpstr>A127937822K</vt:lpstr>
      <vt:lpstr>A127937822K_Data</vt:lpstr>
      <vt:lpstr>A127937822K_Latest</vt:lpstr>
      <vt:lpstr>A127937826V</vt:lpstr>
      <vt:lpstr>A127937826V_Data</vt:lpstr>
      <vt:lpstr>A127937826V_Latest</vt:lpstr>
      <vt:lpstr>A127937830K</vt:lpstr>
      <vt:lpstr>A127937830K_Data</vt:lpstr>
      <vt:lpstr>A127937830K_Latest</vt:lpstr>
      <vt:lpstr>A127937834V</vt:lpstr>
      <vt:lpstr>A127937834V_Data</vt:lpstr>
      <vt:lpstr>A127937834V_Latest</vt:lpstr>
      <vt:lpstr>A127937838C</vt:lpstr>
      <vt:lpstr>A127937838C_Data</vt:lpstr>
      <vt:lpstr>A127937838C_Latest</vt:lpstr>
      <vt:lpstr>A127937842V</vt:lpstr>
      <vt:lpstr>A127937842V_Data</vt:lpstr>
      <vt:lpstr>A127937842V_Latest</vt:lpstr>
      <vt:lpstr>A127937846C</vt:lpstr>
      <vt:lpstr>A127937846C_Data</vt:lpstr>
      <vt:lpstr>A127937846C_Latest</vt:lpstr>
      <vt:lpstr>A127937850V</vt:lpstr>
      <vt:lpstr>A127937850V_Data</vt:lpstr>
      <vt:lpstr>A127937850V_Latest</vt:lpstr>
      <vt:lpstr>A127937854C</vt:lpstr>
      <vt:lpstr>A127937854C_Data</vt:lpstr>
      <vt:lpstr>A127937854C_Latest</vt:lpstr>
      <vt:lpstr>A127937858L</vt:lpstr>
      <vt:lpstr>A127937858L_Data</vt:lpstr>
      <vt:lpstr>A127937858L_Latest</vt:lpstr>
      <vt:lpstr>A127937862C</vt:lpstr>
      <vt:lpstr>A127937862C_Data</vt:lpstr>
      <vt:lpstr>A127937862C_Latest</vt:lpstr>
      <vt:lpstr>A127937866L</vt:lpstr>
      <vt:lpstr>A127937866L_Data</vt:lpstr>
      <vt:lpstr>A127937866L_Latest</vt:lpstr>
      <vt:lpstr>A127937870C</vt:lpstr>
      <vt:lpstr>A127937870C_Data</vt:lpstr>
      <vt:lpstr>A127937870C_Latest</vt:lpstr>
      <vt:lpstr>A127937874L</vt:lpstr>
      <vt:lpstr>A127937874L_Data</vt:lpstr>
      <vt:lpstr>A127937874L_Latest</vt:lpstr>
      <vt:lpstr>A127937878W</vt:lpstr>
      <vt:lpstr>A127937878W_Data</vt:lpstr>
      <vt:lpstr>A127937878W_Latest</vt:lpstr>
      <vt:lpstr>A127937882L</vt:lpstr>
      <vt:lpstr>A127937882L_Data</vt:lpstr>
      <vt:lpstr>A127937882L_Latest</vt:lpstr>
      <vt:lpstr>A127937886W</vt:lpstr>
      <vt:lpstr>A127937886W_Data</vt:lpstr>
      <vt:lpstr>A127937886W_Latest</vt:lpstr>
      <vt:lpstr>A127937890L</vt:lpstr>
      <vt:lpstr>A127937890L_Data</vt:lpstr>
      <vt:lpstr>A127937890L_Latest</vt:lpstr>
      <vt:lpstr>A127937894W</vt:lpstr>
      <vt:lpstr>A127937894W_Data</vt:lpstr>
      <vt:lpstr>A127937894W_Latest</vt:lpstr>
      <vt:lpstr>A127937902K</vt:lpstr>
      <vt:lpstr>A127937902K_Data</vt:lpstr>
      <vt:lpstr>A127937902K_Latest</vt:lpstr>
      <vt:lpstr>A127937906V</vt:lpstr>
      <vt:lpstr>A127937906V_Data</vt:lpstr>
      <vt:lpstr>A127937906V_Latest</vt:lpstr>
      <vt:lpstr>A127937922V</vt:lpstr>
      <vt:lpstr>A127937922V_Data</vt:lpstr>
      <vt:lpstr>A127937922V_Latest</vt:lpstr>
      <vt:lpstr>A127937926C</vt:lpstr>
      <vt:lpstr>A127937926C_Data</vt:lpstr>
      <vt:lpstr>A127937926C_Latest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A127939154A</vt:lpstr>
      <vt:lpstr>A127939154A_Data</vt:lpstr>
      <vt:lpstr>A127939154A_Latest</vt:lpstr>
      <vt:lpstr>A127939158K</vt:lpstr>
      <vt:lpstr>A127939158K_Data</vt:lpstr>
      <vt:lpstr>A127939158K_Latest</vt:lpstr>
      <vt:lpstr>A127939166K</vt:lpstr>
      <vt:lpstr>A127939166K_Data</vt:lpstr>
      <vt:lpstr>A127939166K_Latest</vt:lpstr>
      <vt:lpstr>A127939170A</vt:lpstr>
      <vt:lpstr>A127939170A_Data</vt:lpstr>
      <vt:lpstr>A127939170A_Latest</vt:lpstr>
      <vt:lpstr>A127939174K</vt:lpstr>
      <vt:lpstr>A127939174K_Data</vt:lpstr>
      <vt:lpstr>A127939174K_Latest</vt:lpstr>
      <vt:lpstr>A127939178V</vt:lpstr>
      <vt:lpstr>A127939178V_Data</vt:lpstr>
      <vt:lpstr>A127939178V_Latest</vt:lpstr>
      <vt:lpstr>A127939182K</vt:lpstr>
      <vt:lpstr>A127939182K_Data</vt:lpstr>
      <vt:lpstr>A127939182K_Latest</vt:lpstr>
      <vt:lpstr>A127939186V</vt:lpstr>
      <vt:lpstr>A127939186V_Data</vt:lpstr>
      <vt:lpstr>A127939186V_Latest</vt:lpstr>
      <vt:lpstr>A127939190K</vt:lpstr>
      <vt:lpstr>A127939190K_Data</vt:lpstr>
      <vt:lpstr>A127939190K_Latest</vt:lpstr>
      <vt:lpstr>A127939194V</vt:lpstr>
      <vt:lpstr>A127939194V_Data</vt:lpstr>
      <vt:lpstr>A127939194V_Latest</vt:lpstr>
      <vt:lpstr>A127939202J</vt:lpstr>
      <vt:lpstr>A127939202J_Data</vt:lpstr>
      <vt:lpstr>A127939202J_Latest</vt:lpstr>
      <vt:lpstr>A127939206T</vt:lpstr>
      <vt:lpstr>A127939206T_Data</vt:lpstr>
      <vt:lpstr>A127939206T_Latest</vt:lpstr>
      <vt:lpstr>A127939210J</vt:lpstr>
      <vt:lpstr>A127939210J_Data</vt:lpstr>
      <vt:lpstr>A127939210J_Latest</vt:lpstr>
      <vt:lpstr>A127939214T</vt:lpstr>
      <vt:lpstr>A127939214T_Data</vt:lpstr>
      <vt:lpstr>A127939214T_Latest</vt:lpstr>
      <vt:lpstr>A127939218A</vt:lpstr>
      <vt:lpstr>A127939218A_Data</vt:lpstr>
      <vt:lpstr>A127939218A_Latest</vt:lpstr>
      <vt:lpstr>A127939222T</vt:lpstr>
      <vt:lpstr>A127939222T_Data</vt:lpstr>
      <vt:lpstr>A127939222T_Latest</vt:lpstr>
      <vt:lpstr>A127939226A</vt:lpstr>
      <vt:lpstr>A127939226A_Data</vt:lpstr>
      <vt:lpstr>A127939226A_Latest</vt:lpstr>
      <vt:lpstr>A127939230T</vt:lpstr>
      <vt:lpstr>A127939230T_Data</vt:lpstr>
      <vt:lpstr>A127939230T_Latest</vt:lpstr>
      <vt:lpstr>A127939234A</vt:lpstr>
      <vt:lpstr>A127939234A_Data</vt:lpstr>
      <vt:lpstr>A127939234A_Latest</vt:lpstr>
      <vt:lpstr>A127939238K</vt:lpstr>
      <vt:lpstr>A127939238K_Data</vt:lpstr>
      <vt:lpstr>A127939238K_Latest</vt:lpstr>
      <vt:lpstr>A127939242A</vt:lpstr>
      <vt:lpstr>A127939242A_Data</vt:lpstr>
      <vt:lpstr>A127939242A_Latest</vt:lpstr>
      <vt:lpstr>A127939246K</vt:lpstr>
      <vt:lpstr>A127939246K_Data</vt:lpstr>
      <vt:lpstr>A127939246K_Latest</vt:lpstr>
      <vt:lpstr>A127939254K</vt:lpstr>
      <vt:lpstr>A127939254K_Data</vt:lpstr>
      <vt:lpstr>A127939254K_Latest</vt:lpstr>
      <vt:lpstr>A127939258V</vt:lpstr>
      <vt:lpstr>A127939258V_Data</vt:lpstr>
      <vt:lpstr>A127939258V_Latest</vt:lpstr>
      <vt:lpstr>A127939262K</vt:lpstr>
      <vt:lpstr>A127939262K_Data</vt:lpstr>
      <vt:lpstr>A127939262K_Latest</vt:lpstr>
      <vt:lpstr>A127939266V</vt:lpstr>
      <vt:lpstr>A127939266V_Data</vt:lpstr>
      <vt:lpstr>A127939266V_Latest</vt:lpstr>
      <vt:lpstr>A127939270K</vt:lpstr>
      <vt:lpstr>A127939270K_Data</vt:lpstr>
      <vt:lpstr>A127939270K_Latest</vt:lpstr>
      <vt:lpstr>A127939274V</vt:lpstr>
      <vt:lpstr>A127939274V_Data</vt:lpstr>
      <vt:lpstr>A127939274V_Latest</vt:lpstr>
      <vt:lpstr>A127939278C</vt:lpstr>
      <vt:lpstr>A127939278C_Data</vt:lpstr>
      <vt:lpstr>A127939278C_Latest</vt:lpstr>
      <vt:lpstr>A127939286C</vt:lpstr>
      <vt:lpstr>A127939286C_Data</vt:lpstr>
      <vt:lpstr>A127939286C_Latest</vt:lpstr>
      <vt:lpstr>A127939290V</vt:lpstr>
      <vt:lpstr>A127939290V_Data</vt:lpstr>
      <vt:lpstr>A127939290V_Latest</vt:lpstr>
      <vt:lpstr>A127939294C</vt:lpstr>
      <vt:lpstr>A127939294C_Data</vt:lpstr>
      <vt:lpstr>A127939294C_Latest</vt:lpstr>
      <vt:lpstr>A127939298L</vt:lpstr>
      <vt:lpstr>A127939298L_Data</vt:lpstr>
      <vt:lpstr>A127939298L_Latest</vt:lpstr>
      <vt:lpstr>A127939302T</vt:lpstr>
      <vt:lpstr>A127939302T_Data</vt:lpstr>
      <vt:lpstr>A127939302T_Latest</vt:lpstr>
      <vt:lpstr>A127939306A</vt:lpstr>
      <vt:lpstr>A127939306A_Data</vt:lpstr>
      <vt:lpstr>A127939306A_Latest</vt:lpstr>
      <vt:lpstr>A127939310T</vt:lpstr>
      <vt:lpstr>A127939310T_Data</vt:lpstr>
      <vt:lpstr>A127939310T_Latest</vt:lpstr>
      <vt:lpstr>A127939314A</vt:lpstr>
      <vt:lpstr>A127939314A_Data</vt:lpstr>
      <vt:lpstr>A127939314A_Latest</vt:lpstr>
      <vt:lpstr>A127939318K</vt:lpstr>
      <vt:lpstr>A127939318K_Data</vt:lpstr>
      <vt:lpstr>A127939318K_Latest</vt:lpstr>
      <vt:lpstr>A127939322A</vt:lpstr>
      <vt:lpstr>A127939322A_Data</vt:lpstr>
      <vt:lpstr>A127939322A_Latest</vt:lpstr>
      <vt:lpstr>A127939326K</vt:lpstr>
      <vt:lpstr>A127939326K_Data</vt:lpstr>
      <vt:lpstr>A127939326K_Latest</vt:lpstr>
      <vt:lpstr>A127939330A</vt:lpstr>
      <vt:lpstr>A127939330A_Data</vt:lpstr>
      <vt:lpstr>A127939330A_Latest</vt:lpstr>
      <vt:lpstr>A127939334K</vt:lpstr>
      <vt:lpstr>A127939334K_Data</vt:lpstr>
      <vt:lpstr>A127939334K_Latest</vt:lpstr>
      <vt:lpstr>A127939338V</vt:lpstr>
      <vt:lpstr>A127939338V_Data</vt:lpstr>
      <vt:lpstr>A127939338V_Latest</vt:lpstr>
      <vt:lpstr>A127939342K</vt:lpstr>
      <vt:lpstr>A127939342K_Data</vt:lpstr>
      <vt:lpstr>A127939342K_Latest</vt:lpstr>
      <vt:lpstr>A127939346V</vt:lpstr>
      <vt:lpstr>A127939346V_Data</vt:lpstr>
      <vt:lpstr>A127939346V_Latest</vt:lpstr>
      <vt:lpstr>A127939350K</vt:lpstr>
      <vt:lpstr>A127939350K_Data</vt:lpstr>
      <vt:lpstr>A127939350K_Latest</vt:lpstr>
      <vt:lpstr>A127939354V</vt:lpstr>
      <vt:lpstr>A127939354V_Data</vt:lpstr>
      <vt:lpstr>A127939354V_Latest</vt:lpstr>
      <vt:lpstr>A127939358C</vt:lpstr>
      <vt:lpstr>A127939358C_Data</vt:lpstr>
      <vt:lpstr>A127939358C_Latest</vt:lpstr>
      <vt:lpstr>A127939374C</vt:lpstr>
      <vt:lpstr>A127939374C_Data</vt:lpstr>
      <vt:lpstr>A127939374C_Latest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A127940722K</vt:lpstr>
      <vt:lpstr>A127940722K_Data</vt:lpstr>
      <vt:lpstr>A127940722K_Latest</vt:lpstr>
      <vt:lpstr>A127940726V</vt:lpstr>
      <vt:lpstr>A127940726V_Data</vt:lpstr>
      <vt:lpstr>A127940726V_Latest</vt:lpstr>
      <vt:lpstr>A127940730K</vt:lpstr>
      <vt:lpstr>A127940730K_Data</vt:lpstr>
      <vt:lpstr>A127940730K_Latest</vt:lpstr>
      <vt:lpstr>A127940734V</vt:lpstr>
      <vt:lpstr>A127940734V_Data</vt:lpstr>
      <vt:lpstr>A127940734V_Latest</vt:lpstr>
      <vt:lpstr>A127940738C</vt:lpstr>
      <vt:lpstr>A127940738C_Data</vt:lpstr>
      <vt:lpstr>A127940738C_Latest</vt:lpstr>
      <vt:lpstr>A127940742V</vt:lpstr>
      <vt:lpstr>A127940742V_Data</vt:lpstr>
      <vt:lpstr>A127940742V_Latest</vt:lpstr>
      <vt:lpstr>A127940746C</vt:lpstr>
      <vt:lpstr>A127940746C_Data</vt:lpstr>
      <vt:lpstr>A127940746C_Latest</vt:lpstr>
      <vt:lpstr>A127940750V</vt:lpstr>
      <vt:lpstr>A127940750V_Data</vt:lpstr>
      <vt:lpstr>A127940750V_Latest</vt:lpstr>
      <vt:lpstr>A127940754C</vt:lpstr>
      <vt:lpstr>A127940754C_Data</vt:lpstr>
      <vt:lpstr>A127940754C_Latest</vt:lpstr>
      <vt:lpstr>A127940758L</vt:lpstr>
      <vt:lpstr>A127940758L_Data</vt:lpstr>
      <vt:lpstr>A127940758L_Latest</vt:lpstr>
      <vt:lpstr>A127940762C</vt:lpstr>
      <vt:lpstr>A127940762C_Data</vt:lpstr>
      <vt:lpstr>A127940762C_Latest</vt:lpstr>
      <vt:lpstr>A127940766L</vt:lpstr>
      <vt:lpstr>A127940766L_Data</vt:lpstr>
      <vt:lpstr>A127940766L_Latest</vt:lpstr>
      <vt:lpstr>A127940770C</vt:lpstr>
      <vt:lpstr>A127940770C_Data</vt:lpstr>
      <vt:lpstr>A127940770C_Latest</vt:lpstr>
      <vt:lpstr>A127940774L</vt:lpstr>
      <vt:lpstr>A127940774L_Data</vt:lpstr>
      <vt:lpstr>A127940774L_Latest</vt:lpstr>
      <vt:lpstr>A127940778W</vt:lpstr>
      <vt:lpstr>A127940778W_Data</vt:lpstr>
      <vt:lpstr>A127940778W_Latest</vt:lpstr>
      <vt:lpstr>A127940782L</vt:lpstr>
      <vt:lpstr>A127940782L_Data</vt:lpstr>
      <vt:lpstr>A127940782L_Latest</vt:lpstr>
      <vt:lpstr>A127940786W</vt:lpstr>
      <vt:lpstr>A127940786W_Data</vt:lpstr>
      <vt:lpstr>A127940786W_Latest</vt:lpstr>
      <vt:lpstr>A127940790L</vt:lpstr>
      <vt:lpstr>A127940790L_Data</vt:lpstr>
      <vt:lpstr>A127940790L_Latest</vt:lpstr>
      <vt:lpstr>A127940794W</vt:lpstr>
      <vt:lpstr>A127940794W_Data</vt:lpstr>
      <vt:lpstr>A127940794W_Latest</vt:lpstr>
      <vt:lpstr>A127940798F</vt:lpstr>
      <vt:lpstr>A127940798F_Data</vt:lpstr>
      <vt:lpstr>A127940798F_Latest</vt:lpstr>
      <vt:lpstr>A127940802K</vt:lpstr>
      <vt:lpstr>A127940802K_Data</vt:lpstr>
      <vt:lpstr>A127940802K_Latest</vt:lpstr>
      <vt:lpstr>A127940806V</vt:lpstr>
      <vt:lpstr>A127940806V_Data</vt:lpstr>
      <vt:lpstr>A127940806V_Latest</vt:lpstr>
      <vt:lpstr>A127940810K</vt:lpstr>
      <vt:lpstr>A127940810K_Data</vt:lpstr>
      <vt:lpstr>A127940810K_Latest</vt:lpstr>
      <vt:lpstr>A127940814V</vt:lpstr>
      <vt:lpstr>A127940814V_Data</vt:lpstr>
      <vt:lpstr>A127940814V_Latest</vt:lpstr>
      <vt:lpstr>A127940818C</vt:lpstr>
      <vt:lpstr>A127940818C_Data</vt:lpstr>
      <vt:lpstr>A127940818C_Latest</vt:lpstr>
      <vt:lpstr>A127940822V</vt:lpstr>
      <vt:lpstr>A127940822V_Data</vt:lpstr>
      <vt:lpstr>A127940822V_Latest</vt:lpstr>
      <vt:lpstr>A127940826C</vt:lpstr>
      <vt:lpstr>A127940826C_Data</vt:lpstr>
      <vt:lpstr>A127940826C_Latest</vt:lpstr>
      <vt:lpstr>A127940830V</vt:lpstr>
      <vt:lpstr>A127940830V_Data</vt:lpstr>
      <vt:lpstr>A127940830V_Latest</vt:lpstr>
      <vt:lpstr>A127940834C</vt:lpstr>
      <vt:lpstr>A127940834C_Data</vt:lpstr>
      <vt:lpstr>A127940834C_Latest</vt:lpstr>
      <vt:lpstr>A127940838L</vt:lpstr>
      <vt:lpstr>A127940838L_Data</vt:lpstr>
      <vt:lpstr>A127940838L_Latest</vt:lpstr>
      <vt:lpstr>A127940842C</vt:lpstr>
      <vt:lpstr>A127940842C_Data</vt:lpstr>
      <vt:lpstr>A127940842C_Latest</vt:lpstr>
      <vt:lpstr>A127940846L</vt:lpstr>
      <vt:lpstr>A127940846L_Data</vt:lpstr>
      <vt:lpstr>A127940846L_Latest</vt:lpstr>
      <vt:lpstr>A127940850C</vt:lpstr>
      <vt:lpstr>A127940850C_Data</vt:lpstr>
      <vt:lpstr>A127940850C_Latest</vt:lpstr>
      <vt:lpstr>A127940854L</vt:lpstr>
      <vt:lpstr>A127940854L_Data</vt:lpstr>
      <vt:lpstr>A127940854L_Latest</vt:lpstr>
      <vt:lpstr>A127940858W</vt:lpstr>
      <vt:lpstr>A127940858W_Data</vt:lpstr>
      <vt:lpstr>A127940858W_Latest</vt:lpstr>
      <vt:lpstr>A127940862L</vt:lpstr>
      <vt:lpstr>A127940862L_Data</vt:lpstr>
      <vt:lpstr>A127940862L_Latest</vt:lpstr>
      <vt:lpstr>A127940866W</vt:lpstr>
      <vt:lpstr>A127940866W_Data</vt:lpstr>
      <vt:lpstr>A127940866W_Latest</vt:lpstr>
      <vt:lpstr>A127940870L</vt:lpstr>
      <vt:lpstr>A127940870L_Data</vt:lpstr>
      <vt:lpstr>A127940870L_Latest</vt:lpstr>
      <vt:lpstr>A127940874W</vt:lpstr>
      <vt:lpstr>A127940874W_Data</vt:lpstr>
      <vt:lpstr>A127940874W_Latest</vt:lpstr>
      <vt:lpstr>A127940878F</vt:lpstr>
      <vt:lpstr>A127940878F_Data</vt:lpstr>
      <vt:lpstr>A127940878F_Latest</vt:lpstr>
      <vt:lpstr>A127940882W</vt:lpstr>
      <vt:lpstr>A127940882W_Data</vt:lpstr>
      <vt:lpstr>A127940882W_Latest</vt:lpstr>
      <vt:lpstr>A127940886F</vt:lpstr>
      <vt:lpstr>A127940886F_Data</vt:lpstr>
      <vt:lpstr>A127940886F_Latest</vt:lpstr>
      <vt:lpstr>A127940894F</vt:lpstr>
      <vt:lpstr>A127940894F_Data</vt:lpstr>
      <vt:lpstr>A127940894F_Latest</vt:lpstr>
      <vt:lpstr>A127940898R</vt:lpstr>
      <vt:lpstr>A127940898R_Data</vt:lpstr>
      <vt:lpstr>A127940898R_Latest</vt:lpstr>
      <vt:lpstr>A127940902V</vt:lpstr>
      <vt:lpstr>A127940902V_Data</vt:lpstr>
      <vt:lpstr>A127940902V_Latest</vt:lpstr>
      <vt:lpstr>A127940906C</vt:lpstr>
      <vt:lpstr>A127940906C_Data</vt:lpstr>
      <vt:lpstr>A127940906C_Latest</vt:lpstr>
      <vt:lpstr>A127940910V</vt:lpstr>
      <vt:lpstr>A127940910V_Data</vt:lpstr>
      <vt:lpstr>A127940910V_Latest</vt:lpstr>
      <vt:lpstr>A127940914C</vt:lpstr>
      <vt:lpstr>A127940914C_Data</vt:lpstr>
      <vt:lpstr>A127940914C_Latest</vt:lpstr>
      <vt:lpstr>A127940918L</vt:lpstr>
      <vt:lpstr>A127940918L_Data</vt:lpstr>
      <vt:lpstr>A127940918L_Latest</vt:lpstr>
      <vt:lpstr>A127940922C</vt:lpstr>
      <vt:lpstr>A127940922C_Data</vt:lpstr>
      <vt:lpstr>A127940922C_Latest</vt:lpstr>
      <vt:lpstr>A127940926L</vt:lpstr>
      <vt:lpstr>A127940926L_Data</vt:lpstr>
      <vt:lpstr>A127940926L_Latest</vt:lpstr>
      <vt:lpstr>A127940930C</vt:lpstr>
      <vt:lpstr>A127940930C_Data</vt:lpstr>
      <vt:lpstr>A127940930C_Latest</vt:lpstr>
      <vt:lpstr>A127940934L</vt:lpstr>
      <vt:lpstr>A127940934L_Data</vt:lpstr>
      <vt:lpstr>A127940934L_Latest</vt:lpstr>
      <vt:lpstr>A127940942L</vt:lpstr>
      <vt:lpstr>A127940942L_Data</vt:lpstr>
      <vt:lpstr>A127940942L_Latest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A127942094V</vt:lpstr>
      <vt:lpstr>A127942094V_Data</vt:lpstr>
      <vt:lpstr>A127942094V_Latest</vt:lpstr>
      <vt:lpstr>A127942098C</vt:lpstr>
      <vt:lpstr>A127942098C_Data</vt:lpstr>
      <vt:lpstr>A127942098C_Latest</vt:lpstr>
      <vt:lpstr>A127942102J</vt:lpstr>
      <vt:lpstr>A127942102J_Data</vt:lpstr>
      <vt:lpstr>A127942102J_Latest</vt:lpstr>
      <vt:lpstr>A127942106T</vt:lpstr>
      <vt:lpstr>A127942106T_Data</vt:lpstr>
      <vt:lpstr>A127942106T_Latest</vt:lpstr>
      <vt:lpstr>A127942110J</vt:lpstr>
      <vt:lpstr>A127942110J_Data</vt:lpstr>
      <vt:lpstr>A127942110J_Latest</vt:lpstr>
      <vt:lpstr>A127942114T</vt:lpstr>
      <vt:lpstr>A127942114T_Data</vt:lpstr>
      <vt:lpstr>A127942114T_Latest</vt:lpstr>
      <vt:lpstr>A127942118A</vt:lpstr>
      <vt:lpstr>A127942118A_Data</vt:lpstr>
      <vt:lpstr>A127942118A_Latest</vt:lpstr>
      <vt:lpstr>A127942122T</vt:lpstr>
      <vt:lpstr>A127942122T_Data</vt:lpstr>
      <vt:lpstr>A127942122T_Latest</vt:lpstr>
      <vt:lpstr>A127942126A</vt:lpstr>
      <vt:lpstr>A127942126A_Data</vt:lpstr>
      <vt:lpstr>A127942126A_Latest</vt:lpstr>
      <vt:lpstr>A127942134A</vt:lpstr>
      <vt:lpstr>A127942134A_Data</vt:lpstr>
      <vt:lpstr>A127942134A_Latest</vt:lpstr>
      <vt:lpstr>A127942138K</vt:lpstr>
      <vt:lpstr>A127942138K_Data</vt:lpstr>
      <vt:lpstr>A127942138K_Latest</vt:lpstr>
      <vt:lpstr>A127942142A</vt:lpstr>
      <vt:lpstr>A127942142A_Data</vt:lpstr>
      <vt:lpstr>A127942142A_Latest</vt:lpstr>
      <vt:lpstr>A127942146K</vt:lpstr>
      <vt:lpstr>A127942146K_Data</vt:lpstr>
      <vt:lpstr>A127942146K_Latest</vt:lpstr>
      <vt:lpstr>A127942150A</vt:lpstr>
      <vt:lpstr>A127942150A_Data</vt:lpstr>
      <vt:lpstr>A127942150A_Latest</vt:lpstr>
      <vt:lpstr>A127942154K</vt:lpstr>
      <vt:lpstr>A127942154K_Data</vt:lpstr>
      <vt:lpstr>A127942154K_Latest</vt:lpstr>
      <vt:lpstr>A127942158V</vt:lpstr>
      <vt:lpstr>A127942158V_Data</vt:lpstr>
      <vt:lpstr>A127942158V_Latest</vt:lpstr>
      <vt:lpstr>A127942162K</vt:lpstr>
      <vt:lpstr>A127942162K_Data</vt:lpstr>
      <vt:lpstr>A127942162K_Latest</vt:lpstr>
      <vt:lpstr>A127942166V</vt:lpstr>
      <vt:lpstr>A127942166V_Data</vt:lpstr>
      <vt:lpstr>A127942166V_Latest</vt:lpstr>
      <vt:lpstr>A127942170K</vt:lpstr>
      <vt:lpstr>A127942170K_Data</vt:lpstr>
      <vt:lpstr>A127942170K_Latest</vt:lpstr>
      <vt:lpstr>A127942174V</vt:lpstr>
      <vt:lpstr>A127942174V_Data</vt:lpstr>
      <vt:lpstr>A127942174V_Latest</vt:lpstr>
      <vt:lpstr>A127942178C</vt:lpstr>
      <vt:lpstr>A127942178C_Data</vt:lpstr>
      <vt:lpstr>A127942178C_Latest</vt:lpstr>
      <vt:lpstr>A127942182V</vt:lpstr>
      <vt:lpstr>A127942182V_Data</vt:lpstr>
      <vt:lpstr>A127942182V_Latest</vt:lpstr>
      <vt:lpstr>A127942186C</vt:lpstr>
      <vt:lpstr>A127942186C_Data</vt:lpstr>
      <vt:lpstr>A127942186C_Latest</vt:lpstr>
      <vt:lpstr>A127942190V</vt:lpstr>
      <vt:lpstr>A127942190V_Data</vt:lpstr>
      <vt:lpstr>A127942190V_Latest</vt:lpstr>
      <vt:lpstr>A127942194C</vt:lpstr>
      <vt:lpstr>A127942194C_Data</vt:lpstr>
      <vt:lpstr>A127942194C_Latest</vt:lpstr>
      <vt:lpstr>A127942198L</vt:lpstr>
      <vt:lpstr>A127942198L_Data</vt:lpstr>
      <vt:lpstr>A127942198L_Latest</vt:lpstr>
      <vt:lpstr>A127942202T</vt:lpstr>
      <vt:lpstr>A127942202T_Data</vt:lpstr>
      <vt:lpstr>A127942202T_Latest</vt:lpstr>
      <vt:lpstr>A127942206A</vt:lpstr>
      <vt:lpstr>A127942206A_Data</vt:lpstr>
      <vt:lpstr>A127942206A_Latest</vt:lpstr>
      <vt:lpstr>A127942210T</vt:lpstr>
      <vt:lpstr>A127942210T_Data</vt:lpstr>
      <vt:lpstr>A127942210T_Latest</vt:lpstr>
      <vt:lpstr>A127942214A</vt:lpstr>
      <vt:lpstr>A127942214A_Data</vt:lpstr>
      <vt:lpstr>A127942214A_Latest</vt:lpstr>
      <vt:lpstr>A127942218K</vt:lpstr>
      <vt:lpstr>A127942218K_Data</vt:lpstr>
      <vt:lpstr>A127942218K_Latest</vt:lpstr>
      <vt:lpstr>A127942222A</vt:lpstr>
      <vt:lpstr>A127942222A_Data</vt:lpstr>
      <vt:lpstr>A127942222A_Latest</vt:lpstr>
      <vt:lpstr>A127942226K</vt:lpstr>
      <vt:lpstr>A127942226K_Data</vt:lpstr>
      <vt:lpstr>A127942226K_Latest</vt:lpstr>
      <vt:lpstr>A127942230A</vt:lpstr>
      <vt:lpstr>A127942230A_Data</vt:lpstr>
      <vt:lpstr>A127942230A_Latest</vt:lpstr>
      <vt:lpstr>A127942234K</vt:lpstr>
      <vt:lpstr>A127942234K_Data</vt:lpstr>
      <vt:lpstr>A127942234K_Latest</vt:lpstr>
      <vt:lpstr>A127942238V</vt:lpstr>
      <vt:lpstr>A127942238V_Data</vt:lpstr>
      <vt:lpstr>A127942238V_Latest</vt:lpstr>
      <vt:lpstr>A127942242K</vt:lpstr>
      <vt:lpstr>A127942242K_Data</vt:lpstr>
      <vt:lpstr>A127942242K_Latest</vt:lpstr>
      <vt:lpstr>A127942246V</vt:lpstr>
      <vt:lpstr>A127942246V_Data</vt:lpstr>
      <vt:lpstr>A127942246V_Latest</vt:lpstr>
      <vt:lpstr>A127942250K</vt:lpstr>
      <vt:lpstr>A127942250K_Data</vt:lpstr>
      <vt:lpstr>A127942250K_Latest</vt:lpstr>
      <vt:lpstr>A127942254V</vt:lpstr>
      <vt:lpstr>A127942254V_Data</vt:lpstr>
      <vt:lpstr>A127942254V_Latest</vt:lpstr>
      <vt:lpstr>A127942258C</vt:lpstr>
      <vt:lpstr>A127942258C_Data</vt:lpstr>
      <vt:lpstr>A127942258C_Latest</vt:lpstr>
      <vt:lpstr>A127942262V</vt:lpstr>
      <vt:lpstr>A127942262V_Data</vt:lpstr>
      <vt:lpstr>A127942262V_Latest</vt:lpstr>
      <vt:lpstr>A127942266C</vt:lpstr>
      <vt:lpstr>A127942266C_Data</vt:lpstr>
      <vt:lpstr>A127942266C_Latest</vt:lpstr>
      <vt:lpstr>A127942270V</vt:lpstr>
      <vt:lpstr>A127942270V_Data</vt:lpstr>
      <vt:lpstr>A127942270V_Latest</vt:lpstr>
      <vt:lpstr>A127942274C</vt:lpstr>
      <vt:lpstr>A127942274C_Data</vt:lpstr>
      <vt:lpstr>A127942274C_Latest</vt:lpstr>
      <vt:lpstr>A127942278L</vt:lpstr>
      <vt:lpstr>A127942278L_Data</vt:lpstr>
      <vt:lpstr>A127942278L_Latest</vt:lpstr>
      <vt:lpstr>A127942282C</vt:lpstr>
      <vt:lpstr>A127942282C_Data</vt:lpstr>
      <vt:lpstr>A127942282C_Latest</vt:lpstr>
      <vt:lpstr>A127942286L</vt:lpstr>
      <vt:lpstr>A127942286L_Data</vt:lpstr>
      <vt:lpstr>A127942286L_Latest</vt:lpstr>
      <vt:lpstr>A127942290C</vt:lpstr>
      <vt:lpstr>A127942290C_Data</vt:lpstr>
      <vt:lpstr>A127942290C_Latest</vt:lpstr>
      <vt:lpstr>A127942294L</vt:lpstr>
      <vt:lpstr>A127942294L_Data</vt:lpstr>
      <vt:lpstr>A127942294L_Latest</vt:lpstr>
      <vt:lpstr>A127942298W</vt:lpstr>
      <vt:lpstr>A127942298W_Data</vt:lpstr>
      <vt:lpstr>A127942298W_Latest</vt:lpstr>
      <vt:lpstr>A127942302A</vt:lpstr>
      <vt:lpstr>A127942302A_Data</vt:lpstr>
      <vt:lpstr>A127942302A_Latest</vt:lpstr>
      <vt:lpstr>A127942310A</vt:lpstr>
      <vt:lpstr>A127942310A_Data</vt:lpstr>
      <vt:lpstr>A127942310A_Latest</vt:lpstr>
      <vt:lpstr>A127942314K</vt:lpstr>
      <vt:lpstr>A127942314K_Data</vt:lpstr>
      <vt:lpstr>A127942314K_Latest</vt:lpstr>
      <vt:lpstr>A127942318V</vt:lpstr>
      <vt:lpstr>A127942318V_Data</vt:lpstr>
      <vt:lpstr>A127942318V_Latest</vt:lpstr>
      <vt:lpstr>A127942322K</vt:lpstr>
      <vt:lpstr>A127942322K_Data</vt:lpstr>
      <vt:lpstr>A127942322K_Latest</vt:lpstr>
      <vt:lpstr>A127942326V</vt:lpstr>
      <vt:lpstr>A127942326V_Data</vt:lpstr>
      <vt:lpstr>A127942326V_Latest</vt:lpstr>
      <vt:lpstr>A127942330K</vt:lpstr>
      <vt:lpstr>A127942330K_Data</vt:lpstr>
      <vt:lpstr>A127942330K_Latest</vt:lpstr>
      <vt:lpstr>A127942334V</vt:lpstr>
      <vt:lpstr>A127942334V_Data</vt:lpstr>
      <vt:lpstr>A127942334V_Latest</vt:lpstr>
      <vt:lpstr>A127942338C</vt:lpstr>
      <vt:lpstr>A127942338C_Data</vt:lpstr>
      <vt:lpstr>A127942338C_Latest</vt:lpstr>
      <vt:lpstr>A127942342V</vt:lpstr>
      <vt:lpstr>A127942342V_Data</vt:lpstr>
      <vt:lpstr>A127942342V_Latest</vt:lpstr>
      <vt:lpstr>A127942346C</vt:lpstr>
      <vt:lpstr>A127942346C_Data</vt:lpstr>
      <vt:lpstr>A127942346C_Latest</vt:lpstr>
      <vt:lpstr>A127942350V</vt:lpstr>
      <vt:lpstr>A127942350V_Data</vt:lpstr>
      <vt:lpstr>A127942350V_Latest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A127943698A</vt:lpstr>
      <vt:lpstr>A127943698A_Data</vt:lpstr>
      <vt:lpstr>A127943698A_Latest</vt:lpstr>
      <vt:lpstr>A127943702F</vt:lpstr>
      <vt:lpstr>A127943702F_Data</vt:lpstr>
      <vt:lpstr>A127943702F_Latest</vt:lpstr>
      <vt:lpstr>A127943706R</vt:lpstr>
      <vt:lpstr>A127943706R_Data</vt:lpstr>
      <vt:lpstr>A127943706R_Latest</vt:lpstr>
      <vt:lpstr>A127943710F</vt:lpstr>
      <vt:lpstr>A127943710F_Data</vt:lpstr>
      <vt:lpstr>A127943710F_Latest</vt:lpstr>
      <vt:lpstr>A127943714R</vt:lpstr>
      <vt:lpstr>A127943714R_Data</vt:lpstr>
      <vt:lpstr>A127943714R_Latest</vt:lpstr>
      <vt:lpstr>A127943718X</vt:lpstr>
      <vt:lpstr>A127943718X_Data</vt:lpstr>
      <vt:lpstr>A127943718X_Latest</vt:lpstr>
      <vt:lpstr>A127943722R</vt:lpstr>
      <vt:lpstr>A127943722R_Data</vt:lpstr>
      <vt:lpstr>A127943722R_Latest</vt:lpstr>
      <vt:lpstr>A127943726X</vt:lpstr>
      <vt:lpstr>A127943726X_Data</vt:lpstr>
      <vt:lpstr>A127943726X_Latest</vt:lpstr>
      <vt:lpstr>A127943730R</vt:lpstr>
      <vt:lpstr>A127943730R_Data</vt:lpstr>
      <vt:lpstr>A127943730R_Latest</vt:lpstr>
      <vt:lpstr>A127943734X</vt:lpstr>
      <vt:lpstr>A127943734X_Data</vt:lpstr>
      <vt:lpstr>A127943734X_Latest</vt:lpstr>
      <vt:lpstr>A127943738J</vt:lpstr>
      <vt:lpstr>A127943738J_Data</vt:lpstr>
      <vt:lpstr>A127943738J_Latest</vt:lpstr>
      <vt:lpstr>A127943742X</vt:lpstr>
      <vt:lpstr>A127943742X_Data</vt:lpstr>
      <vt:lpstr>A127943742X_Latest</vt:lpstr>
      <vt:lpstr>A127943746J</vt:lpstr>
      <vt:lpstr>A127943746J_Data</vt:lpstr>
      <vt:lpstr>A127943746J_Latest</vt:lpstr>
      <vt:lpstr>A127943750X</vt:lpstr>
      <vt:lpstr>A127943750X_Data</vt:lpstr>
      <vt:lpstr>A127943750X_Latest</vt:lpstr>
      <vt:lpstr>A127943754J</vt:lpstr>
      <vt:lpstr>A127943754J_Data</vt:lpstr>
      <vt:lpstr>A127943754J_Latest</vt:lpstr>
      <vt:lpstr>A127943758T</vt:lpstr>
      <vt:lpstr>A127943758T_Data</vt:lpstr>
      <vt:lpstr>A127943758T_Latest</vt:lpstr>
      <vt:lpstr>A127943762J</vt:lpstr>
      <vt:lpstr>A127943762J_Data</vt:lpstr>
      <vt:lpstr>A127943762J_Latest</vt:lpstr>
      <vt:lpstr>A127943766T</vt:lpstr>
      <vt:lpstr>A127943766T_Data</vt:lpstr>
      <vt:lpstr>A127943766T_Latest</vt:lpstr>
      <vt:lpstr>A127943770J</vt:lpstr>
      <vt:lpstr>A127943770J_Data</vt:lpstr>
      <vt:lpstr>A127943770J_Latest</vt:lpstr>
      <vt:lpstr>A127943778A</vt:lpstr>
      <vt:lpstr>A127943778A_Data</vt:lpstr>
      <vt:lpstr>A127943778A_Latest</vt:lpstr>
      <vt:lpstr>A127943782T</vt:lpstr>
      <vt:lpstr>A127943782T_Data</vt:lpstr>
      <vt:lpstr>A127943782T_Latest</vt:lpstr>
      <vt:lpstr>A127943786A</vt:lpstr>
      <vt:lpstr>A127943786A_Data</vt:lpstr>
      <vt:lpstr>A127943786A_Latest</vt:lpstr>
      <vt:lpstr>A127943790T</vt:lpstr>
      <vt:lpstr>A127943790T_Data</vt:lpstr>
      <vt:lpstr>A127943790T_Latest</vt:lpstr>
      <vt:lpstr>A127943794A</vt:lpstr>
      <vt:lpstr>A127943794A_Data</vt:lpstr>
      <vt:lpstr>A127943794A_Latest</vt:lpstr>
      <vt:lpstr>A127943798K</vt:lpstr>
      <vt:lpstr>A127943798K_Data</vt:lpstr>
      <vt:lpstr>A127943798K_Latest</vt:lpstr>
      <vt:lpstr>A127943802R</vt:lpstr>
      <vt:lpstr>A127943802R_Data</vt:lpstr>
      <vt:lpstr>A127943802R_Latest</vt:lpstr>
      <vt:lpstr>A127943806X</vt:lpstr>
      <vt:lpstr>A127943806X_Data</vt:lpstr>
      <vt:lpstr>A127943806X_Latest</vt:lpstr>
      <vt:lpstr>A127943810R</vt:lpstr>
      <vt:lpstr>A127943810R_Data</vt:lpstr>
      <vt:lpstr>A127943810R_Latest</vt:lpstr>
      <vt:lpstr>A127943814X</vt:lpstr>
      <vt:lpstr>A127943814X_Data</vt:lpstr>
      <vt:lpstr>A127943814X_Latest</vt:lpstr>
      <vt:lpstr>A127943818J</vt:lpstr>
      <vt:lpstr>A127943818J_Data</vt:lpstr>
      <vt:lpstr>A127943818J_Latest</vt:lpstr>
      <vt:lpstr>A127943822X</vt:lpstr>
      <vt:lpstr>A127943822X_Data</vt:lpstr>
      <vt:lpstr>A127943822X_Latest</vt:lpstr>
      <vt:lpstr>A127943826J</vt:lpstr>
      <vt:lpstr>A127943826J_Data</vt:lpstr>
      <vt:lpstr>A127943826J_Latest</vt:lpstr>
      <vt:lpstr>A127943830X</vt:lpstr>
      <vt:lpstr>A127943830X_Data</vt:lpstr>
      <vt:lpstr>A127943830X_Latest</vt:lpstr>
      <vt:lpstr>A127943834J</vt:lpstr>
      <vt:lpstr>A127943834J_Data</vt:lpstr>
      <vt:lpstr>A127943834J_Latest</vt:lpstr>
      <vt:lpstr>A127943838T</vt:lpstr>
      <vt:lpstr>A127943838T_Data</vt:lpstr>
      <vt:lpstr>A127943838T_Latest</vt:lpstr>
      <vt:lpstr>A127943842J</vt:lpstr>
      <vt:lpstr>A127943842J_Data</vt:lpstr>
      <vt:lpstr>A127943842J_Latest</vt:lpstr>
      <vt:lpstr>A127943846T</vt:lpstr>
      <vt:lpstr>A127943846T_Data</vt:lpstr>
      <vt:lpstr>A127943846T_Latest</vt:lpstr>
      <vt:lpstr>A127943850J</vt:lpstr>
      <vt:lpstr>A127943850J_Data</vt:lpstr>
      <vt:lpstr>A127943850J_Latest</vt:lpstr>
      <vt:lpstr>A127943854T</vt:lpstr>
      <vt:lpstr>A127943854T_Data</vt:lpstr>
      <vt:lpstr>A127943854T_Latest</vt:lpstr>
      <vt:lpstr>A127943858A</vt:lpstr>
      <vt:lpstr>A127943858A_Data</vt:lpstr>
      <vt:lpstr>A127943858A_Latest</vt:lpstr>
      <vt:lpstr>A127943862T</vt:lpstr>
      <vt:lpstr>A127943862T_Data</vt:lpstr>
      <vt:lpstr>A127943862T_Latest</vt:lpstr>
      <vt:lpstr>A127943866A</vt:lpstr>
      <vt:lpstr>A127943866A_Data</vt:lpstr>
      <vt:lpstr>A127943866A_Latest</vt:lpstr>
      <vt:lpstr>A127943870T</vt:lpstr>
      <vt:lpstr>A127943870T_Data</vt:lpstr>
      <vt:lpstr>A127943870T_Latest</vt:lpstr>
      <vt:lpstr>A127943874A</vt:lpstr>
      <vt:lpstr>A127943874A_Data</vt:lpstr>
      <vt:lpstr>A127943874A_Latest</vt:lpstr>
      <vt:lpstr>A127943878K</vt:lpstr>
      <vt:lpstr>A127943878K_Data</vt:lpstr>
      <vt:lpstr>A127943878K_Latest</vt:lpstr>
      <vt:lpstr>A127943882A</vt:lpstr>
      <vt:lpstr>A127943882A_Data</vt:lpstr>
      <vt:lpstr>A127943882A_Latest</vt:lpstr>
      <vt:lpstr>A127943890A</vt:lpstr>
      <vt:lpstr>A127943890A_Data</vt:lpstr>
      <vt:lpstr>A127943890A_Latest</vt:lpstr>
      <vt:lpstr>A127943894K</vt:lpstr>
      <vt:lpstr>A127943894K_Data</vt:lpstr>
      <vt:lpstr>A127943894K_Latest</vt:lpstr>
      <vt:lpstr>A127943898V</vt:lpstr>
      <vt:lpstr>A127943898V_Data</vt:lpstr>
      <vt:lpstr>A127943898V_Latest</vt:lpstr>
      <vt:lpstr>A127943902X</vt:lpstr>
      <vt:lpstr>A127943902X_Data</vt:lpstr>
      <vt:lpstr>A127943902X_Latest</vt:lpstr>
      <vt:lpstr>A127943906J</vt:lpstr>
      <vt:lpstr>A127943906J_Data</vt:lpstr>
      <vt:lpstr>A127943906J_Latest</vt:lpstr>
      <vt:lpstr>A127943910X</vt:lpstr>
      <vt:lpstr>A127943910X_Data</vt:lpstr>
      <vt:lpstr>A127943910X_Latest</vt:lpstr>
      <vt:lpstr>A127943914J</vt:lpstr>
      <vt:lpstr>A127943914J_Data</vt:lpstr>
      <vt:lpstr>A127943914J_Latest</vt:lpstr>
      <vt:lpstr>A127943918T</vt:lpstr>
      <vt:lpstr>A127943918T_Data</vt:lpstr>
      <vt:lpstr>A127943918T_Latest</vt:lpstr>
      <vt:lpstr>A127943922J</vt:lpstr>
      <vt:lpstr>A127943922J_Data</vt:lpstr>
      <vt:lpstr>A127943922J_Latest</vt:lpstr>
      <vt:lpstr>A127943926T</vt:lpstr>
      <vt:lpstr>A127943926T_Data</vt:lpstr>
      <vt:lpstr>A127943926T_Latest</vt:lpstr>
      <vt:lpstr>A127943930J</vt:lpstr>
      <vt:lpstr>A127943930J_Data</vt:lpstr>
      <vt:lpstr>A127943930J_Latest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2022-04-08T23:15:55Z</dcterms:created>
  <dcterms:modified xsi:type="dcterms:W3CDTF">2022-05-22T14:32:30Z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2022-04-09T21:18:20Z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6966c150-6c3e-4f1b-9f37-f134a55800c6</vt:lpwstr>
  </property>
  <property fmtid="{D5CDD505-2E9C-101B-9397-08002B2CF9AE}" pid="8" name="MSIP_Label_c8e5a7ee-c283-40b0-98eb-fa437df4c031_ContentBits">
    <vt:lpwstr>0</vt:lpwstr>
  </property>
</Properties>
</file>